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ocumenttasks/documenttask1.xml" ContentType="application/vnd.ms-excel.documenttask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documenttasks/documenttask2.xml" ContentType="application/vnd.ms-excel.documenttask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documenttasks/documenttask3.xml" ContentType="application/vnd.ms-excel.documenttask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documenttasks/documenttask4.xml" ContentType="application/vnd.ms-excel.documenttasks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documenttasks/documenttask5.xml" ContentType="application/vnd.ms-excel.documenttasks+xml"/>
  <Override PartName="/xl/comments7.xml" ContentType="application/vnd.openxmlformats-officedocument.spreadsheetml.comments+xml"/>
  <Override PartName="/xl/threadedComments/threadedComment7.xml" ContentType="application/vnd.ms-excel.threaded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ables/table6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laws\Downloads\"/>
    </mc:Choice>
  </mc:AlternateContent>
  <xr:revisionPtr revIDLastSave="0" documentId="13_ncr:1_{1D929240-CF0B-46AF-AE9F-A952D35D9EF4}" xr6:coauthVersionLast="47" xr6:coauthVersionMax="47" xr10:uidLastSave="{00000000-0000-0000-0000-000000000000}"/>
  <bookViews>
    <workbookView xWindow="-72" yWindow="-72" windowWidth="23184" windowHeight="12504" tabRatio="665" xr2:uid="{00000000-000D-0000-FFFF-FFFF00000000}"/>
  </bookViews>
  <sheets>
    <sheet name="SL Storage" sheetId="6" r:id="rId1"/>
    <sheet name="Marino Storage" sheetId="12" r:id="rId2"/>
    <sheet name="Shillman Hall" sheetId="13" r:id="rId3"/>
    <sheet name="Snell Engineering" sheetId="14" r:id="rId4"/>
    <sheet name="Renaissance Park" sheetId="15" r:id="rId5"/>
    <sheet name="Columbus Park" sheetId="16" r:id="rId6"/>
    <sheet name="FOM" sheetId="8" r:id="rId7"/>
    <sheet name="Production" sheetId="5" state="hidden" r:id="rId8"/>
    <sheet name="MARINO-SHAVE" sheetId="10" r:id="rId9"/>
    <sheet name="SL-SHAVE" sheetId="11" r:id="rId10"/>
    <sheet name="CPEC" sheetId="9" r:id="rId11"/>
  </sheets>
  <definedNames>
    <definedName name="Project" localSheetId="5">'Columbus Park'!$B$2</definedName>
    <definedName name="Project" localSheetId="1">'Marino Storage'!$B$2</definedName>
    <definedName name="Project" localSheetId="4">'Renaissance Park'!$B$2</definedName>
    <definedName name="Project" localSheetId="2">'Shillman Hall'!$B$2</definedName>
    <definedName name="Project" localSheetId="0">'SL Storage'!$B$2</definedName>
    <definedName name="Project" localSheetId="3">'Snell Engineering'!$B$2</definedName>
    <definedName name="Project">#REF!</definedName>
  </definedNames>
  <calcPr calcId="191028"/>
  <pivotCaches>
    <pivotCache cacheId="0" r:id="rId12"/>
    <pivotCache cacheId="1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0" i="6" l="1"/>
  <c r="Z75" i="15"/>
  <c r="Z76" i="15"/>
  <c r="Z77" i="15"/>
  <c r="E34" i="14"/>
  <c r="E34" i="13"/>
  <c r="E34" i="12"/>
  <c r="E34" i="6"/>
  <c r="D143" i="11"/>
  <c r="D144" i="11"/>
  <c r="D134" i="11"/>
  <c r="D135" i="11"/>
  <c r="D136" i="11"/>
  <c r="D137" i="11"/>
  <c r="D138" i="11"/>
  <c r="D139" i="11"/>
  <c r="D140" i="11"/>
  <c r="D141" i="11"/>
  <c r="D142" i="11"/>
  <c r="D133" i="11"/>
  <c r="AB5" i="11"/>
  <c r="B111" i="11"/>
  <c r="K111" i="11" s="1"/>
  <c r="L111" i="11" s="1"/>
  <c r="B112" i="11"/>
  <c r="K112" i="11" s="1"/>
  <c r="L112" i="11" s="1"/>
  <c r="B113" i="11"/>
  <c r="K113" i="11" s="1"/>
  <c r="L113" i="11" s="1"/>
  <c r="B114" i="11"/>
  <c r="B115" i="11"/>
  <c r="B116" i="11"/>
  <c r="B117" i="11"/>
  <c r="B118" i="11"/>
  <c r="B119" i="11"/>
  <c r="B120" i="11"/>
  <c r="B121" i="11"/>
  <c r="B110" i="11"/>
  <c r="H124" i="11"/>
  <c r="C111" i="11"/>
  <c r="C112" i="11"/>
  <c r="C113" i="11"/>
  <c r="C114" i="11"/>
  <c r="C115" i="11"/>
  <c r="C116" i="11"/>
  <c r="C117" i="11"/>
  <c r="K117" i="11" s="1"/>
  <c r="L117" i="11" s="1"/>
  <c r="C118" i="11"/>
  <c r="K118" i="11" s="1"/>
  <c r="L118" i="11" s="1"/>
  <c r="C119" i="11"/>
  <c r="K119" i="11" s="1"/>
  <c r="L119" i="11" s="1"/>
  <c r="C120" i="11"/>
  <c r="K120" i="11" s="1"/>
  <c r="L120" i="11" s="1"/>
  <c r="C121" i="11"/>
  <c r="K121" i="11" s="1"/>
  <c r="L121" i="11" s="1"/>
  <c r="C110" i="11"/>
  <c r="K116" i="11"/>
  <c r="L116" i="11" s="1"/>
  <c r="K115" i="11"/>
  <c r="L115" i="11" s="1"/>
  <c r="K114" i="11"/>
  <c r="L114" i="11" s="1"/>
  <c r="K110" i="11"/>
  <c r="L110" i="11" s="1"/>
  <c r="R5" i="11"/>
  <c r="Z95" i="14"/>
  <c r="AA95" i="14" s="1"/>
  <c r="Z91" i="14"/>
  <c r="Z78" i="14"/>
  <c r="AA78" i="14"/>
  <c r="AB78" i="14"/>
  <c r="AC78" i="14"/>
  <c r="AD78" i="14"/>
  <c r="L64" i="16"/>
  <c r="M64" i="16"/>
  <c r="N64" i="16"/>
  <c r="O64" i="16"/>
  <c r="P64" i="16"/>
  <c r="Q64" i="16"/>
  <c r="R64" i="16"/>
  <c r="S64" i="16"/>
  <c r="T64" i="16"/>
  <c r="U64" i="16"/>
  <c r="V64" i="16"/>
  <c r="W64" i="16"/>
  <c r="X64" i="16"/>
  <c r="Y64" i="16"/>
  <c r="Z64" i="16"/>
  <c r="AA64" i="16"/>
  <c r="AB64" i="16"/>
  <c r="AC64" i="16"/>
  <c r="AC42" i="16" s="1"/>
  <c r="AD64" i="16"/>
  <c r="M74" i="16"/>
  <c r="S74" i="16"/>
  <c r="Y74" i="16"/>
  <c r="G78" i="16"/>
  <c r="H78" i="16"/>
  <c r="I78" i="16"/>
  <c r="J78" i="16"/>
  <c r="K78" i="16"/>
  <c r="L78" i="16"/>
  <c r="M78" i="16"/>
  <c r="N78" i="16"/>
  <c r="O78" i="16"/>
  <c r="P78" i="16"/>
  <c r="Q78" i="16"/>
  <c r="R78" i="16"/>
  <c r="S78" i="16"/>
  <c r="T78" i="16"/>
  <c r="U78" i="16"/>
  <c r="V78" i="16"/>
  <c r="W78" i="16"/>
  <c r="X78" i="16"/>
  <c r="Y78" i="16"/>
  <c r="E45" i="16"/>
  <c r="L42" i="16"/>
  <c r="L74" i="16" s="1"/>
  <c r="M42" i="16"/>
  <c r="N42" i="16"/>
  <c r="N74" i="16" s="1"/>
  <c r="O42" i="16"/>
  <c r="O74" i="16" s="1"/>
  <c r="P42" i="16"/>
  <c r="P74" i="16" s="1"/>
  <c r="Q42" i="16"/>
  <c r="Q74" i="16" s="1"/>
  <c r="R42" i="16"/>
  <c r="R74" i="16" s="1"/>
  <c r="S42" i="16"/>
  <c r="T42" i="16"/>
  <c r="T74" i="16" s="1"/>
  <c r="U42" i="16"/>
  <c r="U74" i="16" s="1"/>
  <c r="V42" i="16"/>
  <c r="V74" i="16" s="1"/>
  <c r="W42" i="16"/>
  <c r="W74" i="16" s="1"/>
  <c r="X42" i="16"/>
  <c r="X74" i="16" s="1"/>
  <c r="Y42" i="16"/>
  <c r="Z42" i="16"/>
  <c r="AA42" i="16"/>
  <c r="AB42" i="16"/>
  <c r="AD42" i="16"/>
  <c r="E32" i="16"/>
  <c r="F32" i="16" s="1"/>
  <c r="K33" i="16"/>
  <c r="F25" i="16"/>
  <c r="F38" i="16" s="1"/>
  <c r="G25" i="16"/>
  <c r="H25" i="16"/>
  <c r="I25" i="16"/>
  <c r="J25" i="16"/>
  <c r="K25" i="16"/>
  <c r="L25" i="16"/>
  <c r="M25" i="16"/>
  <c r="N25" i="16"/>
  <c r="O25" i="16"/>
  <c r="P25" i="16"/>
  <c r="Q25" i="16"/>
  <c r="R25" i="16"/>
  <c r="S25" i="16"/>
  <c r="T25" i="16"/>
  <c r="U25" i="16"/>
  <c r="V25" i="16"/>
  <c r="W25" i="16"/>
  <c r="X25" i="16"/>
  <c r="Y25" i="16"/>
  <c r="Z25" i="16"/>
  <c r="AA25" i="16"/>
  <c r="AB25" i="16"/>
  <c r="AC25" i="16"/>
  <c r="AD25" i="16"/>
  <c r="G26" i="16"/>
  <c r="H26" i="16" s="1"/>
  <c r="F27" i="16"/>
  <c r="G21" i="16"/>
  <c r="H21" i="16" s="1"/>
  <c r="F22" i="16"/>
  <c r="K34" i="16" s="1"/>
  <c r="J7" i="16"/>
  <c r="E50" i="16" s="1"/>
  <c r="E12" i="16"/>
  <c r="E35" i="16" s="1"/>
  <c r="O15" i="16"/>
  <c r="E12" i="14"/>
  <c r="E12" i="15"/>
  <c r="L64" i="15"/>
  <c r="M64" i="15"/>
  <c r="N64" i="15"/>
  <c r="O64" i="15"/>
  <c r="P64" i="15"/>
  <c r="Q64" i="15"/>
  <c r="R64" i="15"/>
  <c r="S64" i="15"/>
  <c r="T64" i="15"/>
  <c r="U64" i="15"/>
  <c r="V64" i="15"/>
  <c r="W64" i="15"/>
  <c r="X64" i="15"/>
  <c r="Y64" i="15"/>
  <c r="Z64" i="15"/>
  <c r="AA64" i="15"/>
  <c r="AB64" i="15"/>
  <c r="AC64" i="15"/>
  <c r="AD64" i="15"/>
  <c r="M74" i="15"/>
  <c r="P74" i="15"/>
  <c r="Y74" i="15"/>
  <c r="G78" i="15"/>
  <c r="H78" i="15"/>
  <c r="I78" i="15"/>
  <c r="J78" i="15"/>
  <c r="K78" i="15"/>
  <c r="L78" i="15"/>
  <c r="M78" i="15"/>
  <c r="N78" i="15"/>
  <c r="O78" i="15"/>
  <c r="P78" i="15"/>
  <c r="Q78" i="15"/>
  <c r="R78" i="15"/>
  <c r="S78" i="15"/>
  <c r="T78" i="15"/>
  <c r="U78" i="15"/>
  <c r="V78" i="15"/>
  <c r="W78" i="15"/>
  <c r="X78" i="15"/>
  <c r="Y78" i="15"/>
  <c r="E45" i="15"/>
  <c r="L42" i="15"/>
  <c r="L74" i="15" s="1"/>
  <c r="M42" i="15"/>
  <c r="N42" i="15"/>
  <c r="N74" i="15" s="1"/>
  <c r="O42" i="15"/>
  <c r="O74" i="15" s="1"/>
  <c r="P42" i="15"/>
  <c r="Q42" i="15"/>
  <c r="Q74" i="15" s="1"/>
  <c r="R42" i="15"/>
  <c r="R74" i="15" s="1"/>
  <c r="S42" i="15"/>
  <c r="S74" i="15" s="1"/>
  <c r="T42" i="15"/>
  <c r="T74" i="15" s="1"/>
  <c r="U42" i="15"/>
  <c r="U74" i="15" s="1"/>
  <c r="V42" i="15"/>
  <c r="V74" i="15" s="1"/>
  <c r="W42" i="15"/>
  <c r="W74" i="15" s="1"/>
  <c r="X42" i="15"/>
  <c r="X74" i="15" s="1"/>
  <c r="Y42" i="15"/>
  <c r="Z42" i="15"/>
  <c r="AA42" i="15"/>
  <c r="AB42" i="15"/>
  <c r="AC42" i="15"/>
  <c r="AD42" i="15"/>
  <c r="E32" i="15"/>
  <c r="F32" i="15"/>
  <c r="F25" i="15"/>
  <c r="G25" i="15"/>
  <c r="H25" i="15"/>
  <c r="I25" i="15"/>
  <c r="J25" i="15"/>
  <c r="K25" i="15"/>
  <c r="L25" i="15"/>
  <c r="M25" i="15"/>
  <c r="N25" i="15"/>
  <c r="O25" i="15"/>
  <c r="P25" i="15"/>
  <c r="Q25" i="15"/>
  <c r="R25" i="15"/>
  <c r="S25" i="15"/>
  <c r="T25" i="15"/>
  <c r="U25" i="15"/>
  <c r="V25" i="15"/>
  <c r="W25" i="15"/>
  <c r="X25" i="15"/>
  <c r="Y25" i="15"/>
  <c r="Z25" i="15"/>
  <c r="AA25" i="15"/>
  <c r="AB25" i="15"/>
  <c r="AC25" i="15"/>
  <c r="AD25" i="15"/>
  <c r="G26" i="15"/>
  <c r="H26" i="15"/>
  <c r="I26" i="15" s="1"/>
  <c r="J26" i="15" s="1"/>
  <c r="G27" i="15"/>
  <c r="G21" i="15"/>
  <c r="F22" i="15"/>
  <c r="J7" i="15"/>
  <c r="E50" i="15" s="1"/>
  <c r="E35" i="15"/>
  <c r="O15" i="15"/>
  <c r="E35" i="14"/>
  <c r="E12" i="13"/>
  <c r="E35" i="13" s="1"/>
  <c r="AD78" i="13"/>
  <c r="AD74" i="13"/>
  <c r="AC78" i="13"/>
  <c r="AC74" i="13"/>
  <c r="AB78" i="13"/>
  <c r="AB74" i="13"/>
  <c r="AA78" i="13"/>
  <c r="AA74" i="13"/>
  <c r="Z78" i="13"/>
  <c r="Z74" i="13"/>
  <c r="AD78" i="12"/>
  <c r="AD74" i="12"/>
  <c r="AC78" i="12"/>
  <c r="AC74" i="12"/>
  <c r="AB78" i="12"/>
  <c r="AB74" i="12"/>
  <c r="AA78" i="12"/>
  <c r="AA74" i="12"/>
  <c r="Z78" i="12"/>
  <c r="Z74" i="12"/>
  <c r="E12" i="12"/>
  <c r="E12" i="6"/>
  <c r="AD79" i="6"/>
  <c r="AD78" i="6"/>
  <c r="AD75" i="6"/>
  <c r="AD74" i="6"/>
  <c r="AC79" i="6"/>
  <c r="AC78" i="6"/>
  <c r="AC75" i="6"/>
  <c r="AC74" i="6"/>
  <c r="AB79" i="6"/>
  <c r="AB78" i="6"/>
  <c r="AB75" i="6"/>
  <c r="AB74" i="6"/>
  <c r="AA79" i="6"/>
  <c r="AA78" i="6"/>
  <c r="AA75" i="6"/>
  <c r="AA74" i="6"/>
  <c r="Z79" i="6"/>
  <c r="Z78" i="6"/>
  <c r="Z75" i="6"/>
  <c r="Z74" i="6"/>
  <c r="AD96" i="6"/>
  <c r="AD95" i="6"/>
  <c r="AD97" i="6" s="1"/>
  <c r="AD92" i="6" s="1"/>
  <c r="AD93" i="6" s="1"/>
  <c r="AD91" i="6"/>
  <c r="AC96" i="6"/>
  <c r="AC95" i="6"/>
  <c r="AC91" i="6"/>
  <c r="AB96" i="6"/>
  <c r="AB95" i="6"/>
  <c r="AB97" i="6" s="1"/>
  <c r="AB92" i="6" s="1"/>
  <c r="AB91" i="6"/>
  <c r="AA96" i="6"/>
  <c r="AA95" i="6"/>
  <c r="AA97" i="6" s="1"/>
  <c r="AA92" i="6" s="1"/>
  <c r="AA93" i="6" s="1"/>
  <c r="AA91" i="6"/>
  <c r="Z97" i="6"/>
  <c r="Z92" i="6" s="1"/>
  <c r="Z96" i="6"/>
  <c r="Z95" i="6"/>
  <c r="Z91" i="6"/>
  <c r="G91" i="6"/>
  <c r="G95" i="6"/>
  <c r="H95" i="6"/>
  <c r="I95" i="6"/>
  <c r="J95" i="6" s="1"/>
  <c r="G96" i="6"/>
  <c r="G97" i="6"/>
  <c r="G92" i="6" s="1"/>
  <c r="G93" i="6" s="1"/>
  <c r="H91" i="6" s="1"/>
  <c r="AC5" i="10"/>
  <c r="R5" i="10"/>
  <c r="O61" i="10"/>
  <c r="E76" i="10"/>
  <c r="E77" i="10"/>
  <c r="E78" i="10"/>
  <c r="E79" i="10"/>
  <c r="E80" i="10"/>
  <c r="E81" i="10"/>
  <c r="E82" i="10"/>
  <c r="E83" i="10"/>
  <c r="E84" i="10"/>
  <c r="E85" i="10"/>
  <c r="E86" i="10"/>
  <c r="E75" i="10"/>
  <c r="D86" i="10"/>
  <c r="D76" i="10"/>
  <c r="D77" i="10"/>
  <c r="D78" i="10"/>
  <c r="D79" i="10"/>
  <c r="D80" i="10"/>
  <c r="D81" i="10"/>
  <c r="D82" i="10"/>
  <c r="D83" i="10"/>
  <c r="D84" i="10"/>
  <c r="D85" i="10"/>
  <c r="D75" i="10"/>
  <c r="L66" i="10"/>
  <c r="L55" i="10"/>
  <c r="L56" i="10"/>
  <c r="L57" i="10"/>
  <c r="L58" i="10"/>
  <c r="L59" i="10"/>
  <c r="L60" i="10"/>
  <c r="L61" i="10"/>
  <c r="L62" i="10"/>
  <c r="L63" i="10"/>
  <c r="L64" i="10"/>
  <c r="L65" i="10"/>
  <c r="I67" i="10"/>
  <c r="C17" i="10"/>
  <c r="C68" i="10"/>
  <c r="C55" i="10"/>
  <c r="K55" i="10" s="1"/>
  <c r="C56" i="10"/>
  <c r="C57" i="10"/>
  <c r="C58" i="10"/>
  <c r="K58" i="10" s="1"/>
  <c r="C59" i="10"/>
  <c r="C60" i="10"/>
  <c r="C61" i="10"/>
  <c r="C62" i="10"/>
  <c r="K62" i="10" s="1"/>
  <c r="C63" i="10"/>
  <c r="C64" i="10"/>
  <c r="C65" i="10"/>
  <c r="C54" i="10"/>
  <c r="K54" i="10" s="1"/>
  <c r="L54" i="10" s="1"/>
  <c r="K64" i="10"/>
  <c r="K63" i="10"/>
  <c r="K57" i="10"/>
  <c r="K56" i="10"/>
  <c r="K61" i="10"/>
  <c r="K65" i="10"/>
  <c r="K60" i="10"/>
  <c r="K59" i="10"/>
  <c r="L51" i="10"/>
  <c r="L50" i="10"/>
  <c r="L64" i="14"/>
  <c r="L42" i="14" s="1"/>
  <c r="L74" i="14" s="1"/>
  <c r="M64" i="14"/>
  <c r="N64" i="14"/>
  <c r="O64" i="14"/>
  <c r="P64" i="14"/>
  <c r="Q64" i="14"/>
  <c r="R64" i="14"/>
  <c r="R42" i="14" s="1"/>
  <c r="R74" i="14" s="1"/>
  <c r="S64" i="14"/>
  <c r="S42" i="14" s="1"/>
  <c r="S74" i="14" s="1"/>
  <c r="T64" i="14"/>
  <c r="U64" i="14"/>
  <c r="V64" i="14"/>
  <c r="W64" i="14"/>
  <c r="X64" i="14"/>
  <c r="X42" i="14" s="1"/>
  <c r="X74" i="14" s="1"/>
  <c r="Y64" i="14"/>
  <c r="Z64" i="14"/>
  <c r="AA64" i="14"/>
  <c r="AB64" i="14"/>
  <c r="AC64" i="14"/>
  <c r="AD64" i="14"/>
  <c r="M74" i="14"/>
  <c r="N74" i="14"/>
  <c r="T74" i="14"/>
  <c r="U74" i="14"/>
  <c r="Y74" i="14"/>
  <c r="G78" i="14"/>
  <c r="H78" i="14"/>
  <c r="I78" i="14"/>
  <c r="J78" i="14"/>
  <c r="K78" i="14"/>
  <c r="L78" i="14"/>
  <c r="M78" i="14"/>
  <c r="N78" i="14"/>
  <c r="O78" i="14"/>
  <c r="P78" i="14"/>
  <c r="Q78" i="14"/>
  <c r="R78" i="14"/>
  <c r="S78" i="14"/>
  <c r="T78" i="14"/>
  <c r="U78" i="14"/>
  <c r="V78" i="14"/>
  <c r="W78" i="14"/>
  <c r="X78" i="14"/>
  <c r="Y78" i="14"/>
  <c r="E45" i="14"/>
  <c r="M42" i="14"/>
  <c r="N42" i="14"/>
  <c r="O42" i="14"/>
  <c r="O74" i="14" s="1"/>
  <c r="P42" i="14"/>
  <c r="P74" i="14" s="1"/>
  <c r="Q42" i="14"/>
  <c r="Q74" i="14" s="1"/>
  <c r="T42" i="14"/>
  <c r="U42" i="14"/>
  <c r="V42" i="14"/>
  <c r="V74" i="14" s="1"/>
  <c r="W42" i="14"/>
  <c r="W74" i="14" s="1"/>
  <c r="Y42" i="14"/>
  <c r="Z42" i="14"/>
  <c r="AA42" i="14"/>
  <c r="AB42" i="14"/>
  <c r="AC42" i="14"/>
  <c r="AD42" i="14"/>
  <c r="E32" i="14"/>
  <c r="F32" i="14"/>
  <c r="G32" i="14" s="1"/>
  <c r="H32" i="14"/>
  <c r="L33" i="14"/>
  <c r="M33" i="14"/>
  <c r="F25" i="14"/>
  <c r="G25" i="14"/>
  <c r="H25" i="14"/>
  <c r="H27" i="14" s="1"/>
  <c r="I25" i="14"/>
  <c r="I27" i="14" s="1"/>
  <c r="J25" i="14"/>
  <c r="J38" i="14" s="1"/>
  <c r="K25" i="14"/>
  <c r="L25" i="14"/>
  <c r="M25" i="14"/>
  <c r="N25" i="14"/>
  <c r="O25" i="14"/>
  <c r="P25" i="14"/>
  <c r="Q25" i="14"/>
  <c r="R25" i="14"/>
  <c r="S25" i="14"/>
  <c r="T25" i="14"/>
  <c r="U25" i="14"/>
  <c r="V25" i="14"/>
  <c r="W25" i="14"/>
  <c r="X25" i="14"/>
  <c r="Y25" i="14"/>
  <c r="Z25" i="14"/>
  <c r="AA25" i="14"/>
  <c r="AB25" i="14"/>
  <c r="AC25" i="14"/>
  <c r="AD25" i="14"/>
  <c r="G26" i="14"/>
  <c r="H26" i="14"/>
  <c r="I26" i="14"/>
  <c r="J26" i="14"/>
  <c r="K26" i="14"/>
  <c r="L26" i="14" s="1"/>
  <c r="G27" i="14"/>
  <c r="G21" i="14"/>
  <c r="G22" i="14" s="1"/>
  <c r="H21" i="14"/>
  <c r="H22" i="14" s="1"/>
  <c r="I21" i="14"/>
  <c r="I22" i="14" s="1"/>
  <c r="J21" i="14"/>
  <c r="J22" i="14" s="1"/>
  <c r="K21" i="14"/>
  <c r="K22" i="14" s="1"/>
  <c r="L21" i="14"/>
  <c r="F22" i="14"/>
  <c r="J7" i="14"/>
  <c r="O15" i="14"/>
  <c r="L64" i="13"/>
  <c r="M64" i="13"/>
  <c r="N64" i="13"/>
  <c r="O64" i="13"/>
  <c r="P64" i="13"/>
  <c r="Q64" i="13"/>
  <c r="R64" i="13"/>
  <c r="S64" i="13"/>
  <c r="T64" i="13"/>
  <c r="U64" i="13"/>
  <c r="V64" i="13"/>
  <c r="W64" i="13"/>
  <c r="X64" i="13"/>
  <c r="Y64" i="13"/>
  <c r="Z64" i="13"/>
  <c r="AA64" i="13"/>
  <c r="AB64" i="13"/>
  <c r="AC64" i="13"/>
  <c r="AD64" i="13"/>
  <c r="M74" i="13"/>
  <c r="Q74" i="13"/>
  <c r="T74" i="13"/>
  <c r="U74" i="13"/>
  <c r="Y74" i="13"/>
  <c r="G78" i="13"/>
  <c r="H78" i="13"/>
  <c r="I78" i="13"/>
  <c r="J78" i="13"/>
  <c r="K78" i="13"/>
  <c r="L78" i="13"/>
  <c r="M78" i="13"/>
  <c r="N78" i="13"/>
  <c r="O78" i="13"/>
  <c r="P78" i="13"/>
  <c r="Q78" i="13"/>
  <c r="R78" i="13"/>
  <c r="S78" i="13"/>
  <c r="T78" i="13"/>
  <c r="U78" i="13"/>
  <c r="V78" i="13"/>
  <c r="W78" i="13"/>
  <c r="X78" i="13"/>
  <c r="Y78" i="13"/>
  <c r="E45" i="13"/>
  <c r="L42" i="13"/>
  <c r="L74" i="13" s="1"/>
  <c r="M42" i="13"/>
  <c r="N42" i="13"/>
  <c r="N74" i="13" s="1"/>
  <c r="O42" i="13"/>
  <c r="O74" i="13" s="1"/>
  <c r="P42" i="13"/>
  <c r="P74" i="13" s="1"/>
  <c r="Q42" i="13"/>
  <c r="R42" i="13"/>
  <c r="R74" i="13" s="1"/>
  <c r="S42" i="13"/>
  <c r="S74" i="13" s="1"/>
  <c r="T42" i="13"/>
  <c r="U42" i="13"/>
  <c r="V42" i="13"/>
  <c r="V74" i="13" s="1"/>
  <c r="W42" i="13"/>
  <c r="W74" i="13" s="1"/>
  <c r="X42" i="13"/>
  <c r="X74" i="13" s="1"/>
  <c r="Y42" i="13"/>
  <c r="Z42" i="13"/>
  <c r="AA42" i="13"/>
  <c r="AB42" i="13"/>
  <c r="AC42" i="13"/>
  <c r="AD42" i="13"/>
  <c r="E32" i="13"/>
  <c r="F32" i="13"/>
  <c r="G32" i="13" s="1"/>
  <c r="H32" i="13" s="1"/>
  <c r="I32" i="13" s="1"/>
  <c r="J32" i="13" s="1"/>
  <c r="M33" i="13"/>
  <c r="L34" i="13"/>
  <c r="M34" i="13"/>
  <c r="F25" i="13"/>
  <c r="G25" i="13"/>
  <c r="G38" i="13" s="1"/>
  <c r="H25" i="13"/>
  <c r="H38" i="13" s="1"/>
  <c r="I25" i="13"/>
  <c r="I27" i="13" s="1"/>
  <c r="J25" i="13"/>
  <c r="K25" i="13"/>
  <c r="L25" i="13"/>
  <c r="M25" i="13"/>
  <c r="N25" i="13"/>
  <c r="O25" i="13"/>
  <c r="P25" i="13"/>
  <c r="Q25" i="13"/>
  <c r="R25" i="13"/>
  <c r="S25" i="13"/>
  <c r="T25" i="13"/>
  <c r="U25" i="13"/>
  <c r="V25" i="13"/>
  <c r="W25" i="13"/>
  <c r="X25" i="13"/>
  <c r="Y25" i="13"/>
  <c r="Z25" i="13"/>
  <c r="AA25" i="13"/>
  <c r="AB25" i="13"/>
  <c r="AC25" i="13"/>
  <c r="AD25" i="13"/>
  <c r="G26" i="13"/>
  <c r="H26" i="13"/>
  <c r="I26" i="13"/>
  <c r="J26" i="13"/>
  <c r="K26" i="13" s="1"/>
  <c r="L26" i="13" s="1"/>
  <c r="G27" i="13"/>
  <c r="G21" i="13"/>
  <c r="H21" i="13"/>
  <c r="I21" i="13"/>
  <c r="F22" i="13"/>
  <c r="G22" i="13"/>
  <c r="H22" i="13"/>
  <c r="J7" i="13"/>
  <c r="O15" i="13"/>
  <c r="L64" i="12"/>
  <c r="M64" i="12"/>
  <c r="N64" i="12"/>
  <c r="O64" i="12"/>
  <c r="P64" i="12"/>
  <c r="P42" i="12" s="1"/>
  <c r="P74" i="12" s="1"/>
  <c r="Q64" i="12"/>
  <c r="R64" i="12"/>
  <c r="S64" i="12"/>
  <c r="T64" i="12"/>
  <c r="U64" i="12"/>
  <c r="V64" i="12"/>
  <c r="W64" i="12"/>
  <c r="X64" i="12"/>
  <c r="Y64" i="12"/>
  <c r="Z64" i="12"/>
  <c r="AA64" i="12"/>
  <c r="AB64" i="12"/>
  <c r="AB42" i="12" s="1"/>
  <c r="AC64" i="12"/>
  <c r="AD64" i="12"/>
  <c r="R74" i="12"/>
  <c r="S74" i="12"/>
  <c r="G78" i="12"/>
  <c r="H78" i="12"/>
  <c r="I78" i="12"/>
  <c r="J78" i="12"/>
  <c r="K78" i="12"/>
  <c r="L78" i="12"/>
  <c r="M78" i="12"/>
  <c r="N78" i="12"/>
  <c r="O78" i="12"/>
  <c r="P78" i="12"/>
  <c r="Q78" i="12"/>
  <c r="R78" i="12"/>
  <c r="S78" i="12"/>
  <c r="T78" i="12"/>
  <c r="U78" i="12"/>
  <c r="V78" i="12"/>
  <c r="W78" i="12"/>
  <c r="X78" i="12"/>
  <c r="Y78" i="12"/>
  <c r="E45" i="12"/>
  <c r="L42" i="12"/>
  <c r="L74" i="12" s="1"/>
  <c r="M42" i="12"/>
  <c r="M74" i="12" s="1"/>
  <c r="N42" i="12"/>
  <c r="N74" i="12" s="1"/>
  <c r="O42" i="12"/>
  <c r="O74" i="12" s="1"/>
  <c r="Q42" i="12"/>
  <c r="Q74" i="12" s="1"/>
  <c r="R42" i="12"/>
  <c r="S42" i="12"/>
  <c r="T42" i="12"/>
  <c r="T74" i="12" s="1"/>
  <c r="U42" i="12"/>
  <c r="U74" i="12" s="1"/>
  <c r="V42" i="12"/>
  <c r="V74" i="12" s="1"/>
  <c r="W42" i="12"/>
  <c r="W74" i="12" s="1"/>
  <c r="X42" i="12"/>
  <c r="X74" i="12" s="1"/>
  <c r="Y42" i="12"/>
  <c r="Y74" i="12" s="1"/>
  <c r="Z42" i="12"/>
  <c r="AA42" i="12"/>
  <c r="AC42" i="12"/>
  <c r="AD42" i="12"/>
  <c r="E32" i="12"/>
  <c r="F32" i="12" s="1"/>
  <c r="K33" i="12"/>
  <c r="F25" i="12"/>
  <c r="F38" i="12" s="1"/>
  <c r="G25" i="12"/>
  <c r="G38" i="12" s="1"/>
  <c r="H25" i="12"/>
  <c r="I25" i="12"/>
  <c r="J25" i="12"/>
  <c r="K25" i="12"/>
  <c r="L25" i="12"/>
  <c r="M25" i="12"/>
  <c r="N25" i="12"/>
  <c r="O25" i="12"/>
  <c r="P25" i="12"/>
  <c r="Q25" i="12"/>
  <c r="R25" i="12"/>
  <c r="S25" i="12"/>
  <c r="T25" i="12"/>
  <c r="U25" i="12"/>
  <c r="V25" i="12"/>
  <c r="W25" i="12"/>
  <c r="X25" i="12"/>
  <c r="Y25" i="12"/>
  <c r="Z25" i="12"/>
  <c r="AA25" i="12"/>
  <c r="AB25" i="12"/>
  <c r="AC25" i="12"/>
  <c r="AD25" i="12"/>
  <c r="G26" i="12"/>
  <c r="H26" i="12" s="1"/>
  <c r="H27" i="12" s="1"/>
  <c r="G27" i="12"/>
  <c r="G21" i="12"/>
  <c r="H21" i="12"/>
  <c r="H22" i="12" s="1"/>
  <c r="I21" i="12"/>
  <c r="I22" i="12" s="1"/>
  <c r="J21" i="12"/>
  <c r="F22" i="12"/>
  <c r="K34" i="12" s="1"/>
  <c r="G22" i="12"/>
  <c r="J7" i="12"/>
  <c r="E35" i="12"/>
  <c r="O15" i="12"/>
  <c r="L122" i="11" l="1"/>
  <c r="L125" i="11" s="1"/>
  <c r="K122" i="11"/>
  <c r="AB95" i="14"/>
  <c r="Z96" i="14"/>
  <c r="I26" i="16"/>
  <c r="H27" i="16"/>
  <c r="H35" i="16" s="1"/>
  <c r="I21" i="16"/>
  <c r="H22" i="16"/>
  <c r="H38" i="16"/>
  <c r="G32" i="16"/>
  <c r="F35" i="16"/>
  <c r="F36" i="16" s="1"/>
  <c r="F51" i="16"/>
  <c r="E53" i="16"/>
  <c r="G27" i="16"/>
  <c r="G35" i="16" s="1"/>
  <c r="G39" i="16"/>
  <c r="F39" i="16"/>
  <c r="G22" i="16"/>
  <c r="G38" i="16" s="1"/>
  <c r="G32" i="15"/>
  <c r="K33" i="15"/>
  <c r="K34" i="15"/>
  <c r="G35" i="15"/>
  <c r="I27" i="15"/>
  <c r="I35" i="15" s="1"/>
  <c r="F51" i="15"/>
  <c r="K26" i="15"/>
  <c r="J27" i="15"/>
  <c r="J35" i="15" s="1"/>
  <c r="H27" i="15"/>
  <c r="H35" i="15" s="1"/>
  <c r="H21" i="15"/>
  <c r="G22" i="15"/>
  <c r="G38" i="15"/>
  <c r="E53" i="15"/>
  <c r="F38" i="15"/>
  <c r="F39" i="15"/>
  <c r="F27" i="15"/>
  <c r="F35" i="15" s="1"/>
  <c r="F36" i="15" s="1"/>
  <c r="F40" i="15" s="1"/>
  <c r="G39" i="15"/>
  <c r="AC97" i="6"/>
  <c r="AC92" i="6" s="1"/>
  <c r="AC93" i="6" s="1"/>
  <c r="AB93" i="6"/>
  <c r="Z93" i="6"/>
  <c r="H96" i="6"/>
  <c r="H97" i="6" s="1"/>
  <c r="H92" i="6" s="1"/>
  <c r="H93" i="6" s="1"/>
  <c r="I91" i="6" s="1"/>
  <c r="K95" i="6"/>
  <c r="K66" i="10"/>
  <c r="G39" i="14"/>
  <c r="M26" i="14"/>
  <c r="N26" i="14" s="1"/>
  <c r="O26" i="14" s="1"/>
  <c r="L27" i="14"/>
  <c r="L35" i="14" s="1"/>
  <c r="P34" i="14"/>
  <c r="P33" i="14"/>
  <c r="K38" i="14"/>
  <c r="K27" i="14"/>
  <c r="K35" i="14" s="1"/>
  <c r="I32" i="14"/>
  <c r="O33" i="14"/>
  <c r="O34" i="14"/>
  <c r="G38" i="14"/>
  <c r="N33" i="14"/>
  <c r="N34" i="14"/>
  <c r="I39" i="14"/>
  <c r="I38" i="14"/>
  <c r="H39" i="14"/>
  <c r="H38" i="14"/>
  <c r="M34" i="14"/>
  <c r="L34" i="14"/>
  <c r="K39" i="14"/>
  <c r="M21" i="14"/>
  <c r="L22" i="14"/>
  <c r="K34" i="14"/>
  <c r="K33" i="14"/>
  <c r="I35" i="14"/>
  <c r="H35" i="14"/>
  <c r="H36" i="14" s="1"/>
  <c r="G35" i="14"/>
  <c r="G36" i="14" s="1"/>
  <c r="E50" i="14"/>
  <c r="J39" i="14"/>
  <c r="J27" i="14"/>
  <c r="J35" i="14" s="1"/>
  <c r="F38" i="14"/>
  <c r="F39" i="14"/>
  <c r="F27" i="14"/>
  <c r="F35" i="14" s="1"/>
  <c r="M26" i="13"/>
  <c r="N26" i="13" s="1"/>
  <c r="L27" i="13"/>
  <c r="L35" i="13" s="1"/>
  <c r="I38" i="13"/>
  <c r="E50" i="13"/>
  <c r="F38" i="13"/>
  <c r="F39" i="13"/>
  <c r="F27" i="13"/>
  <c r="G35" i="13"/>
  <c r="G36" i="13" s="1"/>
  <c r="L33" i="13"/>
  <c r="G39" i="13"/>
  <c r="I39" i="13"/>
  <c r="I35" i="13"/>
  <c r="I36" i="13" s="1"/>
  <c r="I40" i="13" s="1"/>
  <c r="K33" i="13"/>
  <c r="K34" i="13"/>
  <c r="J21" i="13"/>
  <c r="I22" i="13"/>
  <c r="H39" i="13"/>
  <c r="K27" i="13"/>
  <c r="K35" i="13" s="1"/>
  <c r="M27" i="13"/>
  <c r="M35" i="13" s="1"/>
  <c r="M36" i="13" s="1"/>
  <c r="H27" i="13"/>
  <c r="H35" i="13" s="1"/>
  <c r="H36" i="13" s="1"/>
  <c r="J27" i="13"/>
  <c r="J35" i="13" s="1"/>
  <c r="J36" i="13" s="1"/>
  <c r="E50" i="12"/>
  <c r="E53" i="12" s="1"/>
  <c r="F27" i="12"/>
  <c r="F35" i="12" s="1"/>
  <c r="F36" i="12" s="1"/>
  <c r="M33" i="12"/>
  <c r="H39" i="12"/>
  <c r="M34" i="12"/>
  <c r="N33" i="12"/>
  <c r="N34" i="12"/>
  <c r="J39" i="12"/>
  <c r="I38" i="12"/>
  <c r="I39" i="12"/>
  <c r="I26" i="12"/>
  <c r="J26" i="12" s="1"/>
  <c r="K26" i="12" s="1"/>
  <c r="L26" i="12" s="1"/>
  <c r="H38" i="12"/>
  <c r="L33" i="12"/>
  <c r="L34" i="12"/>
  <c r="J27" i="12"/>
  <c r="J35" i="12" s="1"/>
  <c r="K21" i="12"/>
  <c r="J22" i="12"/>
  <c r="J38" i="12" s="1"/>
  <c r="G32" i="12"/>
  <c r="G35" i="12"/>
  <c r="H35" i="12"/>
  <c r="G39" i="12"/>
  <c r="F39" i="12"/>
  <c r="L36" i="14" l="1"/>
  <c r="F40" i="16"/>
  <c r="F73" i="16" s="1"/>
  <c r="F35" i="13"/>
  <c r="F36" i="13" s="1"/>
  <c r="F40" i="13" s="1"/>
  <c r="F73" i="13" s="1"/>
  <c r="Z75" i="14"/>
  <c r="Z97" i="14"/>
  <c r="AC95" i="14"/>
  <c r="G36" i="16"/>
  <c r="G40" i="16" s="1"/>
  <c r="H32" i="16"/>
  <c r="J21" i="16"/>
  <c r="I22" i="16"/>
  <c r="M34" i="16"/>
  <c r="H39" i="16"/>
  <c r="M33" i="16"/>
  <c r="F78" i="16"/>
  <c r="E65" i="16"/>
  <c r="L33" i="16"/>
  <c r="L34" i="16"/>
  <c r="D90" i="16"/>
  <c r="F91" i="16" s="1"/>
  <c r="E80" i="16"/>
  <c r="J26" i="16"/>
  <c r="I27" i="16"/>
  <c r="I35" i="16" s="1"/>
  <c r="F73" i="15"/>
  <c r="G36" i="15"/>
  <c r="G40" i="15" s="1"/>
  <c r="H32" i="15"/>
  <c r="L33" i="15"/>
  <c r="L34" i="15"/>
  <c r="L26" i="15"/>
  <c r="K27" i="15"/>
  <c r="K35" i="15" s="1"/>
  <c r="K36" i="15" s="1"/>
  <c r="F78" i="15"/>
  <c r="E65" i="15"/>
  <c r="I21" i="15"/>
  <c r="H22" i="15"/>
  <c r="D90" i="15"/>
  <c r="F91" i="15" s="1"/>
  <c r="L36" i="13"/>
  <c r="I96" i="6"/>
  <c r="I97" i="6" s="1"/>
  <c r="I92" i="6" s="1"/>
  <c r="I93" i="6" s="1"/>
  <c r="J91" i="6" s="1"/>
  <c r="L95" i="6"/>
  <c r="H40" i="14"/>
  <c r="F36" i="14"/>
  <c r="F40" i="14" s="1"/>
  <c r="F73" i="14" s="1"/>
  <c r="H73" i="14"/>
  <c r="O27" i="14"/>
  <c r="O35" i="14" s="1"/>
  <c r="O36" i="14" s="1"/>
  <c r="P26" i="14"/>
  <c r="F51" i="14"/>
  <c r="E65" i="14" s="1"/>
  <c r="E53" i="14"/>
  <c r="N21" i="14"/>
  <c r="M22" i="14"/>
  <c r="Q34" i="14"/>
  <c r="Q33" i="14"/>
  <c r="L38" i="14"/>
  <c r="L40" i="14" s="1"/>
  <c r="N27" i="14"/>
  <c r="N35" i="14" s="1"/>
  <c r="N36" i="14" s="1"/>
  <c r="J32" i="14"/>
  <c r="J36" i="14" s="1"/>
  <c r="J40" i="14" s="1"/>
  <c r="I36" i="14"/>
  <c r="I40" i="14" s="1"/>
  <c r="M27" i="14"/>
  <c r="M35" i="14" s="1"/>
  <c r="M36" i="14" s="1"/>
  <c r="L39" i="14"/>
  <c r="G40" i="14"/>
  <c r="K36" i="14"/>
  <c r="K40" i="14" s="1"/>
  <c r="H40" i="13"/>
  <c r="H73" i="13" s="1"/>
  <c r="G40" i="13"/>
  <c r="G73" i="13" s="1"/>
  <c r="I73" i="13"/>
  <c r="N33" i="13"/>
  <c r="N34" i="13"/>
  <c r="O26" i="13"/>
  <c r="N27" i="13"/>
  <c r="N35" i="13" s="1"/>
  <c r="K21" i="13"/>
  <c r="J22" i="13"/>
  <c r="K36" i="13"/>
  <c r="F51" i="13"/>
  <c r="E53" i="13"/>
  <c r="F51" i="12"/>
  <c r="E65" i="12" s="1"/>
  <c r="F63" i="12" s="1"/>
  <c r="I27" i="12"/>
  <c r="I35" i="12" s="1"/>
  <c r="L21" i="12"/>
  <c r="K22" i="12"/>
  <c r="G36" i="12"/>
  <c r="G40" i="12" s="1"/>
  <c r="H32" i="12"/>
  <c r="F40" i="12"/>
  <c r="M26" i="12"/>
  <c r="L27" i="12"/>
  <c r="L35" i="12" s="1"/>
  <c r="L36" i="12" s="1"/>
  <c r="D90" i="12"/>
  <c r="F91" i="12" s="1"/>
  <c r="O33" i="12"/>
  <c r="O34" i="12"/>
  <c r="K27" i="12"/>
  <c r="K35" i="12" s="1"/>
  <c r="K36" i="12" s="1"/>
  <c r="Z79" i="14" l="1"/>
  <c r="Z92" i="14"/>
  <c r="Z93" i="14" s="1"/>
  <c r="AA91" i="14" s="1"/>
  <c r="AD95" i="14"/>
  <c r="J27" i="16"/>
  <c r="J35" i="16" s="1"/>
  <c r="K26" i="16"/>
  <c r="N34" i="16"/>
  <c r="N33" i="16"/>
  <c r="I38" i="16"/>
  <c r="I39" i="16"/>
  <c r="K21" i="16"/>
  <c r="J22" i="16"/>
  <c r="I32" i="16"/>
  <c r="H36" i="16"/>
  <c r="H40" i="16" s="1"/>
  <c r="F95" i="16"/>
  <c r="F96" i="16"/>
  <c r="F75" i="16" s="1"/>
  <c r="G73" i="16"/>
  <c r="H69" i="16"/>
  <c r="H64" i="16" s="1"/>
  <c r="H42" i="16" s="1"/>
  <c r="H74" i="16" s="1"/>
  <c r="F69" i="16"/>
  <c r="F64" i="16" s="1"/>
  <c r="F42" i="16" s="1"/>
  <c r="G69" i="16"/>
  <c r="G64" i="16" s="1"/>
  <c r="G42" i="16" s="1"/>
  <c r="G74" i="16" s="1"/>
  <c r="I69" i="16"/>
  <c r="I64" i="16" s="1"/>
  <c r="I42" i="16" s="1"/>
  <c r="I74" i="16" s="1"/>
  <c r="J69" i="16"/>
  <c r="J64" i="16" s="1"/>
  <c r="J42" i="16" s="1"/>
  <c r="J74" i="16" s="1"/>
  <c r="F63" i="16"/>
  <c r="K69" i="16"/>
  <c r="K64" i="16" s="1"/>
  <c r="K42" i="16" s="1"/>
  <c r="K74" i="16" s="1"/>
  <c r="I32" i="15"/>
  <c r="H36" i="15"/>
  <c r="F63" i="15"/>
  <c r="H69" i="15"/>
  <c r="H64" i="15" s="1"/>
  <c r="H42" i="15" s="1"/>
  <c r="H74" i="15" s="1"/>
  <c r="F69" i="15"/>
  <c r="F64" i="15" s="1"/>
  <c r="F42" i="15" s="1"/>
  <c r="G69" i="15"/>
  <c r="G64" i="15" s="1"/>
  <c r="G42" i="15" s="1"/>
  <c r="G74" i="15" s="1"/>
  <c r="J69" i="15"/>
  <c r="J64" i="15" s="1"/>
  <c r="J42" i="15" s="1"/>
  <c r="J74" i="15" s="1"/>
  <c r="K69" i="15"/>
  <c r="K64" i="15" s="1"/>
  <c r="K42" i="15" s="1"/>
  <c r="K74" i="15" s="1"/>
  <c r="I69" i="15"/>
  <c r="I64" i="15" s="1"/>
  <c r="I42" i="15" s="1"/>
  <c r="I74" i="15" s="1"/>
  <c r="M26" i="15"/>
  <c r="L27" i="15"/>
  <c r="L35" i="15" s="1"/>
  <c r="L36" i="15" s="1"/>
  <c r="G73" i="15"/>
  <c r="F96" i="15"/>
  <c r="F75" i="15" s="1"/>
  <c r="F95" i="15"/>
  <c r="F84" i="15" s="1"/>
  <c r="M34" i="15"/>
  <c r="M33" i="15"/>
  <c r="H38" i="15"/>
  <c r="H39" i="15"/>
  <c r="E80" i="15"/>
  <c r="J21" i="15"/>
  <c r="I22" i="15"/>
  <c r="J93" i="6"/>
  <c r="K91" i="6" s="1"/>
  <c r="J96" i="6"/>
  <c r="J97" i="6" s="1"/>
  <c r="J92" i="6" s="1"/>
  <c r="M95" i="6"/>
  <c r="L73" i="14"/>
  <c r="L43" i="14"/>
  <c r="L45" i="14" s="1"/>
  <c r="L46" i="14" s="1"/>
  <c r="L52" i="14" s="1"/>
  <c r="L53" i="14" s="1"/>
  <c r="F69" i="14"/>
  <c r="F64" i="14" s="1"/>
  <c r="F42" i="14" s="1"/>
  <c r="G69" i="14"/>
  <c r="G64" i="14" s="1"/>
  <c r="G42" i="14" s="1"/>
  <c r="G74" i="14" s="1"/>
  <c r="J69" i="14"/>
  <c r="J64" i="14" s="1"/>
  <c r="J42" i="14" s="1"/>
  <c r="J74" i="14" s="1"/>
  <c r="K69" i="14"/>
  <c r="K64" i="14" s="1"/>
  <c r="K42" i="14" s="1"/>
  <c r="K74" i="14" s="1"/>
  <c r="H69" i="14"/>
  <c r="H64" i="14" s="1"/>
  <c r="H42" i="14" s="1"/>
  <c r="I69" i="14"/>
  <c r="I64" i="14" s="1"/>
  <c r="I42" i="14" s="1"/>
  <c r="I74" i="14" s="1"/>
  <c r="F63" i="14"/>
  <c r="R34" i="14"/>
  <c r="R33" i="14"/>
  <c r="M38" i="14"/>
  <c r="M39" i="14"/>
  <c r="I73" i="14"/>
  <c r="J43" i="14"/>
  <c r="J45" i="14" s="1"/>
  <c r="J46" i="14" s="1"/>
  <c r="J52" i="14" s="1"/>
  <c r="J53" i="14" s="1"/>
  <c r="J73" i="14"/>
  <c r="D90" i="14"/>
  <c r="F91" i="14" s="1"/>
  <c r="E80" i="14"/>
  <c r="F78" i="14"/>
  <c r="Q26" i="14"/>
  <c r="P27" i="14"/>
  <c r="P35" i="14" s="1"/>
  <c r="P36" i="14" s="1"/>
  <c r="K73" i="14"/>
  <c r="K43" i="14"/>
  <c r="K45" i="14" s="1"/>
  <c r="K46" i="14" s="1"/>
  <c r="K52" i="14" s="1"/>
  <c r="K53" i="14" s="1"/>
  <c r="G73" i="14"/>
  <c r="N22" i="14"/>
  <c r="O21" i="14"/>
  <c r="O34" i="13"/>
  <c r="O33" i="13"/>
  <c r="J38" i="13"/>
  <c r="J39" i="13"/>
  <c r="L21" i="13"/>
  <c r="K22" i="13"/>
  <c r="F78" i="13"/>
  <c r="E65" i="13"/>
  <c r="D90" i="13"/>
  <c r="F91" i="13" s="1"/>
  <c r="P26" i="13"/>
  <c r="O27" i="13"/>
  <c r="O35" i="13" s="1"/>
  <c r="N36" i="13"/>
  <c r="K69" i="12"/>
  <c r="K64" i="12" s="1"/>
  <c r="K42" i="12" s="1"/>
  <c r="K74" i="12" s="1"/>
  <c r="H69" i="12"/>
  <c r="H64" i="12" s="1"/>
  <c r="H42" i="12" s="1"/>
  <c r="H74" i="12" s="1"/>
  <c r="F69" i="12"/>
  <c r="F64" i="12" s="1"/>
  <c r="F42" i="12" s="1"/>
  <c r="F74" i="12" s="1"/>
  <c r="J69" i="12"/>
  <c r="J64" i="12" s="1"/>
  <c r="J42" i="12" s="1"/>
  <c r="J74" i="12" s="1"/>
  <c r="F78" i="12"/>
  <c r="I69" i="12"/>
  <c r="I64" i="12" s="1"/>
  <c r="I42" i="12" s="1"/>
  <c r="I74" i="12" s="1"/>
  <c r="G69" i="12"/>
  <c r="G64" i="12" s="1"/>
  <c r="G42" i="12" s="1"/>
  <c r="G74" i="12" s="1"/>
  <c r="P34" i="12"/>
  <c r="P33" i="12"/>
  <c r="K38" i="12"/>
  <c r="K40" i="12" s="1"/>
  <c r="K39" i="12"/>
  <c r="F96" i="12"/>
  <c r="F75" i="12" s="1"/>
  <c r="F95" i="12"/>
  <c r="M21" i="12"/>
  <c r="L22" i="12"/>
  <c r="G73" i="12"/>
  <c r="E80" i="12"/>
  <c r="N26" i="12"/>
  <c r="M27" i="12"/>
  <c r="M35" i="12" s="1"/>
  <c r="M36" i="12" s="1"/>
  <c r="F43" i="12"/>
  <c r="F45" i="12" s="1"/>
  <c r="F46" i="12" s="1"/>
  <c r="F52" i="12" s="1"/>
  <c r="F53" i="12" s="1"/>
  <c r="F73" i="12"/>
  <c r="H36" i="12"/>
  <c r="H40" i="12" s="1"/>
  <c r="I32" i="12"/>
  <c r="AA96" i="14" l="1"/>
  <c r="F74" i="16"/>
  <c r="F43" i="16"/>
  <c r="F45" i="16" s="1"/>
  <c r="F46" i="16" s="1"/>
  <c r="F52" i="16" s="1"/>
  <c r="F53" i="16" s="1"/>
  <c r="O34" i="16"/>
  <c r="O33" i="16"/>
  <c r="J39" i="16"/>
  <c r="J38" i="16"/>
  <c r="L21" i="16"/>
  <c r="K22" i="16"/>
  <c r="G95" i="16"/>
  <c r="G84" i="16" s="1"/>
  <c r="F97" i="16"/>
  <c r="J32" i="16"/>
  <c r="J36" i="16" s="1"/>
  <c r="I36" i="16"/>
  <c r="I40" i="16" s="1"/>
  <c r="G43" i="16"/>
  <c r="G45" i="16" s="1"/>
  <c r="G46" i="16" s="1"/>
  <c r="G52" i="16" s="1"/>
  <c r="G53" i="16" s="1"/>
  <c r="H73" i="16"/>
  <c r="H43" i="16"/>
  <c r="H45" i="16" s="1"/>
  <c r="H46" i="16" s="1"/>
  <c r="H52" i="16" s="1"/>
  <c r="H53" i="16" s="1"/>
  <c r="F84" i="16"/>
  <c r="L26" i="16"/>
  <c r="K27" i="16"/>
  <c r="K35" i="16" s="1"/>
  <c r="K36" i="16" s="1"/>
  <c r="F65" i="16"/>
  <c r="G63" i="16" s="1"/>
  <c r="G65" i="16" s="1"/>
  <c r="H63" i="16" s="1"/>
  <c r="H65" i="16" s="1"/>
  <c r="I63" i="16" s="1"/>
  <c r="I65" i="16" s="1"/>
  <c r="J63" i="16" s="1"/>
  <c r="J65" i="16" s="1"/>
  <c r="K63" i="16" s="1"/>
  <c r="K65" i="16" s="1"/>
  <c r="L63" i="16" s="1"/>
  <c r="L65" i="16" s="1"/>
  <c r="M63" i="16" s="1"/>
  <c r="M65" i="16" s="1"/>
  <c r="N63" i="16" s="1"/>
  <c r="N65" i="16" s="1"/>
  <c r="O63" i="16" s="1"/>
  <c r="O65" i="16" s="1"/>
  <c r="P63" i="16" s="1"/>
  <c r="P65" i="16" s="1"/>
  <c r="Q63" i="16" s="1"/>
  <c r="Q65" i="16" s="1"/>
  <c r="R63" i="16" s="1"/>
  <c r="R65" i="16" s="1"/>
  <c r="S63" i="16" s="1"/>
  <c r="S65" i="16" s="1"/>
  <c r="T63" i="16" s="1"/>
  <c r="T65" i="16" s="1"/>
  <c r="U63" i="16" s="1"/>
  <c r="U65" i="16" s="1"/>
  <c r="V63" i="16" s="1"/>
  <c r="V65" i="16" s="1"/>
  <c r="W63" i="16" s="1"/>
  <c r="W65" i="16" s="1"/>
  <c r="X63" i="16" s="1"/>
  <c r="X65" i="16" s="1"/>
  <c r="Y63" i="16" s="1"/>
  <c r="Y65" i="16" s="1"/>
  <c r="Z63" i="16" s="1"/>
  <c r="Z65" i="16" s="1"/>
  <c r="AA63" i="16" s="1"/>
  <c r="AA65" i="16" s="1"/>
  <c r="AB63" i="16" s="1"/>
  <c r="AB65" i="16" s="1"/>
  <c r="AC63" i="16" s="1"/>
  <c r="AC65" i="16" s="1"/>
  <c r="AD63" i="16" s="1"/>
  <c r="AD65" i="16" s="1"/>
  <c r="F65" i="15"/>
  <c r="G63" i="15" s="1"/>
  <c r="G65" i="15" s="1"/>
  <c r="H63" i="15" s="1"/>
  <c r="H65" i="15" s="1"/>
  <c r="I63" i="15" s="1"/>
  <c r="I65" i="15" s="1"/>
  <c r="J63" i="15" s="1"/>
  <c r="J65" i="15" s="1"/>
  <c r="K63" i="15" s="1"/>
  <c r="K65" i="15" s="1"/>
  <c r="L63" i="15" s="1"/>
  <c r="L65" i="15" s="1"/>
  <c r="M63" i="15" s="1"/>
  <c r="M65" i="15" s="1"/>
  <c r="N63" i="15" s="1"/>
  <c r="N65" i="15" s="1"/>
  <c r="O63" i="15" s="1"/>
  <c r="O65" i="15" s="1"/>
  <c r="P63" i="15" s="1"/>
  <c r="P65" i="15" s="1"/>
  <c r="Q63" i="15" s="1"/>
  <c r="Q65" i="15" s="1"/>
  <c r="R63" i="15" s="1"/>
  <c r="R65" i="15" s="1"/>
  <c r="S63" i="15" s="1"/>
  <c r="S65" i="15" s="1"/>
  <c r="T63" i="15" s="1"/>
  <c r="T65" i="15" s="1"/>
  <c r="U63" i="15" s="1"/>
  <c r="U65" i="15" s="1"/>
  <c r="V63" i="15" s="1"/>
  <c r="V65" i="15" s="1"/>
  <c r="W63" i="15" s="1"/>
  <c r="W65" i="15" s="1"/>
  <c r="X63" i="15" s="1"/>
  <c r="X65" i="15" s="1"/>
  <c r="Y63" i="15" s="1"/>
  <c r="Y65" i="15" s="1"/>
  <c r="Z63" i="15" s="1"/>
  <c r="Z65" i="15" s="1"/>
  <c r="AA63" i="15" s="1"/>
  <c r="AA65" i="15" s="1"/>
  <c r="AB63" i="15" s="1"/>
  <c r="AB65" i="15" s="1"/>
  <c r="AC63" i="15" s="1"/>
  <c r="AC65" i="15" s="1"/>
  <c r="AD63" i="15" s="1"/>
  <c r="AD65" i="15" s="1"/>
  <c r="H40" i="15"/>
  <c r="N26" i="15"/>
  <c r="M27" i="15"/>
  <c r="M35" i="15" s="1"/>
  <c r="M36" i="15" s="1"/>
  <c r="F74" i="15"/>
  <c r="F43" i="15"/>
  <c r="F45" i="15" s="1"/>
  <c r="F46" i="15" s="1"/>
  <c r="F52" i="15" s="1"/>
  <c r="F53" i="15" s="1"/>
  <c r="J32" i="15"/>
  <c r="J36" i="15" s="1"/>
  <c r="I36" i="15"/>
  <c r="G95" i="15"/>
  <c r="F97" i="15"/>
  <c r="G43" i="15"/>
  <c r="G45" i="15" s="1"/>
  <c r="G46" i="15" s="1"/>
  <c r="G52" i="15" s="1"/>
  <c r="G53" i="15" s="1"/>
  <c r="N34" i="15"/>
  <c r="I38" i="15"/>
  <c r="N33" i="15"/>
  <c r="I39" i="15"/>
  <c r="K21" i="15"/>
  <c r="J22" i="15"/>
  <c r="G43" i="12"/>
  <c r="G45" i="12" s="1"/>
  <c r="G46" i="12" s="1"/>
  <c r="G52" i="12" s="1"/>
  <c r="G53" i="12" s="1"/>
  <c r="G54" i="12" s="1"/>
  <c r="F65" i="12"/>
  <c r="G63" i="12" s="1"/>
  <c r="G65" i="12" s="1"/>
  <c r="H63" i="12" s="1"/>
  <c r="H65" i="12" s="1"/>
  <c r="I63" i="12" s="1"/>
  <c r="I65" i="12" s="1"/>
  <c r="J63" i="12" s="1"/>
  <c r="J65" i="12" s="1"/>
  <c r="K63" i="12" s="1"/>
  <c r="K65" i="12" s="1"/>
  <c r="L63" i="12" s="1"/>
  <c r="L65" i="12" s="1"/>
  <c r="M63" i="12" s="1"/>
  <c r="M65" i="12" s="1"/>
  <c r="N63" i="12" s="1"/>
  <c r="N65" i="12" s="1"/>
  <c r="O63" i="12" s="1"/>
  <c r="O65" i="12" s="1"/>
  <c r="P63" i="12" s="1"/>
  <c r="P65" i="12" s="1"/>
  <c r="Q63" i="12" s="1"/>
  <c r="Q65" i="12" s="1"/>
  <c r="R63" i="12" s="1"/>
  <c r="R65" i="12" s="1"/>
  <c r="S63" i="12" s="1"/>
  <c r="S65" i="12" s="1"/>
  <c r="T63" i="12" s="1"/>
  <c r="T65" i="12" s="1"/>
  <c r="U63" i="12" s="1"/>
  <c r="U65" i="12" s="1"/>
  <c r="V63" i="12" s="1"/>
  <c r="V65" i="12" s="1"/>
  <c r="W63" i="12" s="1"/>
  <c r="W65" i="12" s="1"/>
  <c r="X63" i="12" s="1"/>
  <c r="X65" i="12" s="1"/>
  <c r="Y63" i="12" s="1"/>
  <c r="Y65" i="12" s="1"/>
  <c r="Z63" i="12" s="1"/>
  <c r="Z65" i="12" s="1"/>
  <c r="AA63" i="12" s="1"/>
  <c r="AA65" i="12" s="1"/>
  <c r="AB63" i="12" s="1"/>
  <c r="AB65" i="12" s="1"/>
  <c r="AC63" i="12" s="1"/>
  <c r="AC65" i="12" s="1"/>
  <c r="AD63" i="12" s="1"/>
  <c r="AD65" i="12" s="1"/>
  <c r="K96" i="6"/>
  <c r="K97" i="6" s="1"/>
  <c r="K92" i="6" s="1"/>
  <c r="K93" i="6" s="1"/>
  <c r="L91" i="6" s="1"/>
  <c r="N95" i="6"/>
  <c r="F65" i="14"/>
  <c r="G63" i="14" s="1"/>
  <c r="G65" i="14" s="1"/>
  <c r="H63" i="14" s="1"/>
  <c r="H65" i="14" s="1"/>
  <c r="I63" i="14" s="1"/>
  <c r="I65" i="14" s="1"/>
  <c r="J63" i="14" s="1"/>
  <c r="J65" i="14" s="1"/>
  <c r="K63" i="14" s="1"/>
  <c r="K65" i="14" s="1"/>
  <c r="L63" i="14" s="1"/>
  <c r="L65" i="14" s="1"/>
  <c r="M63" i="14" s="1"/>
  <c r="M65" i="14" s="1"/>
  <c r="N63" i="14" s="1"/>
  <c r="N65" i="14" s="1"/>
  <c r="O63" i="14" s="1"/>
  <c r="O65" i="14" s="1"/>
  <c r="P63" i="14" s="1"/>
  <c r="P65" i="14" s="1"/>
  <c r="Q63" i="14" s="1"/>
  <c r="Q65" i="14" s="1"/>
  <c r="R63" i="14" s="1"/>
  <c r="R65" i="14" s="1"/>
  <c r="S63" i="14" s="1"/>
  <c r="S65" i="14" s="1"/>
  <c r="T63" i="14" s="1"/>
  <c r="T65" i="14" s="1"/>
  <c r="U63" i="14" s="1"/>
  <c r="U65" i="14" s="1"/>
  <c r="V63" i="14" s="1"/>
  <c r="V65" i="14" s="1"/>
  <c r="W63" i="14" s="1"/>
  <c r="W65" i="14" s="1"/>
  <c r="X63" i="14" s="1"/>
  <c r="X65" i="14" s="1"/>
  <c r="Y63" i="14" s="1"/>
  <c r="Y65" i="14" s="1"/>
  <c r="Z63" i="14" s="1"/>
  <c r="Z65" i="14" s="1"/>
  <c r="AA63" i="14" s="1"/>
  <c r="AA65" i="14" s="1"/>
  <c r="AB63" i="14" s="1"/>
  <c r="AB65" i="14" s="1"/>
  <c r="AC63" i="14" s="1"/>
  <c r="AC65" i="14" s="1"/>
  <c r="AD63" i="14" s="1"/>
  <c r="AD65" i="14" s="1"/>
  <c r="M40" i="14"/>
  <c r="M73" i="14" s="1"/>
  <c r="F74" i="14"/>
  <c r="F43" i="14"/>
  <c r="F45" i="14" s="1"/>
  <c r="F46" i="14" s="1"/>
  <c r="F52" i="14" s="1"/>
  <c r="F53" i="14" s="1"/>
  <c r="F95" i="14"/>
  <c r="F96" i="14"/>
  <c r="F75" i="14" s="1"/>
  <c r="P21" i="14"/>
  <c r="O22" i="14"/>
  <c r="H74" i="14"/>
  <c r="H43" i="14"/>
  <c r="H45" i="14" s="1"/>
  <c r="H46" i="14" s="1"/>
  <c r="H52" i="14" s="1"/>
  <c r="H53" i="14" s="1"/>
  <c r="S34" i="14"/>
  <c r="S33" i="14"/>
  <c r="N38" i="14"/>
  <c r="N39" i="14"/>
  <c r="R26" i="14"/>
  <c r="Q27" i="14"/>
  <c r="Q35" i="14" s="1"/>
  <c r="Q36" i="14" s="1"/>
  <c r="I43" i="14"/>
  <c r="I45" i="14" s="1"/>
  <c r="I46" i="14" s="1"/>
  <c r="I52" i="14" s="1"/>
  <c r="I53" i="14" s="1"/>
  <c r="G43" i="14"/>
  <c r="G45" i="14" s="1"/>
  <c r="G46" i="14" s="1"/>
  <c r="G52" i="14" s="1"/>
  <c r="G53" i="14" s="1"/>
  <c r="J40" i="13"/>
  <c r="J73" i="13" s="1"/>
  <c r="F96" i="13"/>
  <c r="F75" i="13" s="1"/>
  <c r="F95" i="13"/>
  <c r="F63" i="13"/>
  <c r="F69" i="13"/>
  <c r="F64" i="13" s="1"/>
  <c r="F42" i="13" s="1"/>
  <c r="G69" i="13"/>
  <c r="G64" i="13" s="1"/>
  <c r="G42" i="13" s="1"/>
  <c r="J69" i="13"/>
  <c r="J64" i="13" s="1"/>
  <c r="J42" i="13" s="1"/>
  <c r="J74" i="13" s="1"/>
  <c r="K69" i="13"/>
  <c r="K64" i="13" s="1"/>
  <c r="K42" i="13" s="1"/>
  <c r="K74" i="13" s="1"/>
  <c r="H69" i="13"/>
  <c r="H64" i="13" s="1"/>
  <c r="H42" i="13" s="1"/>
  <c r="I69" i="13"/>
  <c r="I64" i="13" s="1"/>
  <c r="I42" i="13" s="1"/>
  <c r="P34" i="13"/>
  <c r="P33" i="13"/>
  <c r="K39" i="13"/>
  <c r="K38" i="13"/>
  <c r="Q26" i="13"/>
  <c r="P27" i="13"/>
  <c r="P35" i="13" s="1"/>
  <c r="M21" i="13"/>
  <c r="L22" i="13"/>
  <c r="E80" i="13"/>
  <c r="O36" i="13"/>
  <c r="F54" i="12"/>
  <c r="I36" i="12"/>
  <c r="I40" i="12" s="1"/>
  <c r="J32" i="12"/>
  <c r="J36" i="12" s="1"/>
  <c r="J40" i="12" s="1"/>
  <c r="F84" i="12"/>
  <c r="F76" i="12"/>
  <c r="L39" i="12"/>
  <c r="Q34" i="12"/>
  <c r="Q33" i="12"/>
  <c r="L38" i="12"/>
  <c r="L40" i="12" s="1"/>
  <c r="N21" i="12"/>
  <c r="M22" i="12"/>
  <c r="G95" i="12"/>
  <c r="F97" i="12"/>
  <c r="O26" i="12"/>
  <c r="N27" i="12"/>
  <c r="N35" i="12" s="1"/>
  <c r="N36" i="12" s="1"/>
  <c r="H73" i="12"/>
  <c r="H43" i="12"/>
  <c r="H45" i="12" s="1"/>
  <c r="H46" i="12" s="1"/>
  <c r="H52" i="12" s="1"/>
  <c r="H53" i="12" s="1"/>
  <c r="H54" i="12" s="1"/>
  <c r="K73" i="12"/>
  <c r="K43" i="12"/>
  <c r="K45" i="12" s="1"/>
  <c r="K46" i="12" s="1"/>
  <c r="K52" i="12" s="1"/>
  <c r="K53" i="12" s="1"/>
  <c r="M43" i="14" l="1"/>
  <c r="M45" i="14" s="1"/>
  <c r="M46" i="14" s="1"/>
  <c r="M52" i="14" s="1"/>
  <c r="M53" i="14" s="1"/>
  <c r="M54" i="14" s="1"/>
  <c r="AA75" i="14"/>
  <c r="AA97" i="14"/>
  <c r="P34" i="16"/>
  <c r="P33" i="16"/>
  <c r="K39" i="16"/>
  <c r="K38" i="16"/>
  <c r="M21" i="16"/>
  <c r="L22" i="16"/>
  <c r="F54" i="16"/>
  <c r="G54" i="16"/>
  <c r="H54" i="16"/>
  <c r="I73" i="16"/>
  <c r="I43" i="16"/>
  <c r="I45" i="16" s="1"/>
  <c r="I46" i="16" s="1"/>
  <c r="I52" i="16" s="1"/>
  <c r="I53" i="16" s="1"/>
  <c r="J40" i="16"/>
  <c r="F79" i="16"/>
  <c r="F92" i="16"/>
  <c r="F93" i="16" s="1"/>
  <c r="G91" i="16" s="1"/>
  <c r="H95" i="16"/>
  <c r="F76" i="16"/>
  <c r="F77" i="16" s="1"/>
  <c r="M26" i="16"/>
  <c r="L27" i="16"/>
  <c r="L35" i="16" s="1"/>
  <c r="L36" i="16" s="1"/>
  <c r="L21" i="15"/>
  <c r="K22" i="15"/>
  <c r="F92" i="15"/>
  <c r="F93" i="15" s="1"/>
  <c r="G91" i="15" s="1"/>
  <c r="F79" i="15"/>
  <c r="H73" i="15"/>
  <c r="H43" i="15"/>
  <c r="H45" i="15" s="1"/>
  <c r="H46" i="15" s="1"/>
  <c r="H52" i="15" s="1"/>
  <c r="H53" i="15" s="1"/>
  <c r="H95" i="15"/>
  <c r="F76" i="15"/>
  <c r="F77" i="15" s="1"/>
  <c r="O26" i="15"/>
  <c r="N27" i="15"/>
  <c r="N35" i="15" s="1"/>
  <c r="N36" i="15" s="1"/>
  <c r="I40" i="15"/>
  <c r="G84" i="15"/>
  <c r="O34" i="15"/>
  <c r="O33" i="15"/>
  <c r="J38" i="15"/>
  <c r="J39" i="15"/>
  <c r="F54" i="15"/>
  <c r="G54" i="15"/>
  <c r="L96" i="6"/>
  <c r="L97" i="6" s="1"/>
  <c r="L92" i="6" s="1"/>
  <c r="L93" i="6" s="1"/>
  <c r="M91" i="6" s="1"/>
  <c r="O95" i="6"/>
  <c r="S26" i="14"/>
  <c r="R27" i="14"/>
  <c r="R35" i="14" s="1"/>
  <c r="R36" i="14" s="1"/>
  <c r="F76" i="14"/>
  <c r="F77" i="14" s="1"/>
  <c r="O38" i="14"/>
  <c r="T33" i="14"/>
  <c r="O39" i="14"/>
  <c r="T34" i="14"/>
  <c r="N40" i="14"/>
  <c r="Q21" i="14"/>
  <c r="P22" i="14"/>
  <c r="G95" i="14"/>
  <c r="F97" i="14"/>
  <c r="F84" i="14"/>
  <c r="L54" i="14"/>
  <c r="F54" i="14"/>
  <c r="G54" i="14"/>
  <c r="H54" i="14"/>
  <c r="J54" i="14"/>
  <c r="K54" i="14"/>
  <c r="I54" i="14"/>
  <c r="K40" i="13"/>
  <c r="K73" i="13" s="1"/>
  <c r="P36" i="13"/>
  <c r="J43" i="13"/>
  <c r="J45" i="13" s="1"/>
  <c r="J46" i="13" s="1"/>
  <c r="J52" i="13" s="1"/>
  <c r="J53" i="13" s="1"/>
  <c r="I74" i="13"/>
  <c r="I43" i="13"/>
  <c r="I45" i="13" s="1"/>
  <c r="I46" i="13" s="1"/>
  <c r="I52" i="13" s="1"/>
  <c r="I53" i="13" s="1"/>
  <c r="L38" i="13"/>
  <c r="Q33" i="13"/>
  <c r="Q34" i="13"/>
  <c r="L39" i="13"/>
  <c r="G74" i="13"/>
  <c r="G43" i="13"/>
  <c r="G45" i="13" s="1"/>
  <c r="G46" i="13" s="1"/>
  <c r="G52" i="13" s="1"/>
  <c r="G53" i="13" s="1"/>
  <c r="G95" i="13"/>
  <c r="F97" i="13"/>
  <c r="F84" i="13"/>
  <c r="F74" i="13"/>
  <c r="F43" i="13"/>
  <c r="F45" i="13" s="1"/>
  <c r="F46" i="13" s="1"/>
  <c r="F52" i="13" s="1"/>
  <c r="F53" i="13" s="1"/>
  <c r="F65" i="13"/>
  <c r="G63" i="13" s="1"/>
  <c r="G65" i="13" s="1"/>
  <c r="H63" i="13" s="1"/>
  <c r="H65" i="13" s="1"/>
  <c r="I63" i="13" s="1"/>
  <c r="I65" i="13" s="1"/>
  <c r="J63" i="13" s="1"/>
  <c r="J65" i="13" s="1"/>
  <c r="K63" i="13" s="1"/>
  <c r="K65" i="13" s="1"/>
  <c r="L63" i="13" s="1"/>
  <c r="L65" i="13" s="1"/>
  <c r="M63" i="13" s="1"/>
  <c r="M65" i="13" s="1"/>
  <c r="N63" i="13" s="1"/>
  <c r="N65" i="13" s="1"/>
  <c r="O63" i="13" s="1"/>
  <c r="O65" i="13" s="1"/>
  <c r="P63" i="13" s="1"/>
  <c r="P65" i="13" s="1"/>
  <c r="Q63" i="13" s="1"/>
  <c r="Q65" i="13" s="1"/>
  <c r="R63" i="13" s="1"/>
  <c r="R65" i="13" s="1"/>
  <c r="S63" i="13" s="1"/>
  <c r="S65" i="13" s="1"/>
  <c r="T63" i="13" s="1"/>
  <c r="T65" i="13" s="1"/>
  <c r="U63" i="13" s="1"/>
  <c r="U65" i="13" s="1"/>
  <c r="V63" i="13" s="1"/>
  <c r="V65" i="13" s="1"/>
  <c r="W63" i="13" s="1"/>
  <c r="W65" i="13" s="1"/>
  <c r="X63" i="13" s="1"/>
  <c r="X65" i="13" s="1"/>
  <c r="Y63" i="13" s="1"/>
  <c r="Y65" i="13" s="1"/>
  <c r="Z63" i="13" s="1"/>
  <c r="Z65" i="13" s="1"/>
  <c r="AA63" i="13" s="1"/>
  <c r="AA65" i="13" s="1"/>
  <c r="AB63" i="13" s="1"/>
  <c r="AB65" i="13" s="1"/>
  <c r="AC63" i="13" s="1"/>
  <c r="AC65" i="13" s="1"/>
  <c r="AD63" i="13" s="1"/>
  <c r="AD65" i="13" s="1"/>
  <c r="H74" i="13"/>
  <c r="H43" i="13"/>
  <c r="H45" i="13" s="1"/>
  <c r="H46" i="13" s="1"/>
  <c r="H52" i="13" s="1"/>
  <c r="H53" i="13" s="1"/>
  <c r="N21" i="13"/>
  <c r="M22" i="13"/>
  <c r="R26" i="13"/>
  <c r="Q27" i="13"/>
  <c r="Q35" i="13" s="1"/>
  <c r="P26" i="12"/>
  <c r="O27" i="12"/>
  <c r="O35" i="12" s="1"/>
  <c r="O36" i="12" s="1"/>
  <c r="H95" i="12"/>
  <c r="O21" i="12"/>
  <c r="N22" i="12"/>
  <c r="J73" i="12"/>
  <c r="J43" i="12"/>
  <c r="J45" i="12" s="1"/>
  <c r="J46" i="12" s="1"/>
  <c r="J52" i="12" s="1"/>
  <c r="J53" i="12" s="1"/>
  <c r="I73" i="12"/>
  <c r="I43" i="12"/>
  <c r="I45" i="12" s="1"/>
  <c r="I46" i="12" s="1"/>
  <c r="I52" i="12" s="1"/>
  <c r="I53" i="12" s="1"/>
  <c r="L73" i="12"/>
  <c r="L43" i="12"/>
  <c r="L45" i="12" s="1"/>
  <c r="L46" i="12" s="1"/>
  <c r="L52" i="12" s="1"/>
  <c r="L53" i="12" s="1"/>
  <c r="F92" i="12"/>
  <c r="F93" i="12" s="1"/>
  <c r="G91" i="12" s="1"/>
  <c r="F79" i="12"/>
  <c r="R34" i="12"/>
  <c r="R33" i="12"/>
  <c r="M38" i="12"/>
  <c r="M39" i="12"/>
  <c r="G84" i="12"/>
  <c r="F77" i="12"/>
  <c r="K40" i="16" l="1"/>
  <c r="AA92" i="14"/>
  <c r="AA93" i="14" s="1"/>
  <c r="AB91" i="14" s="1"/>
  <c r="AA79" i="14"/>
  <c r="I54" i="16"/>
  <c r="F80" i="16"/>
  <c r="N26" i="16"/>
  <c r="M27" i="16"/>
  <c r="M35" i="16" s="1"/>
  <c r="M36" i="16" s="1"/>
  <c r="F80" i="15"/>
  <c r="Q34" i="16"/>
  <c r="Q33" i="16"/>
  <c r="L39" i="16"/>
  <c r="L38" i="16"/>
  <c r="L40" i="16" s="1"/>
  <c r="N21" i="16"/>
  <c r="M22" i="16"/>
  <c r="G96" i="16"/>
  <c r="I95" i="16"/>
  <c r="K73" i="16"/>
  <c r="K43" i="16"/>
  <c r="K45" i="16" s="1"/>
  <c r="K46" i="16" s="1"/>
  <c r="K52" i="16" s="1"/>
  <c r="K53" i="16" s="1"/>
  <c r="J40" i="15"/>
  <c r="J43" i="15" s="1"/>
  <c r="J45" i="15" s="1"/>
  <c r="J46" i="15" s="1"/>
  <c r="J52" i="15" s="1"/>
  <c r="J53" i="15" s="1"/>
  <c r="J43" i="16"/>
  <c r="J45" i="16" s="1"/>
  <c r="J46" i="16" s="1"/>
  <c r="J52" i="16" s="1"/>
  <c r="J53" i="16" s="1"/>
  <c r="J73" i="16"/>
  <c r="H84" i="16"/>
  <c r="H54" i="15"/>
  <c r="I95" i="15"/>
  <c r="H84" i="15"/>
  <c r="I73" i="15"/>
  <c r="I43" i="15"/>
  <c r="I45" i="15" s="1"/>
  <c r="I46" i="15" s="1"/>
  <c r="I52" i="15" s="1"/>
  <c r="I53" i="15" s="1"/>
  <c r="G96" i="15"/>
  <c r="P34" i="15"/>
  <c r="P33" i="15"/>
  <c r="K39" i="15"/>
  <c r="K38" i="15"/>
  <c r="P26" i="15"/>
  <c r="O27" i="15"/>
  <c r="O35" i="15" s="1"/>
  <c r="O36" i="15" s="1"/>
  <c r="M21" i="15"/>
  <c r="L22" i="15"/>
  <c r="M96" i="6"/>
  <c r="M97" i="6" s="1"/>
  <c r="M92" i="6" s="1"/>
  <c r="M93" i="6" s="1"/>
  <c r="N91" i="6" s="1"/>
  <c r="P95" i="6"/>
  <c r="R21" i="14"/>
  <c r="Q22" i="14"/>
  <c r="O40" i="14"/>
  <c r="N43" i="14"/>
  <c r="N45" i="14" s="1"/>
  <c r="N46" i="14" s="1"/>
  <c r="N52" i="14" s="1"/>
  <c r="N53" i="14" s="1"/>
  <c r="N73" i="14"/>
  <c r="F92" i="14"/>
  <c r="F93" i="14" s="1"/>
  <c r="G91" i="14" s="1"/>
  <c r="F79" i="14"/>
  <c r="F80" i="14" s="1"/>
  <c r="H95" i="14"/>
  <c r="G84" i="14"/>
  <c r="T26" i="14"/>
  <c r="S27" i="14"/>
  <c r="S35" i="14" s="1"/>
  <c r="S36" i="14" s="1"/>
  <c r="U33" i="14"/>
  <c r="P38" i="14"/>
  <c r="U34" i="14"/>
  <c r="P39" i="14"/>
  <c r="K43" i="13"/>
  <c r="K45" i="13" s="1"/>
  <c r="K46" i="13" s="1"/>
  <c r="K52" i="13" s="1"/>
  <c r="K53" i="13" s="1"/>
  <c r="K54" i="13" s="1"/>
  <c r="Q36" i="13"/>
  <c r="L40" i="13"/>
  <c r="G54" i="13"/>
  <c r="F54" i="13"/>
  <c r="H54" i="13"/>
  <c r="J54" i="13"/>
  <c r="I54" i="13"/>
  <c r="R34" i="13"/>
  <c r="R33" i="13"/>
  <c r="M38" i="13"/>
  <c r="M39" i="13"/>
  <c r="O21" i="13"/>
  <c r="N22" i="13"/>
  <c r="F76" i="13"/>
  <c r="F77" i="13" s="1"/>
  <c r="S26" i="13"/>
  <c r="R27" i="13"/>
  <c r="R35" i="13" s="1"/>
  <c r="F92" i="13"/>
  <c r="F93" i="13" s="1"/>
  <c r="G91" i="13" s="1"/>
  <c r="F79" i="13"/>
  <c r="H95" i="13"/>
  <c r="G84" i="13"/>
  <c r="F80" i="12"/>
  <c r="L54" i="12"/>
  <c r="K54" i="12"/>
  <c r="J54" i="12"/>
  <c r="I54" i="12"/>
  <c r="P27" i="12"/>
  <c r="P35" i="12" s="1"/>
  <c r="P36" i="12" s="1"/>
  <c r="Q26" i="12"/>
  <c r="S34" i="12"/>
  <c r="S33" i="12"/>
  <c r="N38" i="12"/>
  <c r="N39" i="12"/>
  <c r="O22" i="12"/>
  <c r="P21" i="12"/>
  <c r="M40" i="12"/>
  <c r="I95" i="12"/>
  <c r="G96" i="12"/>
  <c r="H84" i="12"/>
  <c r="K40" i="15" l="1"/>
  <c r="K73" i="15" s="1"/>
  <c r="AB96" i="14"/>
  <c r="J54" i="16"/>
  <c r="K54" i="16"/>
  <c r="M39" i="16"/>
  <c r="R34" i="16"/>
  <c r="R33" i="16"/>
  <c r="M38" i="16"/>
  <c r="M40" i="16" s="1"/>
  <c r="O21" i="16"/>
  <c r="N22" i="16"/>
  <c r="L73" i="16"/>
  <c r="L43" i="16"/>
  <c r="L45" i="16" s="1"/>
  <c r="L46" i="16" s="1"/>
  <c r="L52" i="16" s="1"/>
  <c r="L53" i="16" s="1"/>
  <c r="J73" i="15"/>
  <c r="J95" i="16"/>
  <c r="J84" i="16" s="1"/>
  <c r="O26" i="16"/>
  <c r="N27" i="16"/>
  <c r="N35" i="16" s="1"/>
  <c r="N36" i="16" s="1"/>
  <c r="I84" i="16"/>
  <c r="G75" i="16"/>
  <c r="G76" i="16" s="1"/>
  <c r="G97" i="16"/>
  <c r="I54" i="15"/>
  <c r="J54" i="15"/>
  <c r="Q26" i="15"/>
  <c r="P27" i="15"/>
  <c r="P35" i="15" s="1"/>
  <c r="P36" i="15" s="1"/>
  <c r="K43" i="15"/>
  <c r="K45" i="15" s="1"/>
  <c r="K46" i="15" s="1"/>
  <c r="K52" i="15" s="1"/>
  <c r="K53" i="15" s="1"/>
  <c r="J95" i="15"/>
  <c r="N21" i="15"/>
  <c r="M22" i="15"/>
  <c r="G75" i="15"/>
  <c r="G76" i="15" s="1"/>
  <c r="G97" i="15"/>
  <c r="Q34" i="15"/>
  <c r="Q33" i="15"/>
  <c r="L38" i="15"/>
  <c r="L39" i="15"/>
  <c r="I84" i="15"/>
  <c r="N96" i="6"/>
  <c r="N97" i="6" s="1"/>
  <c r="N92" i="6" s="1"/>
  <c r="N93" i="6"/>
  <c r="O91" i="6" s="1"/>
  <c r="Q95" i="6"/>
  <c r="O43" i="14"/>
  <c r="O45" i="14" s="1"/>
  <c r="O46" i="14" s="1"/>
  <c r="O52" i="14" s="1"/>
  <c r="O53" i="14" s="1"/>
  <c r="O73" i="14"/>
  <c r="U26" i="14"/>
  <c r="T27" i="14"/>
  <c r="T35" i="14" s="1"/>
  <c r="T36" i="14" s="1"/>
  <c r="Q38" i="14"/>
  <c r="V33" i="14"/>
  <c r="V34" i="14"/>
  <c r="Q39" i="14"/>
  <c r="S21" i="14"/>
  <c r="R22" i="14"/>
  <c r="I95" i="14"/>
  <c r="H84" i="14"/>
  <c r="N54" i="14"/>
  <c r="G96" i="14"/>
  <c r="P40" i="14"/>
  <c r="F80" i="13"/>
  <c r="G96" i="13"/>
  <c r="T26" i="13"/>
  <c r="S27" i="13"/>
  <c r="S35" i="13" s="1"/>
  <c r="N38" i="13"/>
  <c r="S34" i="13"/>
  <c r="S33" i="13"/>
  <c r="N39" i="13"/>
  <c r="P21" i="13"/>
  <c r="O22" i="13"/>
  <c r="M40" i="13"/>
  <c r="L73" i="13"/>
  <c r="L43" i="13"/>
  <c r="L45" i="13" s="1"/>
  <c r="L46" i="13" s="1"/>
  <c r="L52" i="13" s="1"/>
  <c r="L53" i="13" s="1"/>
  <c r="I95" i="13"/>
  <c r="H84" i="13"/>
  <c r="R36" i="13"/>
  <c r="M73" i="12"/>
  <c r="M43" i="12"/>
  <c r="M45" i="12" s="1"/>
  <c r="M46" i="12" s="1"/>
  <c r="M52" i="12" s="1"/>
  <c r="M53" i="12" s="1"/>
  <c r="O39" i="12"/>
  <c r="T34" i="12"/>
  <c r="T33" i="12"/>
  <c r="O38" i="12"/>
  <c r="J95" i="12"/>
  <c r="N40" i="12"/>
  <c r="I84" i="12"/>
  <c r="G75" i="12"/>
  <c r="G76" i="12" s="1"/>
  <c r="G97" i="12"/>
  <c r="R26" i="12"/>
  <c r="Q27" i="12"/>
  <c r="Q35" i="12" s="1"/>
  <c r="Q36" i="12" s="1"/>
  <c r="Q21" i="12"/>
  <c r="P22" i="12"/>
  <c r="AB75" i="14" l="1"/>
  <c r="AB97" i="14"/>
  <c r="M73" i="16"/>
  <c r="M43" i="16"/>
  <c r="M45" i="16" s="1"/>
  <c r="M46" i="16" s="1"/>
  <c r="M52" i="16" s="1"/>
  <c r="M53" i="16" s="1"/>
  <c r="M54" i="16" s="1"/>
  <c r="L54" i="16"/>
  <c r="K95" i="16"/>
  <c r="G92" i="16"/>
  <c r="G93" i="16" s="1"/>
  <c r="H91" i="16" s="1"/>
  <c r="G79" i="16"/>
  <c r="N38" i="16"/>
  <c r="S34" i="16"/>
  <c r="S33" i="16"/>
  <c r="N39" i="16"/>
  <c r="N40" i="16" s="1"/>
  <c r="G77" i="16"/>
  <c r="O22" i="16"/>
  <c r="P21" i="16"/>
  <c r="P26" i="16"/>
  <c r="O27" i="16"/>
  <c r="O35" i="16" s="1"/>
  <c r="O36" i="16" s="1"/>
  <c r="K54" i="15"/>
  <c r="K95" i="15"/>
  <c r="K84" i="15" s="1"/>
  <c r="G92" i="15"/>
  <c r="G93" i="15" s="1"/>
  <c r="H91" i="15" s="1"/>
  <c r="G79" i="15"/>
  <c r="G77" i="15"/>
  <c r="G80" i="15" s="1"/>
  <c r="R26" i="15"/>
  <c r="Q27" i="15"/>
  <c r="Q35" i="15" s="1"/>
  <c r="Q36" i="15" s="1"/>
  <c r="L40" i="15"/>
  <c r="R34" i="15"/>
  <c r="R33" i="15"/>
  <c r="M38" i="15"/>
  <c r="M39" i="15"/>
  <c r="J84" i="15"/>
  <c r="O21" i="15"/>
  <c r="N22" i="15"/>
  <c r="S36" i="13"/>
  <c r="R95" i="6"/>
  <c r="O96" i="6"/>
  <c r="O97" i="6" s="1"/>
  <c r="O92" i="6" s="1"/>
  <c r="O93" i="6"/>
  <c r="P91" i="6" s="1"/>
  <c r="O54" i="14"/>
  <c r="W34" i="14"/>
  <c r="W33" i="14"/>
  <c r="R38" i="14"/>
  <c r="R39" i="14"/>
  <c r="U27" i="14"/>
  <c r="U35" i="14" s="1"/>
  <c r="U36" i="14" s="1"/>
  <c r="V26" i="14"/>
  <c r="P73" i="14"/>
  <c r="P43" i="14"/>
  <c r="P45" i="14" s="1"/>
  <c r="P46" i="14"/>
  <c r="P52" i="14" s="1"/>
  <c r="P53" i="14" s="1"/>
  <c r="P54" i="14" s="1"/>
  <c r="J95" i="14"/>
  <c r="I84" i="14"/>
  <c r="G75" i="14"/>
  <c r="G76" i="14" s="1"/>
  <c r="G97" i="14"/>
  <c r="T21" i="14"/>
  <c r="S22" i="14"/>
  <c r="Q40" i="14"/>
  <c r="P22" i="13"/>
  <c r="Q21" i="13"/>
  <c r="J95" i="13"/>
  <c r="I84" i="13"/>
  <c r="G75" i="13"/>
  <c r="G76" i="13" s="1"/>
  <c r="G97" i="13"/>
  <c r="O39" i="13"/>
  <c r="T34" i="13"/>
  <c r="T33" i="13"/>
  <c r="O38" i="13"/>
  <c r="N40" i="13"/>
  <c r="L54" i="13"/>
  <c r="U26" i="13"/>
  <c r="T27" i="13"/>
  <c r="T35" i="13" s="1"/>
  <c r="M73" i="13"/>
  <c r="M43" i="13"/>
  <c r="M45" i="13" s="1"/>
  <c r="M46" i="13" s="1"/>
  <c r="M52" i="13" s="1"/>
  <c r="M53" i="13" s="1"/>
  <c r="M54" i="12"/>
  <c r="N73" i="12"/>
  <c r="N43" i="12"/>
  <c r="N45" i="12" s="1"/>
  <c r="N46" i="12" s="1"/>
  <c r="N52" i="12" s="1"/>
  <c r="N53" i="12" s="1"/>
  <c r="S26" i="12"/>
  <c r="R27" i="12"/>
  <c r="R35" i="12" s="1"/>
  <c r="R36" i="12" s="1"/>
  <c r="G77" i="12"/>
  <c r="K95" i="12"/>
  <c r="J84" i="12"/>
  <c r="O40" i="12"/>
  <c r="G92" i="12"/>
  <c r="G93" i="12" s="1"/>
  <c r="H91" i="12" s="1"/>
  <c r="G79" i="12"/>
  <c r="P38" i="12"/>
  <c r="P39" i="12"/>
  <c r="U34" i="12"/>
  <c r="U33" i="12"/>
  <c r="R21" i="12"/>
  <c r="Q22" i="12"/>
  <c r="AB92" i="14" l="1"/>
  <c r="AB93" i="14" s="1"/>
  <c r="AC91" i="14" s="1"/>
  <c r="AB79" i="14"/>
  <c r="G80" i="16"/>
  <c r="N43" i="16"/>
  <c r="N45" i="16" s="1"/>
  <c r="N46" i="16" s="1"/>
  <c r="N52" i="16" s="1"/>
  <c r="N53" i="16" s="1"/>
  <c r="N54" i="16" s="1"/>
  <c r="N73" i="16"/>
  <c r="M40" i="15"/>
  <c r="M73" i="15" s="1"/>
  <c r="Q26" i="16"/>
  <c r="P27" i="16"/>
  <c r="P35" i="16" s="1"/>
  <c r="P36" i="16" s="1"/>
  <c r="H96" i="16"/>
  <c r="Q21" i="16"/>
  <c r="P22" i="16"/>
  <c r="T34" i="16"/>
  <c r="O38" i="16"/>
  <c r="T33" i="16"/>
  <c r="O39" i="16"/>
  <c r="L95" i="16"/>
  <c r="K84" i="16"/>
  <c r="S26" i="15"/>
  <c r="R27" i="15"/>
  <c r="R35" i="15" s="1"/>
  <c r="R36" i="15" s="1"/>
  <c r="S34" i="15"/>
  <c r="S33" i="15"/>
  <c r="N38" i="15"/>
  <c r="N39" i="15"/>
  <c r="P21" i="15"/>
  <c r="O22" i="15"/>
  <c r="H96" i="15"/>
  <c r="L95" i="15"/>
  <c r="L73" i="15"/>
  <c r="L43" i="15"/>
  <c r="L45" i="15" s="1"/>
  <c r="L46" i="15" s="1"/>
  <c r="L52" i="15" s="1"/>
  <c r="L53" i="15" s="1"/>
  <c r="L54" i="15" s="1"/>
  <c r="P96" i="6"/>
  <c r="P97" i="6" s="1"/>
  <c r="P92" i="6" s="1"/>
  <c r="P93" i="6" s="1"/>
  <c r="Q91" i="6" s="1"/>
  <c r="S95" i="6"/>
  <c r="G92" i="14"/>
  <c r="G93" i="14" s="1"/>
  <c r="H91" i="14" s="1"/>
  <c r="G79" i="14"/>
  <c r="G77" i="14"/>
  <c r="G80" i="14"/>
  <c r="R40" i="14"/>
  <c r="K95" i="14"/>
  <c r="J84" i="14"/>
  <c r="Q73" i="14"/>
  <c r="Q43" i="14"/>
  <c r="Q45" i="14" s="1"/>
  <c r="Q46" i="14" s="1"/>
  <c r="Q52" i="14" s="1"/>
  <c r="Q53" i="14" s="1"/>
  <c r="X33" i="14"/>
  <c r="S39" i="14"/>
  <c r="X34" i="14"/>
  <c r="S38" i="14"/>
  <c r="W26" i="14"/>
  <c r="V27" i="14"/>
  <c r="V35" i="14" s="1"/>
  <c r="V36" i="14" s="1"/>
  <c r="T22" i="14"/>
  <c r="U21" i="14"/>
  <c r="M54" i="13"/>
  <c r="G77" i="13"/>
  <c r="K95" i="13"/>
  <c r="J84" i="13"/>
  <c r="N43" i="13"/>
  <c r="N45" i="13" s="1"/>
  <c r="N46" i="13" s="1"/>
  <c r="N52" i="13" s="1"/>
  <c r="N53" i="13" s="1"/>
  <c r="N73" i="13"/>
  <c r="R21" i="13"/>
  <c r="Q22" i="13"/>
  <c r="O40" i="13"/>
  <c r="P38" i="13"/>
  <c r="P40" i="13" s="1"/>
  <c r="P39" i="13"/>
  <c r="U34" i="13"/>
  <c r="U33" i="13"/>
  <c r="G92" i="13"/>
  <c r="G93" i="13" s="1"/>
  <c r="H91" i="13" s="1"/>
  <c r="G79" i="13"/>
  <c r="V26" i="13"/>
  <c r="U27" i="13"/>
  <c r="U35" i="13" s="1"/>
  <c r="T36" i="13"/>
  <c r="G80" i="12"/>
  <c r="N54" i="12"/>
  <c r="P40" i="12"/>
  <c r="H96" i="12"/>
  <c r="O73" i="12"/>
  <c r="O43" i="12"/>
  <c r="O45" i="12" s="1"/>
  <c r="O46" i="12" s="1"/>
  <c r="O52" i="12" s="1"/>
  <c r="O53" i="12" s="1"/>
  <c r="O54" i="12" s="1"/>
  <c r="V34" i="12"/>
  <c r="V33" i="12"/>
  <c r="Q39" i="12"/>
  <c r="Q38" i="12"/>
  <c r="L95" i="12"/>
  <c r="K84" i="12"/>
  <c r="T26" i="12"/>
  <c r="S27" i="12"/>
  <c r="S35" i="12" s="1"/>
  <c r="S36" i="12" s="1"/>
  <c r="R22" i="12"/>
  <c r="S21" i="12"/>
  <c r="O40" i="16" l="1"/>
  <c r="M43" i="15"/>
  <c r="M45" i="15" s="1"/>
  <c r="M46" i="15" s="1"/>
  <c r="M52" i="15" s="1"/>
  <c r="M53" i="15" s="1"/>
  <c r="M54" i="15" s="1"/>
  <c r="AC96" i="14"/>
  <c r="R26" i="16"/>
  <c r="Q27" i="16"/>
  <c r="Q35" i="16" s="1"/>
  <c r="Q36" i="16" s="1"/>
  <c r="H75" i="16"/>
  <c r="H76" i="16" s="1"/>
  <c r="H97" i="16"/>
  <c r="O43" i="16"/>
  <c r="O45" i="16" s="1"/>
  <c r="O46" i="16" s="1"/>
  <c r="O52" i="16" s="1"/>
  <c r="O53" i="16" s="1"/>
  <c r="O54" i="16" s="1"/>
  <c r="O73" i="16"/>
  <c r="M95" i="16"/>
  <c r="L84" i="16"/>
  <c r="U33" i="16"/>
  <c r="U34" i="16"/>
  <c r="P38" i="16"/>
  <c r="P40" i="16" s="1"/>
  <c r="P39" i="16"/>
  <c r="R21" i="16"/>
  <c r="Q22" i="16"/>
  <c r="T34" i="15"/>
  <c r="T33" i="15"/>
  <c r="O39" i="15"/>
  <c r="O38" i="15"/>
  <c r="O40" i="15" s="1"/>
  <c r="N40" i="15"/>
  <c r="H75" i="15"/>
  <c r="H76" i="15" s="1"/>
  <c r="H97" i="15"/>
  <c r="Q21" i="15"/>
  <c r="P22" i="15"/>
  <c r="S27" i="15"/>
  <c r="S35" i="15" s="1"/>
  <c r="S36" i="15" s="1"/>
  <c r="T26" i="15"/>
  <c r="L84" i="15"/>
  <c r="M95" i="15"/>
  <c r="G80" i="13"/>
  <c r="Q96" i="6"/>
  <c r="Q97" i="6" s="1"/>
  <c r="Q92" i="6" s="1"/>
  <c r="Q93" i="6" s="1"/>
  <c r="R91" i="6" s="1"/>
  <c r="T95" i="6"/>
  <c r="Q54" i="14"/>
  <c r="Y33" i="14"/>
  <c r="T38" i="14"/>
  <c r="T39" i="14"/>
  <c r="Y34" i="14"/>
  <c r="R43" i="14"/>
  <c r="R45" i="14" s="1"/>
  <c r="R46" i="14" s="1"/>
  <c r="R52" i="14" s="1"/>
  <c r="R53" i="14" s="1"/>
  <c r="R54" i="14" s="1"/>
  <c r="R73" i="14"/>
  <c r="X26" i="14"/>
  <c r="W27" i="14"/>
  <c r="W35" i="14" s="1"/>
  <c r="W36" i="14" s="1"/>
  <c r="H96" i="14"/>
  <c r="V21" i="14"/>
  <c r="U22" i="14"/>
  <c r="S40" i="14"/>
  <c r="L95" i="14"/>
  <c r="K84" i="14"/>
  <c r="N54" i="13"/>
  <c r="L95" i="13"/>
  <c r="K84" i="13"/>
  <c r="P43" i="13"/>
  <c r="P45" i="13" s="1"/>
  <c r="P46" i="13" s="1"/>
  <c r="P52" i="13" s="1"/>
  <c r="P53" i="13" s="1"/>
  <c r="P73" i="13"/>
  <c r="W26" i="13"/>
  <c r="V27" i="13"/>
  <c r="V35" i="13" s="1"/>
  <c r="S21" i="13"/>
  <c r="R22" i="13"/>
  <c r="H96" i="13"/>
  <c r="O43" i="13"/>
  <c r="O45" i="13" s="1"/>
  <c r="O46" i="13" s="1"/>
  <c r="O52" i="13" s="1"/>
  <c r="O53" i="13" s="1"/>
  <c r="O54" i="13" s="1"/>
  <c r="O73" i="13"/>
  <c r="V34" i="13"/>
  <c r="V33" i="13"/>
  <c r="Q38" i="13"/>
  <c r="Q39" i="13"/>
  <c r="U36" i="13"/>
  <c r="T21" i="12"/>
  <c r="S22" i="12"/>
  <c r="H75" i="12"/>
  <c r="H76" i="12" s="1"/>
  <c r="H97" i="12"/>
  <c r="W34" i="12"/>
  <c r="W33" i="12"/>
  <c r="R38" i="12"/>
  <c r="R39" i="12"/>
  <c r="T27" i="12"/>
  <c r="T35" i="12" s="1"/>
  <c r="T36" i="12" s="1"/>
  <c r="U26" i="12"/>
  <c r="P73" i="12"/>
  <c r="P43" i="12"/>
  <c r="P45" i="12" s="1"/>
  <c r="P46" i="12" s="1"/>
  <c r="P52" i="12" s="1"/>
  <c r="P53" i="12" s="1"/>
  <c r="P54" i="12" s="1"/>
  <c r="M95" i="12"/>
  <c r="L84" i="12"/>
  <c r="Q40" i="12"/>
  <c r="AC75" i="14" l="1"/>
  <c r="AC97" i="14"/>
  <c r="P43" i="16"/>
  <c r="P45" i="16" s="1"/>
  <c r="P46" i="16" s="1"/>
  <c r="P52" i="16" s="1"/>
  <c r="P53" i="16" s="1"/>
  <c r="P54" i="16" s="1"/>
  <c r="P73" i="16"/>
  <c r="N95" i="16"/>
  <c r="M84" i="16"/>
  <c r="V33" i="16"/>
  <c r="V34" i="16"/>
  <c r="Q39" i="16"/>
  <c r="Q38" i="16"/>
  <c r="Q40" i="16" s="1"/>
  <c r="H92" i="16"/>
  <c r="H93" i="16" s="1"/>
  <c r="I91" i="16" s="1"/>
  <c r="H79" i="16"/>
  <c r="H77" i="16"/>
  <c r="H80" i="16"/>
  <c r="S26" i="16"/>
  <c r="R27" i="16"/>
  <c r="R35" i="16" s="1"/>
  <c r="R36" i="16" s="1"/>
  <c r="S21" i="16"/>
  <c r="R22" i="16"/>
  <c r="U33" i="15"/>
  <c r="U34" i="15"/>
  <c r="P38" i="15"/>
  <c r="P39" i="15"/>
  <c r="H92" i="15"/>
  <c r="H93" i="15" s="1"/>
  <c r="I91" i="15" s="1"/>
  <c r="H79" i="15"/>
  <c r="N43" i="15"/>
  <c r="N45" i="15" s="1"/>
  <c r="N46" i="15" s="1"/>
  <c r="N52" i="15" s="1"/>
  <c r="N53" i="15" s="1"/>
  <c r="N54" i="15" s="1"/>
  <c r="N73" i="15"/>
  <c r="R21" i="15"/>
  <c r="Q22" i="15"/>
  <c r="H77" i="15"/>
  <c r="U26" i="15"/>
  <c r="T27" i="15"/>
  <c r="T35" i="15" s="1"/>
  <c r="T36" i="15" s="1"/>
  <c r="O43" i="15"/>
  <c r="O45" i="15" s="1"/>
  <c r="O46" i="15" s="1"/>
  <c r="O52" i="15" s="1"/>
  <c r="O53" i="15" s="1"/>
  <c r="O73" i="15"/>
  <c r="N95" i="15"/>
  <c r="M84" i="15"/>
  <c r="R96" i="6"/>
  <c r="R97" i="6" s="1"/>
  <c r="R92" i="6" s="1"/>
  <c r="R93" i="6" s="1"/>
  <c r="S91" i="6" s="1"/>
  <c r="U95" i="6"/>
  <c r="Z33" i="14"/>
  <c r="Z34" i="14"/>
  <c r="U39" i="14"/>
  <c r="U38" i="14"/>
  <c r="U40" i="14" s="1"/>
  <c r="H75" i="14"/>
  <c r="H76" i="14" s="1"/>
  <c r="H97" i="14"/>
  <c r="T40" i="14"/>
  <c r="V22" i="14"/>
  <c r="W21" i="14"/>
  <c r="Y26" i="14"/>
  <c r="X27" i="14"/>
  <c r="X35" i="14" s="1"/>
  <c r="X36" i="14" s="1"/>
  <c r="M95" i="14"/>
  <c r="L84" i="14"/>
  <c r="S43" i="14"/>
  <c r="S45" i="14" s="1"/>
  <c r="S46" i="14"/>
  <c r="S52" i="14" s="1"/>
  <c r="S53" i="14" s="1"/>
  <c r="S54" i="14" s="1"/>
  <c r="S73" i="14"/>
  <c r="Q40" i="13"/>
  <c r="V36" i="13"/>
  <c r="P54" i="13"/>
  <c r="W33" i="13"/>
  <c r="W34" i="13"/>
  <c r="R39" i="13"/>
  <c r="R38" i="13"/>
  <c r="T21" i="13"/>
  <c r="S22" i="13"/>
  <c r="H75" i="13"/>
  <c r="H76" i="13" s="1"/>
  <c r="H97" i="13"/>
  <c r="M95" i="13"/>
  <c r="L84" i="13"/>
  <c r="Q43" i="13"/>
  <c r="Q45" i="13" s="1"/>
  <c r="Q46" i="13" s="1"/>
  <c r="Q52" i="13" s="1"/>
  <c r="Q53" i="13" s="1"/>
  <c r="Q54" i="13" s="1"/>
  <c r="Q73" i="13"/>
  <c r="W27" i="13"/>
  <c r="W35" i="13" s="1"/>
  <c r="X26" i="13"/>
  <c r="R40" i="12"/>
  <c r="X33" i="12"/>
  <c r="X34" i="12"/>
  <c r="S38" i="12"/>
  <c r="S39" i="12"/>
  <c r="Q43" i="12"/>
  <c r="Q45" i="12" s="1"/>
  <c r="Q46" i="12" s="1"/>
  <c r="Q52" i="12" s="1"/>
  <c r="Q53" i="12" s="1"/>
  <c r="Q54" i="12" s="1"/>
  <c r="Q73" i="12"/>
  <c r="N95" i="12"/>
  <c r="M84" i="12"/>
  <c r="H92" i="12"/>
  <c r="H93" i="12" s="1"/>
  <c r="I91" i="12" s="1"/>
  <c r="H79" i="12"/>
  <c r="H77" i="12"/>
  <c r="H80" i="12" s="1"/>
  <c r="V26" i="12"/>
  <c r="U27" i="12"/>
  <c r="U35" i="12" s="1"/>
  <c r="U36" i="12" s="1"/>
  <c r="T22" i="12"/>
  <c r="U21" i="12"/>
  <c r="AC79" i="14" l="1"/>
  <c r="AC92" i="14"/>
  <c r="AC93" i="14" s="1"/>
  <c r="AD91" i="14" s="1"/>
  <c r="Q43" i="16"/>
  <c r="Q45" i="16" s="1"/>
  <c r="Q46" i="16" s="1"/>
  <c r="Q52" i="16" s="1"/>
  <c r="Q53" i="16" s="1"/>
  <c r="Q54" i="16" s="1"/>
  <c r="Q73" i="16"/>
  <c r="W33" i="16"/>
  <c r="W34" i="16"/>
  <c r="R38" i="16"/>
  <c r="R40" i="16" s="1"/>
  <c r="R39" i="16"/>
  <c r="T21" i="16"/>
  <c r="S22" i="16"/>
  <c r="T26" i="16"/>
  <c r="S27" i="16"/>
  <c r="S35" i="16" s="1"/>
  <c r="S36" i="16" s="1"/>
  <c r="H80" i="15"/>
  <c r="O54" i="15"/>
  <c r="O95" i="16"/>
  <c r="N84" i="16"/>
  <c r="I96" i="16"/>
  <c r="S21" i="15"/>
  <c r="R22" i="15"/>
  <c r="O95" i="15"/>
  <c r="O84" i="15" s="1"/>
  <c r="P40" i="15"/>
  <c r="V33" i="15"/>
  <c r="V34" i="15"/>
  <c r="Q38" i="15"/>
  <c r="Q39" i="15"/>
  <c r="I96" i="15"/>
  <c r="V26" i="15"/>
  <c r="U27" i="15"/>
  <c r="U35" i="15" s="1"/>
  <c r="U36" i="15" s="1"/>
  <c r="N84" i="15"/>
  <c r="S96" i="6"/>
  <c r="S97" i="6" s="1"/>
  <c r="S92" i="6" s="1"/>
  <c r="S93" i="6" s="1"/>
  <c r="T91" i="6" s="1"/>
  <c r="V95" i="6"/>
  <c r="U73" i="14"/>
  <c r="U43" i="14"/>
  <c r="U45" i="14" s="1"/>
  <c r="U46" i="14" s="1"/>
  <c r="U52" i="14" s="1"/>
  <c r="U53" i="14" s="1"/>
  <c r="Z26" i="14"/>
  <c r="Y27" i="14"/>
  <c r="Y35" i="14" s="1"/>
  <c r="Y36" i="14" s="1"/>
  <c r="W22" i="14"/>
  <c r="X21" i="14"/>
  <c r="T43" i="14"/>
  <c r="T45" i="14" s="1"/>
  <c r="T46" i="14" s="1"/>
  <c r="T52" i="14" s="1"/>
  <c r="T53" i="14" s="1"/>
  <c r="T54" i="14" s="1"/>
  <c r="T73" i="14"/>
  <c r="AA33" i="14"/>
  <c r="AA34" i="14"/>
  <c r="V39" i="14"/>
  <c r="V38" i="14"/>
  <c r="H79" i="14"/>
  <c r="H92" i="14"/>
  <c r="H93" i="14" s="1"/>
  <c r="I91" i="14" s="1"/>
  <c r="H77" i="14"/>
  <c r="H80" i="14" s="1"/>
  <c r="N95" i="14"/>
  <c r="M84" i="14"/>
  <c r="R40" i="13"/>
  <c r="R43" i="13" s="1"/>
  <c r="R45" i="13" s="1"/>
  <c r="R46" i="13" s="1"/>
  <c r="R52" i="13" s="1"/>
  <c r="R53" i="13" s="1"/>
  <c r="R54" i="13" s="1"/>
  <c r="X27" i="13"/>
  <c r="X35" i="13" s="1"/>
  <c r="Y26" i="13"/>
  <c r="N95" i="13"/>
  <c r="M84" i="13"/>
  <c r="H92" i="13"/>
  <c r="H93" i="13" s="1"/>
  <c r="I91" i="13" s="1"/>
  <c r="H79" i="13"/>
  <c r="X33" i="13"/>
  <c r="S39" i="13"/>
  <c r="X34" i="13"/>
  <c r="S38" i="13"/>
  <c r="S40" i="13" s="1"/>
  <c r="T22" i="13"/>
  <c r="U21" i="13"/>
  <c r="W36" i="13"/>
  <c r="H77" i="13"/>
  <c r="V21" i="12"/>
  <c r="U22" i="12"/>
  <c r="Y33" i="12"/>
  <c r="T39" i="12"/>
  <c r="Y34" i="12"/>
  <c r="T38" i="12"/>
  <c r="T40" i="12" s="1"/>
  <c r="O95" i="12"/>
  <c r="N84" i="12"/>
  <c r="W26" i="12"/>
  <c r="V27" i="12"/>
  <c r="V35" i="12" s="1"/>
  <c r="V36" i="12" s="1"/>
  <c r="S40" i="12"/>
  <c r="I96" i="12"/>
  <c r="R43" i="12"/>
  <c r="R45" i="12" s="1"/>
  <c r="R46" i="12" s="1"/>
  <c r="R52" i="12" s="1"/>
  <c r="R53" i="12" s="1"/>
  <c r="R54" i="12" s="1"/>
  <c r="R73" i="12"/>
  <c r="R73" i="13" l="1"/>
  <c r="AD96" i="14"/>
  <c r="R73" i="16"/>
  <c r="R43" i="16"/>
  <c r="R45" i="16" s="1"/>
  <c r="R46" i="16" s="1"/>
  <c r="R52" i="16" s="1"/>
  <c r="R53" i="16" s="1"/>
  <c r="R54" i="16" s="1"/>
  <c r="X33" i="16"/>
  <c r="X34" i="16"/>
  <c r="S38" i="16"/>
  <c r="S39" i="16"/>
  <c r="U21" i="16"/>
  <c r="T22" i="16"/>
  <c r="U26" i="16"/>
  <c r="T27" i="16"/>
  <c r="T35" i="16" s="1"/>
  <c r="T36" i="16" s="1"/>
  <c r="I75" i="16"/>
  <c r="I76" i="16" s="1"/>
  <c r="I97" i="16"/>
  <c r="P95" i="16"/>
  <c r="O84" i="16"/>
  <c r="P43" i="15"/>
  <c r="P45" i="15" s="1"/>
  <c r="P46" i="15" s="1"/>
  <c r="P52" i="15" s="1"/>
  <c r="P53" i="15" s="1"/>
  <c r="P54" i="15" s="1"/>
  <c r="P73" i="15"/>
  <c r="I75" i="15"/>
  <c r="I76" i="15" s="1"/>
  <c r="I97" i="15"/>
  <c r="W33" i="15"/>
  <c r="W34" i="15"/>
  <c r="R38" i="15"/>
  <c r="R39" i="15"/>
  <c r="W26" i="15"/>
  <c r="V27" i="15"/>
  <c r="V35" i="15" s="1"/>
  <c r="V36" i="15" s="1"/>
  <c r="Q40" i="15"/>
  <c r="P95" i="15"/>
  <c r="T21" i="15"/>
  <c r="S22" i="15"/>
  <c r="H80" i="13"/>
  <c r="T96" i="6"/>
  <c r="T97" i="6" s="1"/>
  <c r="T92" i="6" s="1"/>
  <c r="T93" i="6"/>
  <c r="U91" i="6" s="1"/>
  <c r="W95" i="6"/>
  <c r="U54" i="14"/>
  <c r="AB33" i="14"/>
  <c r="AB34" i="14"/>
  <c r="W38" i="14"/>
  <c r="W39" i="14"/>
  <c r="Y21" i="14"/>
  <c r="X22" i="14"/>
  <c r="I96" i="14"/>
  <c r="V40" i="14"/>
  <c r="O95" i="14"/>
  <c r="N84" i="14"/>
  <c r="AA26" i="14"/>
  <c r="Z27" i="14"/>
  <c r="Z35" i="14" s="1"/>
  <c r="Z36" i="14" s="1"/>
  <c r="O95" i="13"/>
  <c r="N84" i="13"/>
  <c r="V21" i="13"/>
  <c r="U22" i="13"/>
  <c r="Y34" i="13"/>
  <c r="Y33" i="13"/>
  <c r="T39" i="13"/>
  <c r="T38" i="13"/>
  <c r="T40" i="13" s="1"/>
  <c r="S73" i="13"/>
  <c r="S43" i="13"/>
  <c r="S45" i="13" s="1"/>
  <c r="S46" i="13" s="1"/>
  <c r="S52" i="13" s="1"/>
  <c r="S53" i="13" s="1"/>
  <c r="S54" i="13" s="1"/>
  <c r="I96" i="13"/>
  <c r="Z26" i="13"/>
  <c r="Y27" i="13"/>
  <c r="Y35" i="13" s="1"/>
  <c r="X36" i="13"/>
  <c r="T73" i="12"/>
  <c r="T43" i="12"/>
  <c r="T45" i="12" s="1"/>
  <c r="T46" i="12" s="1"/>
  <c r="T52" i="12" s="1"/>
  <c r="T53" i="12" s="1"/>
  <c r="P95" i="12"/>
  <c r="O84" i="12"/>
  <c r="I75" i="12"/>
  <c r="I76" i="12" s="1"/>
  <c r="I97" i="12"/>
  <c r="S43" i="12"/>
  <c r="S45" i="12" s="1"/>
  <c r="S46" i="12" s="1"/>
  <c r="S52" i="12" s="1"/>
  <c r="S53" i="12" s="1"/>
  <c r="S54" i="12" s="1"/>
  <c r="S73" i="12"/>
  <c r="Z33" i="12"/>
  <c r="Z34" i="12"/>
  <c r="U38" i="12"/>
  <c r="U39" i="12"/>
  <c r="X26" i="12"/>
  <c r="W27" i="12"/>
  <c r="W35" i="12" s="1"/>
  <c r="W36" i="12" s="1"/>
  <c r="W21" i="12"/>
  <c r="V22" i="12"/>
  <c r="L5" i="10"/>
  <c r="L6" i="10"/>
  <c r="L7" i="10"/>
  <c r="L8" i="10"/>
  <c r="L9" i="10"/>
  <c r="L10" i="10"/>
  <c r="L11" i="10"/>
  <c r="L12" i="10"/>
  <c r="L13" i="10"/>
  <c r="L14" i="10"/>
  <c r="L15" i="10"/>
  <c r="L4" i="10"/>
  <c r="S40" i="16" l="1"/>
  <c r="AD75" i="14"/>
  <c r="AD97" i="14"/>
  <c r="S73" i="16"/>
  <c r="S43" i="16"/>
  <c r="S45" i="16" s="1"/>
  <c r="S46" i="16" s="1"/>
  <c r="S52" i="16" s="1"/>
  <c r="S53" i="16" s="1"/>
  <c r="S54" i="16" s="1"/>
  <c r="I77" i="16"/>
  <c r="Y34" i="16"/>
  <c r="Y33" i="16"/>
  <c r="T39" i="16"/>
  <c r="T38" i="16"/>
  <c r="T40" i="16"/>
  <c r="V26" i="16"/>
  <c r="U27" i="16"/>
  <c r="U35" i="16" s="1"/>
  <c r="U36" i="16" s="1"/>
  <c r="U22" i="16"/>
  <c r="V21" i="16"/>
  <c r="Q95" i="16"/>
  <c r="P84" i="16"/>
  <c r="I92" i="16"/>
  <c r="I93" i="16" s="1"/>
  <c r="J91" i="16" s="1"/>
  <c r="I79" i="16"/>
  <c r="I80" i="16" s="1"/>
  <c r="X26" i="15"/>
  <c r="W27" i="15"/>
  <c r="W35" i="15" s="1"/>
  <c r="W36" i="15" s="1"/>
  <c r="X33" i="15"/>
  <c r="X34" i="15"/>
  <c r="S39" i="15"/>
  <c r="S38" i="15"/>
  <c r="I92" i="15"/>
  <c r="I93" i="15" s="1"/>
  <c r="J91" i="15" s="1"/>
  <c r="I79" i="15"/>
  <c r="U21" i="15"/>
  <c r="T22" i="15"/>
  <c r="I77" i="15"/>
  <c r="P84" i="15"/>
  <c r="R40" i="15"/>
  <c r="Q95" i="15"/>
  <c r="Q43" i="15"/>
  <c r="Q45" i="15" s="1"/>
  <c r="Q46" i="15" s="1"/>
  <c r="Q52" i="15" s="1"/>
  <c r="Q53" i="15" s="1"/>
  <c r="Q54" i="15" s="1"/>
  <c r="Q73" i="15"/>
  <c r="X95" i="6"/>
  <c r="U96" i="6"/>
  <c r="U97" i="6" s="1"/>
  <c r="U92" i="6" s="1"/>
  <c r="U93" i="6" s="1"/>
  <c r="V91" i="6" s="1"/>
  <c r="Z21" i="14"/>
  <c r="Y22" i="14"/>
  <c r="AC34" i="14"/>
  <c r="AC33" i="14"/>
  <c r="X38" i="14"/>
  <c r="X39" i="14"/>
  <c r="I75" i="14"/>
  <c r="I76" i="14" s="1"/>
  <c r="I97" i="14"/>
  <c r="AA27" i="14"/>
  <c r="AA35" i="14" s="1"/>
  <c r="AA36" i="14" s="1"/>
  <c r="AB26" i="14"/>
  <c r="W40" i="14"/>
  <c r="V73" i="14"/>
  <c r="V43" i="14"/>
  <c r="V45" i="14" s="1"/>
  <c r="V46" i="14" s="1"/>
  <c r="V52" i="14" s="1"/>
  <c r="V53" i="14" s="1"/>
  <c r="V54" i="14" s="1"/>
  <c r="P95" i="14"/>
  <c r="O84" i="14"/>
  <c r="AA26" i="13"/>
  <c r="Z27" i="13"/>
  <c r="Z35" i="13" s="1"/>
  <c r="Z33" i="13"/>
  <c r="Z34" i="13"/>
  <c r="U38" i="13"/>
  <c r="U39" i="13"/>
  <c r="I75" i="13"/>
  <c r="I76" i="13" s="1"/>
  <c r="I97" i="13"/>
  <c r="V22" i="13"/>
  <c r="W21" i="13"/>
  <c r="P95" i="13"/>
  <c r="O84" i="13"/>
  <c r="T73" i="13"/>
  <c r="T43" i="13"/>
  <c r="T45" i="13" s="1"/>
  <c r="T46" i="13" s="1"/>
  <c r="T52" i="13" s="1"/>
  <c r="T53" i="13" s="1"/>
  <c r="T54" i="13" s="1"/>
  <c r="Y36" i="13"/>
  <c r="U40" i="12"/>
  <c r="T54" i="12"/>
  <c r="I77" i="12"/>
  <c r="I92" i="12"/>
  <c r="I93" i="12" s="1"/>
  <c r="J91" i="12" s="1"/>
  <c r="I79" i="12"/>
  <c r="I80" i="12" s="1"/>
  <c r="Y26" i="12"/>
  <c r="X27" i="12"/>
  <c r="X35" i="12" s="1"/>
  <c r="X36" i="12" s="1"/>
  <c r="AA33" i="12"/>
  <c r="AA34" i="12"/>
  <c r="V38" i="12"/>
  <c r="V39" i="12"/>
  <c r="X21" i="12"/>
  <c r="W22" i="12"/>
  <c r="Q95" i="12"/>
  <c r="P84" i="12"/>
  <c r="U73" i="12"/>
  <c r="U43" i="12"/>
  <c r="U45" i="12" s="1"/>
  <c r="U46" i="12" s="1"/>
  <c r="U52" i="12" s="1"/>
  <c r="U53" i="12" s="1"/>
  <c r="U54" i="12" s="1"/>
  <c r="S40" i="15" l="1"/>
  <c r="S73" i="15" s="1"/>
  <c r="I80" i="15"/>
  <c r="AD92" i="14"/>
  <c r="AD93" i="14" s="1"/>
  <c r="AD79" i="14"/>
  <c r="V27" i="16"/>
  <c r="V35" i="16" s="1"/>
  <c r="V36" i="16" s="1"/>
  <c r="W26" i="16"/>
  <c r="T73" i="16"/>
  <c r="T43" i="16"/>
  <c r="T45" i="16" s="1"/>
  <c r="T46" i="16" s="1"/>
  <c r="T52" i="16" s="1"/>
  <c r="T53" i="16" s="1"/>
  <c r="T54" i="16" s="1"/>
  <c r="J96" i="16"/>
  <c r="R95" i="16"/>
  <c r="Q84" i="16"/>
  <c r="W21" i="16"/>
  <c r="V22" i="16"/>
  <c r="Z34" i="16"/>
  <c r="Z33" i="16"/>
  <c r="U38" i="16"/>
  <c r="U39" i="16"/>
  <c r="Y34" i="15"/>
  <c r="Y33" i="15"/>
  <c r="T38" i="15"/>
  <c r="T39" i="15"/>
  <c r="V21" i="15"/>
  <c r="U22" i="15"/>
  <c r="Y26" i="15"/>
  <c r="X27" i="15"/>
  <c r="X35" i="15" s="1"/>
  <c r="X36" i="15" s="1"/>
  <c r="R95" i="15"/>
  <c r="Q84" i="15"/>
  <c r="J96" i="15"/>
  <c r="R73" i="15"/>
  <c r="R43" i="15"/>
  <c r="R45" i="15" s="1"/>
  <c r="R46" i="15" s="1"/>
  <c r="R52" i="15" s="1"/>
  <c r="R53" i="15" s="1"/>
  <c r="R54" i="15" s="1"/>
  <c r="V96" i="6"/>
  <c r="V97" i="6" s="1"/>
  <c r="V92" i="6" s="1"/>
  <c r="V93" i="6" s="1"/>
  <c r="W91" i="6" s="1"/>
  <c r="Y95" i="6"/>
  <c r="W73" i="14"/>
  <c r="W43" i="14"/>
  <c r="W45" i="14" s="1"/>
  <c r="W46" i="14" s="1"/>
  <c r="W52" i="14" s="1"/>
  <c r="W53" i="14" s="1"/>
  <c r="W54" i="14" s="1"/>
  <c r="I92" i="14"/>
  <c r="I93" i="14" s="1"/>
  <c r="J91" i="14" s="1"/>
  <c r="I79" i="14"/>
  <c r="AB27" i="14"/>
  <c r="AB35" i="14" s="1"/>
  <c r="AB36" i="14" s="1"/>
  <c r="AC26" i="14"/>
  <c r="I77" i="14"/>
  <c r="I80" i="14"/>
  <c r="Q95" i="14"/>
  <c r="P84" i="14"/>
  <c r="AD34" i="14"/>
  <c r="AD33" i="14"/>
  <c r="Y38" i="14"/>
  <c r="Y39" i="14"/>
  <c r="X40" i="14"/>
  <c r="Z22" i="14"/>
  <c r="AA21" i="14"/>
  <c r="U40" i="13"/>
  <c r="U73" i="13" s="1"/>
  <c r="U43" i="13"/>
  <c r="U45" i="13" s="1"/>
  <c r="U46" i="13" s="1"/>
  <c r="U52" i="13" s="1"/>
  <c r="U53" i="13" s="1"/>
  <c r="U54" i="13" s="1"/>
  <c r="X21" i="13"/>
  <c r="W22" i="13"/>
  <c r="I92" i="13"/>
  <c r="I93" i="13" s="1"/>
  <c r="J91" i="13" s="1"/>
  <c r="I79" i="13"/>
  <c r="AA34" i="13"/>
  <c r="AA33" i="13"/>
  <c r="V39" i="13"/>
  <c r="V38" i="13"/>
  <c r="AB26" i="13"/>
  <c r="AA27" i="13"/>
  <c r="AA35" i="13" s="1"/>
  <c r="I77" i="13"/>
  <c r="Z36" i="13"/>
  <c r="Q95" i="13"/>
  <c r="P84" i="13"/>
  <c r="AB34" i="12"/>
  <c r="AB33" i="12"/>
  <c r="W38" i="12"/>
  <c r="W39" i="12"/>
  <c r="Y21" i="12"/>
  <c r="X22" i="12"/>
  <c r="J96" i="12"/>
  <c r="V40" i="12"/>
  <c r="Z26" i="12"/>
  <c r="Y27" i="12"/>
  <c r="Y35" i="12" s="1"/>
  <c r="Y36" i="12" s="1"/>
  <c r="R95" i="12"/>
  <c r="Q84" i="12"/>
  <c r="S43" i="15" l="1"/>
  <c r="S45" i="15" s="1"/>
  <c r="S46" i="15" s="1"/>
  <c r="S52" i="15" s="1"/>
  <c r="S53" i="15" s="1"/>
  <c r="U40" i="16"/>
  <c r="U73" i="16"/>
  <c r="U43" i="16"/>
  <c r="U45" i="16" s="1"/>
  <c r="U46" i="16" s="1"/>
  <c r="U52" i="16" s="1"/>
  <c r="U53" i="16" s="1"/>
  <c r="U54" i="16" s="1"/>
  <c r="S95" i="16"/>
  <c r="R84" i="16"/>
  <c r="J75" i="16"/>
  <c r="J76" i="16" s="1"/>
  <c r="J97" i="16"/>
  <c r="S54" i="15"/>
  <c r="X26" i="16"/>
  <c r="W27" i="16"/>
  <c r="W35" i="16" s="1"/>
  <c r="W36" i="16" s="1"/>
  <c r="AA33" i="16"/>
  <c r="AA34" i="16"/>
  <c r="V38" i="16"/>
  <c r="V39" i="16"/>
  <c r="X21" i="16"/>
  <c r="W22" i="16"/>
  <c r="Z34" i="15"/>
  <c r="U38" i="15"/>
  <c r="Z33" i="15"/>
  <c r="U39" i="15"/>
  <c r="S95" i="15"/>
  <c r="S84" i="15" s="1"/>
  <c r="R84" i="15"/>
  <c r="J75" i="15"/>
  <c r="J76" i="15" s="1"/>
  <c r="J97" i="15"/>
  <c r="W21" i="15"/>
  <c r="V22" i="15"/>
  <c r="Z26" i="15"/>
  <c r="Y27" i="15"/>
  <c r="Y35" i="15" s="1"/>
  <c r="Y36" i="15" s="1"/>
  <c r="T40" i="15"/>
  <c r="W93" i="6"/>
  <c r="X91" i="6" s="1"/>
  <c r="W96" i="6"/>
  <c r="W97" i="6" s="1"/>
  <c r="W92" i="6" s="1"/>
  <c r="Z38" i="14"/>
  <c r="Z39" i="14"/>
  <c r="AC27" i="14"/>
  <c r="AC35" i="14" s="1"/>
  <c r="AC36" i="14" s="1"/>
  <c r="AD26" i="14"/>
  <c r="AD27" i="14" s="1"/>
  <c r="AD35" i="14" s="1"/>
  <c r="AD36" i="14" s="1"/>
  <c r="R95" i="14"/>
  <c r="Q84" i="14"/>
  <c r="AA22" i="14"/>
  <c r="AB21" i="14"/>
  <c r="Y40" i="14"/>
  <c r="X73" i="14"/>
  <c r="X43" i="14"/>
  <c r="X45" i="14" s="1"/>
  <c r="X46" i="14" s="1"/>
  <c r="X52" i="14" s="1"/>
  <c r="X53" i="14" s="1"/>
  <c r="X54" i="14" s="1"/>
  <c r="J96" i="14"/>
  <c r="I80" i="13"/>
  <c r="AA36" i="13"/>
  <c r="R95" i="13"/>
  <c r="Q84" i="13"/>
  <c r="J96" i="13"/>
  <c r="AB27" i="13"/>
  <c r="AB35" i="13" s="1"/>
  <c r="AC26" i="13"/>
  <c r="V40" i="13"/>
  <c r="AB34" i="13"/>
  <c r="AB33" i="13"/>
  <c r="W39" i="13"/>
  <c r="W38" i="13"/>
  <c r="W40" i="13" s="1"/>
  <c r="Y21" i="13"/>
  <c r="X22" i="13"/>
  <c r="W40" i="12"/>
  <c r="W43" i="12" s="1"/>
  <c r="W45" i="12" s="1"/>
  <c r="W46" i="12" s="1"/>
  <c r="W52" i="12" s="1"/>
  <c r="W53" i="12" s="1"/>
  <c r="J75" i="12"/>
  <c r="J76" i="12" s="1"/>
  <c r="J97" i="12"/>
  <c r="S95" i="12"/>
  <c r="R84" i="12"/>
  <c r="V73" i="12"/>
  <c r="V43" i="12"/>
  <c r="V45" i="12" s="1"/>
  <c r="V46" i="12" s="1"/>
  <c r="V52" i="12" s="1"/>
  <c r="V53" i="12" s="1"/>
  <c r="V54" i="12" s="1"/>
  <c r="Z21" i="12"/>
  <c r="Y22" i="12"/>
  <c r="AC34" i="12"/>
  <c r="AC33" i="12"/>
  <c r="X39" i="12"/>
  <c r="X38" i="12"/>
  <c r="AA26" i="12"/>
  <c r="Z27" i="12"/>
  <c r="Z35" i="12" s="1"/>
  <c r="Z36" i="12" s="1"/>
  <c r="U40" i="15" l="1"/>
  <c r="V40" i="16"/>
  <c r="V73" i="16"/>
  <c r="V43" i="16"/>
  <c r="V45" i="16" s="1"/>
  <c r="V46" i="16" s="1"/>
  <c r="V52" i="16" s="1"/>
  <c r="V53" i="16" s="1"/>
  <c r="V54" i="16" s="1"/>
  <c r="Y21" i="16"/>
  <c r="X22" i="16"/>
  <c r="J77" i="16"/>
  <c r="J92" i="16"/>
  <c r="J93" i="16" s="1"/>
  <c r="K91" i="16" s="1"/>
  <c r="J79" i="16"/>
  <c r="AB34" i="16"/>
  <c r="AB33" i="16"/>
  <c r="W38" i="16"/>
  <c r="W40" i="16" s="1"/>
  <c r="W39" i="16"/>
  <c r="T95" i="16"/>
  <c r="S84" i="16"/>
  <c r="Y26" i="16"/>
  <c r="X27" i="16"/>
  <c r="X35" i="16" s="1"/>
  <c r="X36" i="16" s="1"/>
  <c r="X21" i="15"/>
  <c r="W22" i="15"/>
  <c r="U73" i="15"/>
  <c r="U43" i="15"/>
  <c r="U45" i="15" s="1"/>
  <c r="U46" i="15" s="1"/>
  <c r="U52" i="15" s="1"/>
  <c r="U53" i="15" s="1"/>
  <c r="AA26" i="15"/>
  <c r="Z27" i="15"/>
  <c r="Z35" i="15" s="1"/>
  <c r="Z36" i="15" s="1"/>
  <c r="AA34" i="15"/>
  <c r="AA33" i="15"/>
  <c r="V38" i="15"/>
  <c r="V39" i="15"/>
  <c r="T73" i="15"/>
  <c r="T43" i="15"/>
  <c r="T45" i="15" s="1"/>
  <c r="T46" i="15" s="1"/>
  <c r="T52" i="15" s="1"/>
  <c r="T53" i="15" s="1"/>
  <c r="T54" i="15" s="1"/>
  <c r="J92" i="15"/>
  <c r="J93" i="15" s="1"/>
  <c r="K91" i="15" s="1"/>
  <c r="J79" i="15"/>
  <c r="J77" i="15"/>
  <c r="T95" i="15"/>
  <c r="AB36" i="13"/>
  <c r="X96" i="6"/>
  <c r="X97" i="6" s="1"/>
  <c r="X92" i="6" s="1"/>
  <c r="X93" i="6" s="1"/>
  <c r="Y91" i="6" s="1"/>
  <c r="Y73" i="14"/>
  <c r="Y43" i="14"/>
  <c r="Y45" i="14" s="1"/>
  <c r="Y46" i="14" s="1"/>
  <c r="Y52" i="14" s="1"/>
  <c r="Y53" i="14" s="1"/>
  <c r="Y54" i="14" s="1"/>
  <c r="AA39" i="14"/>
  <c r="AA38" i="14"/>
  <c r="AA40" i="14" s="1"/>
  <c r="AC21" i="14"/>
  <c r="AB22" i="14"/>
  <c r="J75" i="14"/>
  <c r="J76" i="14" s="1"/>
  <c r="J97" i="14"/>
  <c r="S95" i="14"/>
  <c r="R84" i="14"/>
  <c r="Z40" i="14"/>
  <c r="V73" i="13"/>
  <c r="V43" i="13"/>
  <c r="V45" i="13" s="1"/>
  <c r="V46" i="13" s="1"/>
  <c r="V52" i="13" s="1"/>
  <c r="V53" i="13" s="1"/>
  <c r="V54" i="13" s="1"/>
  <c r="X38" i="13"/>
  <c r="X39" i="13"/>
  <c r="AC34" i="13"/>
  <c r="AC33" i="13"/>
  <c r="Z21" i="13"/>
  <c r="Y22" i="13"/>
  <c r="AD26" i="13"/>
  <c r="AD27" i="13" s="1"/>
  <c r="AD35" i="13" s="1"/>
  <c r="AC27" i="13"/>
  <c r="AC35" i="13" s="1"/>
  <c r="J75" i="13"/>
  <c r="J76" i="13" s="1"/>
  <c r="J97" i="13"/>
  <c r="W73" i="13"/>
  <c r="W43" i="13"/>
  <c r="W45" i="13" s="1"/>
  <c r="W46" i="13" s="1"/>
  <c r="W52" i="13" s="1"/>
  <c r="W53" i="13" s="1"/>
  <c r="S95" i="13"/>
  <c r="R84" i="13"/>
  <c r="W73" i="12"/>
  <c r="X40" i="12"/>
  <c r="X73" i="12" s="1"/>
  <c r="W54" i="12"/>
  <c r="J77" i="12"/>
  <c r="AA21" i="12"/>
  <c r="Z22" i="12"/>
  <c r="AB26" i="12"/>
  <c r="AA27" i="12"/>
  <c r="AA35" i="12" s="1"/>
  <c r="AA36" i="12" s="1"/>
  <c r="T95" i="12"/>
  <c r="S84" i="12"/>
  <c r="AD34" i="12"/>
  <c r="AD33" i="12"/>
  <c r="Y38" i="12"/>
  <c r="Y39" i="12"/>
  <c r="J92" i="12"/>
  <c r="J93" i="12" s="1"/>
  <c r="K91" i="12" s="1"/>
  <c r="J79" i="12"/>
  <c r="J80" i="16" l="1"/>
  <c r="J80" i="15"/>
  <c r="W73" i="16"/>
  <c r="W43" i="16"/>
  <c r="W45" i="16" s="1"/>
  <c r="W46" i="16" s="1"/>
  <c r="W52" i="16" s="1"/>
  <c r="W53" i="16" s="1"/>
  <c r="W54" i="16" s="1"/>
  <c r="K96" i="16"/>
  <c r="Z26" i="16"/>
  <c r="Y27" i="16"/>
  <c r="Y35" i="16" s="1"/>
  <c r="Y36" i="16" s="1"/>
  <c r="AC34" i="16"/>
  <c r="AC33" i="16"/>
  <c r="X38" i="16"/>
  <c r="X39" i="16"/>
  <c r="Z21" i="16"/>
  <c r="Y22" i="16"/>
  <c r="U95" i="16"/>
  <c r="T84" i="16"/>
  <c r="U54" i="15"/>
  <c r="T84" i="15"/>
  <c r="V40" i="15"/>
  <c r="U95" i="15"/>
  <c r="AB26" i="15"/>
  <c r="AA27" i="15"/>
  <c r="AA35" i="15" s="1"/>
  <c r="AA36" i="15" s="1"/>
  <c r="K96" i="15"/>
  <c r="AB34" i="15"/>
  <c r="AB33" i="15"/>
  <c r="W39" i="15"/>
  <c r="W38" i="15"/>
  <c r="W40" i="15" s="1"/>
  <c r="Y21" i="15"/>
  <c r="X22" i="15"/>
  <c r="J80" i="12"/>
  <c r="Y96" i="6"/>
  <c r="Y97" i="6" s="1"/>
  <c r="Y92" i="6" s="1"/>
  <c r="Y93" i="6" s="1"/>
  <c r="AA73" i="14"/>
  <c r="AA43" i="14"/>
  <c r="AA45" i="14" s="1"/>
  <c r="AA46" i="14" s="1"/>
  <c r="AA52" i="14" s="1"/>
  <c r="AA53" i="14" s="1"/>
  <c r="T95" i="14"/>
  <c r="S84" i="14"/>
  <c r="J77" i="14"/>
  <c r="J80" i="14" s="1"/>
  <c r="AD21" i="14"/>
  <c r="AD22" i="14" s="1"/>
  <c r="AC22" i="14"/>
  <c r="Z43" i="14"/>
  <c r="Z45" i="14" s="1"/>
  <c r="Z46" i="14" s="1"/>
  <c r="Z52" i="14" s="1"/>
  <c r="Z53" i="14" s="1"/>
  <c r="Z54" i="14" s="1"/>
  <c r="Z73" i="14"/>
  <c r="J92" i="14"/>
  <c r="J93" i="14" s="1"/>
  <c r="K91" i="14" s="1"/>
  <c r="J79" i="14"/>
  <c r="AB39" i="14"/>
  <c r="AB38" i="14"/>
  <c r="AB40" i="14" s="1"/>
  <c r="W54" i="13"/>
  <c r="J77" i="13"/>
  <c r="T95" i="13"/>
  <c r="S84" i="13"/>
  <c r="J92" i="13"/>
  <c r="J93" i="13" s="1"/>
  <c r="K91" i="13" s="1"/>
  <c r="J79" i="13"/>
  <c r="AC36" i="13"/>
  <c r="X40" i="13"/>
  <c r="AD34" i="13"/>
  <c r="AD33" i="13"/>
  <c r="Y39" i="13"/>
  <c r="Y38" i="13"/>
  <c r="AA21" i="13"/>
  <c r="Z22" i="13"/>
  <c r="X43" i="12"/>
  <c r="X45" i="12" s="1"/>
  <c r="X46" i="12" s="1"/>
  <c r="X52" i="12" s="1"/>
  <c r="X53" i="12" s="1"/>
  <c r="X54" i="12" s="1"/>
  <c r="K96" i="12"/>
  <c r="Y40" i="12"/>
  <c r="AA22" i="12"/>
  <c r="AB21" i="12"/>
  <c r="AC26" i="12"/>
  <c r="AB27" i="12"/>
  <c r="AB35" i="12" s="1"/>
  <c r="AB36" i="12" s="1"/>
  <c r="Z38" i="12"/>
  <c r="Z39" i="12"/>
  <c r="U95" i="12"/>
  <c r="T84" i="12"/>
  <c r="AA84" i="14" l="1"/>
  <c r="AA76" i="14"/>
  <c r="AA77" i="14" s="1"/>
  <c r="AA80" i="14" s="1"/>
  <c r="Z84" i="14"/>
  <c r="Z76" i="14"/>
  <c r="Z77" i="14" s="1"/>
  <c r="Z80" i="14" s="1"/>
  <c r="X40" i="16"/>
  <c r="X73" i="16" s="1"/>
  <c r="X43" i="16"/>
  <c r="X45" i="16" s="1"/>
  <c r="X46" i="16" s="1"/>
  <c r="X52" i="16" s="1"/>
  <c r="X53" i="16" s="1"/>
  <c r="X54" i="16" s="1"/>
  <c r="AA26" i="16"/>
  <c r="Z27" i="16"/>
  <c r="Z35" i="16" s="1"/>
  <c r="Z36" i="16" s="1"/>
  <c r="K75" i="16"/>
  <c r="K76" i="16" s="1"/>
  <c r="K97" i="16"/>
  <c r="V95" i="16"/>
  <c r="U84" i="16"/>
  <c r="Y39" i="16"/>
  <c r="AD34" i="16"/>
  <c r="AD33" i="16"/>
  <c r="Y38" i="16"/>
  <c r="AA21" i="16"/>
  <c r="Z22" i="16"/>
  <c r="AC26" i="15"/>
  <c r="AB27" i="15"/>
  <c r="AB35" i="15" s="1"/>
  <c r="AB36" i="15" s="1"/>
  <c r="K75" i="15"/>
  <c r="K76" i="15" s="1"/>
  <c r="K97" i="15"/>
  <c r="V95" i="15"/>
  <c r="W73" i="15"/>
  <c r="W43" i="15"/>
  <c r="W45" i="15" s="1"/>
  <c r="W46" i="15" s="1"/>
  <c r="W52" i="15" s="1"/>
  <c r="W53" i="15" s="1"/>
  <c r="U84" i="15"/>
  <c r="V73" i="15"/>
  <c r="V43" i="15"/>
  <c r="V45" i="15" s="1"/>
  <c r="V46" i="15" s="1"/>
  <c r="V52" i="15" s="1"/>
  <c r="V53" i="15" s="1"/>
  <c r="V54" i="15" s="1"/>
  <c r="AC33" i="15"/>
  <c r="AC34" i="15"/>
  <c r="X38" i="15"/>
  <c r="X39" i="15"/>
  <c r="Z21" i="15"/>
  <c r="Y22" i="15"/>
  <c r="AD39" i="14"/>
  <c r="AD38" i="14"/>
  <c r="AD40" i="14" s="1"/>
  <c r="AA54" i="14"/>
  <c r="AC38" i="14"/>
  <c r="AC39" i="14"/>
  <c r="AB73" i="14"/>
  <c r="AB43" i="14"/>
  <c r="AB45" i="14" s="1"/>
  <c r="AB46" i="14" s="1"/>
  <c r="AB52" i="14" s="1"/>
  <c r="AB53" i="14" s="1"/>
  <c r="AB54" i="14" s="1"/>
  <c r="U95" i="14"/>
  <c r="T84" i="14"/>
  <c r="K96" i="14"/>
  <c r="J80" i="13"/>
  <c r="Y40" i="13"/>
  <c r="Y73" i="13" s="1"/>
  <c r="AD36" i="13"/>
  <c r="K96" i="13"/>
  <c r="Z38" i="13"/>
  <c r="Z39" i="13"/>
  <c r="AB21" i="13"/>
  <c r="AA22" i="13"/>
  <c r="U95" i="13"/>
  <c r="T84" i="13"/>
  <c r="X73" i="13"/>
  <c r="X43" i="13"/>
  <c r="X45" i="13" s="1"/>
  <c r="X46" i="13" s="1"/>
  <c r="X52" i="13" s="1"/>
  <c r="X53" i="13" s="1"/>
  <c r="X54" i="13" s="1"/>
  <c r="AC21" i="12"/>
  <c r="AB22" i="12"/>
  <c r="AA39" i="12"/>
  <c r="AA38" i="12"/>
  <c r="AA40" i="12" s="1"/>
  <c r="AA73" i="12" s="1"/>
  <c r="K75" i="12"/>
  <c r="K76" i="12" s="1"/>
  <c r="K97" i="12"/>
  <c r="Z40" i="12"/>
  <c r="Z73" i="12" s="1"/>
  <c r="AD26" i="12"/>
  <c r="AD27" i="12" s="1"/>
  <c r="AD35" i="12" s="1"/>
  <c r="AD36" i="12" s="1"/>
  <c r="AC27" i="12"/>
  <c r="AC35" i="12" s="1"/>
  <c r="AC36" i="12" s="1"/>
  <c r="Y73" i="12"/>
  <c r="Y43" i="12"/>
  <c r="Y45" i="12" s="1"/>
  <c r="Y46" i="12" s="1"/>
  <c r="Y52" i="12" s="1"/>
  <c r="Y53" i="12" s="1"/>
  <c r="Y54" i="12" s="1"/>
  <c r="V95" i="12"/>
  <c r="U84" i="12"/>
  <c r="Y40" i="16" l="1"/>
  <c r="AB84" i="14"/>
  <c r="AB76" i="14"/>
  <c r="K79" i="16"/>
  <c r="K92" i="16"/>
  <c r="K93" i="16" s="1"/>
  <c r="L91" i="16" s="1"/>
  <c r="W95" i="16"/>
  <c r="V84" i="16"/>
  <c r="K77" i="16"/>
  <c r="K80" i="16" s="1"/>
  <c r="Y73" i="16"/>
  <c r="Y43" i="16"/>
  <c r="Y45" i="16" s="1"/>
  <c r="Y46" i="16" s="1"/>
  <c r="Y52" i="16" s="1"/>
  <c r="Y53" i="16" s="1"/>
  <c r="Y54" i="16" s="1"/>
  <c r="Z38" i="16"/>
  <c r="Z39" i="16"/>
  <c r="AB26" i="16"/>
  <c r="AA27" i="16"/>
  <c r="AA35" i="16" s="1"/>
  <c r="AA36" i="16" s="1"/>
  <c r="AB21" i="16"/>
  <c r="AA22" i="16"/>
  <c r="W54" i="15"/>
  <c r="AC27" i="15"/>
  <c r="AC35" i="15" s="1"/>
  <c r="AC36" i="15" s="1"/>
  <c r="AD26" i="15"/>
  <c r="AD27" i="15" s="1"/>
  <c r="AD35" i="15" s="1"/>
  <c r="W95" i="15"/>
  <c r="W84" i="15" s="1"/>
  <c r="AA21" i="15"/>
  <c r="Z22" i="15"/>
  <c r="X40" i="15"/>
  <c r="K92" i="15"/>
  <c r="K93" i="15" s="1"/>
  <c r="L91" i="15" s="1"/>
  <c r="K79" i="15"/>
  <c r="V84" i="15"/>
  <c r="K77" i="15"/>
  <c r="AD34" i="15"/>
  <c r="AD33" i="15"/>
  <c r="Y39" i="15"/>
  <c r="Y38" i="15"/>
  <c r="Y40" i="15" s="1"/>
  <c r="K75" i="14"/>
  <c r="K76" i="14" s="1"/>
  <c r="K97" i="14"/>
  <c r="AD73" i="14"/>
  <c r="AD43" i="14"/>
  <c r="AD45" i="14" s="1"/>
  <c r="AD46" i="14" s="1"/>
  <c r="AD52" i="14" s="1"/>
  <c r="AD53" i="14" s="1"/>
  <c r="V95" i="14"/>
  <c r="U84" i="14"/>
  <c r="AC40" i="14"/>
  <c r="Y43" i="13"/>
  <c r="Y45" i="13" s="1"/>
  <c r="Y46" i="13" s="1"/>
  <c r="Y52" i="13" s="1"/>
  <c r="Y53" i="13" s="1"/>
  <c r="Y54" i="13" s="1"/>
  <c r="V95" i="13"/>
  <c r="U84" i="13"/>
  <c r="Z40" i="13"/>
  <c r="Z73" i="13" s="1"/>
  <c r="AA39" i="13"/>
  <c r="AA38" i="13"/>
  <c r="K75" i="13"/>
  <c r="K76" i="13" s="1"/>
  <c r="K97" i="13"/>
  <c r="AC21" i="13"/>
  <c r="AB22" i="13"/>
  <c r="Z43" i="12"/>
  <c r="Z45" i="12" s="1"/>
  <c r="Z46" i="12" s="1"/>
  <c r="Z52" i="12" s="1"/>
  <c r="Z53" i="12" s="1"/>
  <c r="Z54" i="12" s="1"/>
  <c r="AA43" i="12"/>
  <c r="AA45" i="12" s="1"/>
  <c r="AA46" i="12" s="1"/>
  <c r="AA52" i="12" s="1"/>
  <c r="AA53" i="12" s="1"/>
  <c r="AB38" i="12"/>
  <c r="AB39" i="12"/>
  <c r="K92" i="12"/>
  <c r="K93" i="12" s="1"/>
  <c r="L91" i="12" s="1"/>
  <c r="K79" i="12"/>
  <c r="K77" i="12"/>
  <c r="W95" i="12"/>
  <c r="V84" i="12"/>
  <c r="AD21" i="12"/>
  <c r="AD22" i="12" s="1"/>
  <c r="AC22" i="12"/>
  <c r="Z40" i="16" l="1"/>
  <c r="AD84" i="14"/>
  <c r="AD76" i="14"/>
  <c r="AD77" i="14" s="1"/>
  <c r="AD80" i="14" s="1"/>
  <c r="AB77" i="14"/>
  <c r="AB80" i="14" s="1"/>
  <c r="K80" i="15"/>
  <c r="Z43" i="16"/>
  <c r="Z45" i="16" s="1"/>
  <c r="Z46" i="16" s="1"/>
  <c r="Z52" i="16" s="1"/>
  <c r="Z53" i="16" s="1"/>
  <c r="Z54" i="16" s="1"/>
  <c r="Z73" i="16"/>
  <c r="AD36" i="15"/>
  <c r="AC21" i="16"/>
  <c r="AB22" i="16"/>
  <c r="AA38" i="16"/>
  <c r="AA39" i="16"/>
  <c r="X95" i="16"/>
  <c r="W84" i="16"/>
  <c r="L96" i="16"/>
  <c r="AB27" i="16"/>
  <c r="AB35" i="16" s="1"/>
  <c r="AB36" i="16" s="1"/>
  <c r="AC26" i="16"/>
  <c r="AA22" i="15"/>
  <c r="AB21" i="15"/>
  <c r="X73" i="15"/>
  <c r="X43" i="15"/>
  <c r="X45" i="15" s="1"/>
  <c r="X46" i="15" s="1"/>
  <c r="X52" i="15" s="1"/>
  <c r="X53" i="15" s="1"/>
  <c r="X54" i="15" s="1"/>
  <c r="X95" i="15"/>
  <c r="L96" i="15"/>
  <c r="Y73" i="15"/>
  <c r="Y43" i="15"/>
  <c r="Y45" i="15" s="1"/>
  <c r="Y46" i="15" s="1"/>
  <c r="Y52" i="15" s="1"/>
  <c r="Y53" i="15" s="1"/>
  <c r="Z38" i="15"/>
  <c r="Z39" i="15"/>
  <c r="W95" i="14"/>
  <c r="V84" i="14"/>
  <c r="AC73" i="14"/>
  <c r="AC43" i="14"/>
  <c r="AC45" i="14" s="1"/>
  <c r="AC46" i="14" s="1"/>
  <c r="AC52" i="14" s="1"/>
  <c r="AC53" i="14" s="1"/>
  <c r="K92" i="14"/>
  <c r="K93" i="14" s="1"/>
  <c r="L91" i="14" s="1"/>
  <c r="K79" i="14"/>
  <c r="K77" i="14"/>
  <c r="K80" i="14" s="1"/>
  <c r="K77" i="13"/>
  <c r="AA40" i="13"/>
  <c r="AA73" i="13" s="1"/>
  <c r="W95" i="13"/>
  <c r="V84" i="13"/>
  <c r="K92" i="13"/>
  <c r="K93" i="13" s="1"/>
  <c r="L91" i="13" s="1"/>
  <c r="K79" i="13"/>
  <c r="Z43" i="13"/>
  <c r="Z45" i="13" s="1"/>
  <c r="Z46" i="13" s="1"/>
  <c r="Z52" i="13" s="1"/>
  <c r="Z53" i="13" s="1"/>
  <c r="Z54" i="13" s="1"/>
  <c r="AB38" i="13"/>
  <c r="AB39" i="13"/>
  <c r="AD21" i="13"/>
  <c r="AD22" i="13" s="1"/>
  <c r="AC22" i="13"/>
  <c r="K80" i="12"/>
  <c r="AA54" i="12"/>
  <c r="AB40" i="12"/>
  <c r="AB73" i="12" s="1"/>
  <c r="AD39" i="12"/>
  <c r="AD38" i="12"/>
  <c r="AD40" i="12" s="1"/>
  <c r="AD73" i="12" s="1"/>
  <c r="AC39" i="12"/>
  <c r="AC38" i="12"/>
  <c r="AC40" i="12" s="1"/>
  <c r="AC73" i="12" s="1"/>
  <c r="X95" i="12"/>
  <c r="W84" i="12"/>
  <c r="L96" i="12"/>
  <c r="AC84" i="14" l="1"/>
  <c r="AC76" i="14"/>
  <c r="AC77" i="14" s="1"/>
  <c r="AC80" i="14" s="1"/>
  <c r="AA40" i="16"/>
  <c r="AA43" i="16"/>
  <c r="AA45" i="16" s="1"/>
  <c r="AA73" i="16"/>
  <c r="AA46" i="16"/>
  <c r="AA52" i="16" s="1"/>
  <c r="AA53" i="16" s="1"/>
  <c r="AA54" i="16" s="1"/>
  <c r="AB39" i="16"/>
  <c r="AB38" i="16"/>
  <c r="AB40" i="16" s="1"/>
  <c r="AD21" i="16"/>
  <c r="AD22" i="16" s="1"/>
  <c r="AC22" i="16"/>
  <c r="Y95" i="16"/>
  <c r="Z95" i="16" s="1"/>
  <c r="Z84" i="16" s="1"/>
  <c r="X84" i="16"/>
  <c r="AD26" i="16"/>
  <c r="AD27" i="16" s="1"/>
  <c r="AD35" i="16" s="1"/>
  <c r="AD36" i="16" s="1"/>
  <c r="AC27" i="16"/>
  <c r="AC35" i="16" s="1"/>
  <c r="AC36" i="16" s="1"/>
  <c r="L75" i="16"/>
  <c r="L76" i="16" s="1"/>
  <c r="L97" i="16"/>
  <c r="Y95" i="15"/>
  <c r="Z95" i="15" s="1"/>
  <c r="Y54" i="15"/>
  <c r="L75" i="15"/>
  <c r="L76" i="15" s="1"/>
  <c r="L97" i="15"/>
  <c r="Y84" i="15"/>
  <c r="Z40" i="15"/>
  <c r="X84" i="15"/>
  <c r="AB22" i="15"/>
  <c r="AC21" i="15"/>
  <c r="AA38" i="15"/>
  <c r="AA39" i="15"/>
  <c r="AC54" i="14"/>
  <c r="E56" i="14"/>
  <c r="O6" i="14" s="1"/>
  <c r="AD54" i="14"/>
  <c r="E58" i="14" s="1"/>
  <c r="O8" i="14" s="1"/>
  <c r="L96" i="14"/>
  <c r="X95" i="14"/>
  <c r="W84" i="14"/>
  <c r="K80" i="13"/>
  <c r="X95" i="13"/>
  <c r="W84" i="13"/>
  <c r="AB40" i="13"/>
  <c r="AB73" i="13" s="1"/>
  <c r="AC38" i="13"/>
  <c r="AC39" i="13"/>
  <c r="AA43" i="13"/>
  <c r="AA45" i="13" s="1"/>
  <c r="AA46" i="13" s="1"/>
  <c r="AA52" i="13" s="1"/>
  <c r="AA53" i="13" s="1"/>
  <c r="AA54" i="13" s="1"/>
  <c r="L96" i="13"/>
  <c r="AD39" i="13"/>
  <c r="AD38" i="13"/>
  <c r="AC43" i="12"/>
  <c r="AC45" i="12" s="1"/>
  <c r="AC46" i="12" s="1"/>
  <c r="AC52" i="12" s="1"/>
  <c r="AC53" i="12" s="1"/>
  <c r="L75" i="12"/>
  <c r="L76" i="12" s="1"/>
  <c r="L97" i="12"/>
  <c r="Y95" i="12"/>
  <c r="Z95" i="12" s="1"/>
  <c r="X84" i="12"/>
  <c r="AD43" i="12"/>
  <c r="AD45" i="12" s="1"/>
  <c r="AD46" i="12" s="1"/>
  <c r="AD52" i="12" s="1"/>
  <c r="AD53" i="12" s="1"/>
  <c r="AB43" i="12"/>
  <c r="AB45" i="12" s="1"/>
  <c r="AB46" i="12" s="1"/>
  <c r="AB52" i="12" s="1"/>
  <c r="AB53" i="12" s="1"/>
  <c r="AB54" i="12" s="1"/>
  <c r="AA95" i="15" l="1"/>
  <c r="AA95" i="16"/>
  <c r="AA84" i="16"/>
  <c r="AB43" i="16"/>
  <c r="AB45" i="16" s="1"/>
  <c r="AB46" i="16" s="1"/>
  <c r="AB52" i="16" s="1"/>
  <c r="AB53" i="16" s="1"/>
  <c r="AB54" i="16" s="1"/>
  <c r="AB73" i="16"/>
  <c r="Y84" i="16"/>
  <c r="AC39" i="16"/>
  <c r="AC38" i="16"/>
  <c r="AC40" i="16" s="1"/>
  <c r="AD38" i="16"/>
  <c r="AD39" i="16"/>
  <c r="L92" i="16"/>
  <c r="L93" i="16" s="1"/>
  <c r="M91" i="16" s="1"/>
  <c r="L79" i="16"/>
  <c r="L77" i="16"/>
  <c r="L92" i="15"/>
  <c r="L93" i="15" s="1"/>
  <c r="M91" i="15" s="1"/>
  <c r="L79" i="15"/>
  <c r="AB39" i="15"/>
  <c r="AB38" i="15"/>
  <c r="Z43" i="15"/>
  <c r="Z45" i="15" s="1"/>
  <c r="Z73" i="15"/>
  <c r="Z46" i="15"/>
  <c r="Z52" i="15" s="1"/>
  <c r="Z53" i="15" s="1"/>
  <c r="Z54" i="15" s="1"/>
  <c r="L77" i="15"/>
  <c r="L80" i="15" s="1"/>
  <c r="AD21" i="15"/>
  <c r="AD22" i="15" s="1"/>
  <c r="AC22" i="15"/>
  <c r="AA40" i="15"/>
  <c r="Z84" i="12"/>
  <c r="AA95" i="12"/>
  <c r="Y95" i="14"/>
  <c r="X84" i="14"/>
  <c r="L75" i="14"/>
  <c r="L76" i="14" s="1"/>
  <c r="L97" i="14"/>
  <c r="L75" i="13"/>
  <c r="L76" i="13" s="1"/>
  <c r="L97" i="13"/>
  <c r="AC40" i="13"/>
  <c r="AC73" i="13" s="1"/>
  <c r="AB43" i="13"/>
  <c r="AB45" i="13" s="1"/>
  <c r="AB46" i="13" s="1"/>
  <c r="AB52" i="13" s="1"/>
  <c r="AB53" i="13" s="1"/>
  <c r="AB54" i="13" s="1"/>
  <c r="AD40" i="13"/>
  <c r="AD73" i="13" s="1"/>
  <c r="Y95" i="13"/>
  <c r="Z95" i="13" s="1"/>
  <c r="X84" i="13"/>
  <c r="AD54" i="12"/>
  <c r="E56" i="12"/>
  <c r="O6" i="12" s="1"/>
  <c r="L92" i="12"/>
  <c r="L93" i="12" s="1"/>
  <c r="M91" i="12" s="1"/>
  <c r="L79" i="12"/>
  <c r="Y84" i="12"/>
  <c r="L77" i="12"/>
  <c r="L80" i="12" s="1"/>
  <c r="AC54" i="12"/>
  <c r="AB95" i="15" l="1"/>
  <c r="AD40" i="16"/>
  <c r="AB95" i="16"/>
  <c r="Z84" i="15"/>
  <c r="AB84" i="16"/>
  <c r="L80" i="16"/>
  <c r="AC43" i="16"/>
  <c r="AC45" i="16" s="1"/>
  <c r="AC46" i="16" s="1"/>
  <c r="AC52" i="16" s="1"/>
  <c r="AC53" i="16" s="1"/>
  <c r="AC54" i="16" s="1"/>
  <c r="AC73" i="16"/>
  <c r="AD73" i="16"/>
  <c r="AD43" i="16"/>
  <c r="AD45" i="16" s="1"/>
  <c r="AD46" i="16" s="1"/>
  <c r="AD52" i="16" s="1"/>
  <c r="AD53" i="16" s="1"/>
  <c r="M96" i="16"/>
  <c r="AB40" i="15"/>
  <c r="AB43" i="15" s="1"/>
  <c r="AB45" i="15" s="1"/>
  <c r="AB46" i="15" s="1"/>
  <c r="AB52" i="15" s="1"/>
  <c r="AB53" i="15" s="1"/>
  <c r="M96" i="15"/>
  <c r="AC39" i="15"/>
  <c r="AC38" i="15"/>
  <c r="AC40" i="15" s="1"/>
  <c r="AA43" i="15"/>
  <c r="AA45" i="15" s="1"/>
  <c r="AA46" i="15" s="1"/>
  <c r="AA52" i="15" s="1"/>
  <c r="AA53" i="15" s="1"/>
  <c r="AA54" i="15" s="1"/>
  <c r="AA73" i="15"/>
  <c r="AD38" i="15"/>
  <c r="AD39" i="15"/>
  <c r="AA95" i="13"/>
  <c r="Z84" i="13"/>
  <c r="AB95" i="12"/>
  <c r="AA84" i="12"/>
  <c r="L92" i="14"/>
  <c r="L93" i="14" s="1"/>
  <c r="M91" i="14" s="1"/>
  <c r="L79" i="14"/>
  <c r="Y84" i="14"/>
  <c r="L77" i="14"/>
  <c r="L80" i="14" s="1"/>
  <c r="Y84" i="13"/>
  <c r="AD43" i="13"/>
  <c r="AD45" i="13" s="1"/>
  <c r="AD46" i="13" s="1"/>
  <c r="AD52" i="13" s="1"/>
  <c r="AD53" i="13" s="1"/>
  <c r="L92" i="13"/>
  <c r="L93" i="13" s="1"/>
  <c r="M91" i="13" s="1"/>
  <c r="L79" i="13"/>
  <c r="AC43" i="13"/>
  <c r="AC45" i="13" s="1"/>
  <c r="AC46" i="13" s="1"/>
  <c r="AC52" i="13" s="1"/>
  <c r="AC53" i="13" s="1"/>
  <c r="AC54" i="13" s="1"/>
  <c r="L77" i="13"/>
  <c r="M96" i="12"/>
  <c r="E58" i="12"/>
  <c r="O8" i="12" s="1"/>
  <c r="AB54" i="15" l="1"/>
  <c r="AC95" i="15"/>
  <c r="AC95" i="16"/>
  <c r="AA84" i="15"/>
  <c r="AC84" i="16"/>
  <c r="AD54" i="16"/>
  <c r="E58" i="16" s="1"/>
  <c r="O8" i="16" s="1"/>
  <c r="E56" i="16"/>
  <c r="O6" i="16" s="1"/>
  <c r="M75" i="16"/>
  <c r="M76" i="16" s="1"/>
  <c r="M97" i="16"/>
  <c r="AB73" i="15"/>
  <c r="M75" i="15"/>
  <c r="M76" i="15" s="1"/>
  <c r="M97" i="15"/>
  <c r="AD40" i="15"/>
  <c r="AC43" i="15"/>
  <c r="AC45" i="15" s="1"/>
  <c r="AC46" i="15" s="1"/>
  <c r="AC52" i="15" s="1"/>
  <c r="AC53" i="15" s="1"/>
  <c r="AC54" i="15" s="1"/>
  <c r="AC73" i="15"/>
  <c r="AA84" i="13"/>
  <c r="AB95" i="13"/>
  <c r="L80" i="13"/>
  <c r="AC95" i="12"/>
  <c r="AB84" i="12"/>
  <c r="M96" i="14"/>
  <c r="E56" i="13"/>
  <c r="O6" i="13" s="1"/>
  <c r="AD54" i="13"/>
  <c r="E58" i="13" s="1"/>
  <c r="O8" i="13" s="1"/>
  <c r="M96" i="13"/>
  <c r="M75" i="12"/>
  <c r="M76" i="12" s="1"/>
  <c r="M97" i="12"/>
  <c r="AD95" i="15" l="1"/>
  <c r="AD95" i="16"/>
  <c r="AB84" i="15"/>
  <c r="AC84" i="15"/>
  <c r="M77" i="16"/>
  <c r="M92" i="16"/>
  <c r="M93" i="16" s="1"/>
  <c r="N91" i="16" s="1"/>
  <c r="M79" i="16"/>
  <c r="AD73" i="15"/>
  <c r="AD43" i="15"/>
  <c r="AD45" i="15" s="1"/>
  <c r="AD46" i="15" s="1"/>
  <c r="AD52" i="15" s="1"/>
  <c r="AD53" i="15" s="1"/>
  <c r="M79" i="15"/>
  <c r="M92" i="15"/>
  <c r="M93" i="15" s="1"/>
  <c r="N91" i="15" s="1"/>
  <c r="M77" i="15"/>
  <c r="M80" i="15" s="1"/>
  <c r="AC95" i="13"/>
  <c r="AB84" i="13"/>
  <c r="AD95" i="12"/>
  <c r="AC84" i="12"/>
  <c r="M75" i="14"/>
  <c r="M76" i="14" s="1"/>
  <c r="M97" i="14"/>
  <c r="M75" i="13"/>
  <c r="M76" i="13" s="1"/>
  <c r="M97" i="13"/>
  <c r="M92" i="12"/>
  <c r="M93" i="12" s="1"/>
  <c r="N91" i="12" s="1"/>
  <c r="M79" i="12"/>
  <c r="M77" i="12"/>
  <c r="M80" i="12" s="1"/>
  <c r="AD84" i="16" l="1"/>
  <c r="AD84" i="15"/>
  <c r="M80" i="16"/>
  <c r="N96" i="16"/>
  <c r="AD54" i="15"/>
  <c r="E58" i="15" s="1"/>
  <c r="O8" i="15" s="1"/>
  <c r="E56" i="15"/>
  <c r="O6" i="15" s="1"/>
  <c r="N96" i="15"/>
  <c r="AD95" i="13"/>
  <c r="AC84" i="13"/>
  <c r="AD84" i="12"/>
  <c r="M79" i="14"/>
  <c r="M92" i="14"/>
  <c r="M93" i="14" s="1"/>
  <c r="N91" i="14" s="1"/>
  <c r="M77" i="14"/>
  <c r="M80" i="14" s="1"/>
  <c r="M79" i="13"/>
  <c r="M92" i="13"/>
  <c r="M93" i="13" s="1"/>
  <c r="N91" i="13" s="1"/>
  <c r="M77" i="13"/>
  <c r="N96" i="12"/>
  <c r="N75" i="16" l="1"/>
  <c r="N76" i="16" s="1"/>
  <c r="N97" i="16"/>
  <c r="N75" i="15"/>
  <c r="N76" i="15" s="1"/>
  <c r="N97" i="15"/>
  <c r="AD84" i="13"/>
  <c r="M80" i="13"/>
  <c r="N96" i="14"/>
  <c r="N96" i="13"/>
  <c r="N75" i="12"/>
  <c r="N76" i="12" s="1"/>
  <c r="N97" i="12"/>
  <c r="N92" i="16" l="1"/>
  <c r="N93" i="16" s="1"/>
  <c r="O91" i="16" s="1"/>
  <c r="N79" i="16"/>
  <c r="N77" i="16"/>
  <c r="N80" i="16" s="1"/>
  <c r="N92" i="15"/>
  <c r="N93" i="15" s="1"/>
  <c r="O91" i="15" s="1"/>
  <c r="N79" i="15"/>
  <c r="N77" i="15"/>
  <c r="N80" i="15" s="1"/>
  <c r="N75" i="14"/>
  <c r="N76" i="14" s="1"/>
  <c r="N97" i="14"/>
  <c r="N75" i="13"/>
  <c r="N76" i="13" s="1"/>
  <c r="N97" i="13"/>
  <c r="N92" i="12"/>
  <c r="N93" i="12" s="1"/>
  <c r="O91" i="12" s="1"/>
  <c r="N79" i="12"/>
  <c r="N77" i="12"/>
  <c r="O96" i="16" l="1"/>
  <c r="O96" i="15"/>
  <c r="N92" i="14"/>
  <c r="N93" i="14" s="1"/>
  <c r="O91" i="14" s="1"/>
  <c r="N79" i="14"/>
  <c r="N77" i="14"/>
  <c r="N80" i="14" s="1"/>
  <c r="N77" i="13"/>
  <c r="N92" i="13"/>
  <c r="N93" i="13" s="1"/>
  <c r="O91" i="13" s="1"/>
  <c r="N79" i="13"/>
  <c r="N80" i="12"/>
  <c r="O96" i="12"/>
  <c r="O75" i="16" l="1"/>
  <c r="O76" i="16" s="1"/>
  <c r="O97" i="16"/>
  <c r="O75" i="15"/>
  <c r="O76" i="15" s="1"/>
  <c r="O97" i="15"/>
  <c r="O96" i="14"/>
  <c r="N80" i="13"/>
  <c r="O96" i="13"/>
  <c r="O75" i="12"/>
  <c r="O76" i="12" s="1"/>
  <c r="O97" i="12"/>
  <c r="O79" i="16" l="1"/>
  <c r="O92" i="16"/>
  <c r="O93" i="16" s="1"/>
  <c r="P91" i="16" s="1"/>
  <c r="O77" i="16"/>
  <c r="O80" i="16" s="1"/>
  <c r="O79" i="15"/>
  <c r="O92" i="15"/>
  <c r="O93" i="15" s="1"/>
  <c r="P91" i="15" s="1"/>
  <c r="O77" i="15"/>
  <c r="O75" i="14"/>
  <c r="O76" i="14" s="1"/>
  <c r="O97" i="14"/>
  <c r="O75" i="13"/>
  <c r="O76" i="13" s="1"/>
  <c r="O97" i="13"/>
  <c r="O79" i="12"/>
  <c r="O92" i="12"/>
  <c r="O93" i="12" s="1"/>
  <c r="P91" i="12" s="1"/>
  <c r="O77" i="12"/>
  <c r="O80" i="15" l="1"/>
  <c r="P96" i="16"/>
  <c r="P96" i="15"/>
  <c r="O79" i="14"/>
  <c r="O92" i="14"/>
  <c r="O93" i="14" s="1"/>
  <c r="P91" i="14" s="1"/>
  <c r="O77" i="14"/>
  <c r="O80" i="14" s="1"/>
  <c r="O77" i="13"/>
  <c r="O79" i="13"/>
  <c r="O92" i="13"/>
  <c r="O93" i="13" s="1"/>
  <c r="P91" i="13" s="1"/>
  <c r="O80" i="12"/>
  <c r="P96" i="12"/>
  <c r="P75" i="16" l="1"/>
  <c r="P76" i="16" s="1"/>
  <c r="P97" i="16"/>
  <c r="P75" i="15"/>
  <c r="P76" i="15" s="1"/>
  <c r="P97" i="15"/>
  <c r="O80" i="13"/>
  <c r="P96" i="14"/>
  <c r="P96" i="13"/>
  <c r="P75" i="12"/>
  <c r="P76" i="12" s="1"/>
  <c r="P97" i="12"/>
  <c r="P92" i="16" l="1"/>
  <c r="P93" i="16" s="1"/>
  <c r="Q91" i="16" s="1"/>
  <c r="P79" i="16"/>
  <c r="P77" i="16"/>
  <c r="P80" i="16" s="1"/>
  <c r="P92" i="15"/>
  <c r="P93" i="15" s="1"/>
  <c r="Q91" i="15" s="1"/>
  <c r="P79" i="15"/>
  <c r="P77" i="15"/>
  <c r="P80" i="15"/>
  <c r="P75" i="14"/>
  <c r="P76" i="14" s="1"/>
  <c r="P97" i="14"/>
  <c r="P75" i="13"/>
  <c r="P76" i="13" s="1"/>
  <c r="P97" i="13"/>
  <c r="P92" i="12"/>
  <c r="P93" i="12" s="1"/>
  <c r="Q91" i="12" s="1"/>
  <c r="P79" i="12"/>
  <c r="P77" i="12"/>
  <c r="P80" i="12" s="1"/>
  <c r="Q96" i="16" l="1"/>
  <c r="Q96" i="15"/>
  <c r="P92" i="14"/>
  <c r="P93" i="14" s="1"/>
  <c r="Q91" i="14" s="1"/>
  <c r="P79" i="14"/>
  <c r="P77" i="14"/>
  <c r="P80" i="14" s="1"/>
  <c r="P92" i="13"/>
  <c r="P93" i="13" s="1"/>
  <c r="Q91" i="13" s="1"/>
  <c r="P79" i="13"/>
  <c r="P77" i="13"/>
  <c r="P80" i="13" s="1"/>
  <c r="Q96" i="12"/>
  <c r="Q75" i="16" l="1"/>
  <c r="Q76" i="16" s="1"/>
  <c r="Q97" i="16"/>
  <c r="Q75" i="15"/>
  <c r="Q76" i="15" s="1"/>
  <c r="Q97" i="15"/>
  <c r="Q96" i="14"/>
  <c r="Q96" i="13"/>
  <c r="Q75" i="12"/>
  <c r="Q76" i="12" s="1"/>
  <c r="Q97" i="12"/>
  <c r="Q79" i="16" l="1"/>
  <c r="Q92" i="16"/>
  <c r="Q93" i="16" s="1"/>
  <c r="R91" i="16" s="1"/>
  <c r="Q77" i="16"/>
  <c r="Q80" i="16" s="1"/>
  <c r="Q92" i="15"/>
  <c r="Q93" i="15" s="1"/>
  <c r="R91" i="15" s="1"/>
  <c r="Q79" i="15"/>
  <c r="Q77" i="15"/>
  <c r="Q75" i="14"/>
  <c r="Q76" i="14" s="1"/>
  <c r="Q97" i="14"/>
  <c r="Q75" i="13"/>
  <c r="Q76" i="13" s="1"/>
  <c r="Q97" i="13"/>
  <c r="Q79" i="12"/>
  <c r="Q92" i="12"/>
  <c r="Q93" i="12" s="1"/>
  <c r="R91" i="12" s="1"/>
  <c r="Q77" i="12"/>
  <c r="Q80" i="15" l="1"/>
  <c r="R96" i="16"/>
  <c r="R96" i="15"/>
  <c r="Q80" i="12"/>
  <c r="Q79" i="14"/>
  <c r="Q92" i="14"/>
  <c r="Q93" i="14" s="1"/>
  <c r="R91" i="14" s="1"/>
  <c r="Q77" i="14"/>
  <c r="Q80" i="14" s="1"/>
  <c r="Q77" i="13"/>
  <c r="Q92" i="13"/>
  <c r="Q93" i="13" s="1"/>
  <c r="R91" i="13" s="1"/>
  <c r="Q79" i="13"/>
  <c r="R96" i="12"/>
  <c r="R75" i="16" l="1"/>
  <c r="R76" i="16" s="1"/>
  <c r="R97" i="16"/>
  <c r="R75" i="15"/>
  <c r="R76" i="15" s="1"/>
  <c r="R97" i="15"/>
  <c r="R96" i="14"/>
  <c r="Q80" i="13"/>
  <c r="R96" i="13"/>
  <c r="R75" i="12"/>
  <c r="R76" i="12" s="1"/>
  <c r="R97" i="12"/>
  <c r="R79" i="16" l="1"/>
  <c r="R92" i="16"/>
  <c r="R93" i="16" s="1"/>
  <c r="S91" i="16" s="1"/>
  <c r="R77" i="16"/>
  <c r="R92" i="15"/>
  <c r="R93" i="15" s="1"/>
  <c r="S91" i="15" s="1"/>
  <c r="R79" i="15"/>
  <c r="R77" i="15"/>
  <c r="R80" i="15" s="1"/>
  <c r="R75" i="14"/>
  <c r="R76" i="14" s="1"/>
  <c r="R97" i="14"/>
  <c r="R75" i="13"/>
  <c r="R76" i="13" s="1"/>
  <c r="R97" i="13"/>
  <c r="R92" i="12"/>
  <c r="R93" i="12" s="1"/>
  <c r="S91" i="12" s="1"/>
  <c r="R79" i="12"/>
  <c r="R77" i="12"/>
  <c r="R80" i="12" s="1"/>
  <c r="R80" i="16" l="1"/>
  <c r="S96" i="16"/>
  <c r="S96" i="15"/>
  <c r="R79" i="14"/>
  <c r="R92" i="14"/>
  <c r="R93" i="14" s="1"/>
  <c r="S91" i="14" s="1"/>
  <c r="R77" i="14"/>
  <c r="R80" i="14" s="1"/>
  <c r="R92" i="13"/>
  <c r="R93" i="13" s="1"/>
  <c r="S91" i="13" s="1"/>
  <c r="R79" i="13"/>
  <c r="R77" i="13"/>
  <c r="R80" i="13" s="1"/>
  <c r="S96" i="12"/>
  <c r="S75" i="16" l="1"/>
  <c r="S76" i="16" s="1"/>
  <c r="S97" i="16"/>
  <c r="S75" i="15"/>
  <c r="S76" i="15" s="1"/>
  <c r="S97" i="15"/>
  <c r="S96" i="14"/>
  <c r="S96" i="13"/>
  <c r="S75" i="12"/>
  <c r="S76" i="12" s="1"/>
  <c r="S97" i="12"/>
  <c r="S92" i="16" l="1"/>
  <c r="S93" i="16" s="1"/>
  <c r="T91" i="16" s="1"/>
  <c r="S79" i="16"/>
  <c r="S77" i="16"/>
  <c r="S80" i="16"/>
  <c r="S92" i="15"/>
  <c r="S93" i="15" s="1"/>
  <c r="T91" i="15" s="1"/>
  <c r="S79" i="15"/>
  <c r="S77" i="15"/>
  <c r="S75" i="14"/>
  <c r="S76" i="14" s="1"/>
  <c r="S97" i="14"/>
  <c r="S75" i="13"/>
  <c r="S76" i="13" s="1"/>
  <c r="S97" i="13"/>
  <c r="S92" i="12"/>
  <c r="S93" i="12" s="1"/>
  <c r="T91" i="12" s="1"/>
  <c r="S79" i="12"/>
  <c r="S77" i="12"/>
  <c r="S80" i="12" s="1"/>
  <c r="S80" i="15" l="1"/>
  <c r="T96" i="16"/>
  <c r="T96" i="15"/>
  <c r="S79" i="14"/>
  <c r="S92" i="14"/>
  <c r="S93" i="14" s="1"/>
  <c r="T91" i="14" s="1"/>
  <c r="S77" i="14"/>
  <c r="S80" i="14"/>
  <c r="S77" i="13"/>
  <c r="S92" i="13"/>
  <c r="S93" i="13" s="1"/>
  <c r="T91" i="13" s="1"/>
  <c r="S79" i="13"/>
  <c r="T96" i="12"/>
  <c r="T75" i="16" l="1"/>
  <c r="T76" i="16" s="1"/>
  <c r="T97" i="16"/>
  <c r="T75" i="15"/>
  <c r="T76" i="15" s="1"/>
  <c r="T97" i="15"/>
  <c r="T96" i="14"/>
  <c r="S80" i="13"/>
  <c r="T96" i="13"/>
  <c r="T75" i="12"/>
  <c r="T76" i="12" s="1"/>
  <c r="T97" i="12"/>
  <c r="T92" i="16" l="1"/>
  <c r="T93" i="16" s="1"/>
  <c r="U91" i="16" s="1"/>
  <c r="T79" i="16"/>
  <c r="T77" i="16"/>
  <c r="T80" i="16"/>
  <c r="T77" i="15"/>
  <c r="T92" i="15"/>
  <c r="T93" i="15" s="1"/>
  <c r="U91" i="15" s="1"/>
  <c r="T79" i="15"/>
  <c r="T80" i="15" s="1"/>
  <c r="T75" i="14"/>
  <c r="T76" i="14" s="1"/>
  <c r="T97" i="14"/>
  <c r="T75" i="13"/>
  <c r="T76" i="13" s="1"/>
  <c r="T97" i="13"/>
  <c r="T92" i="12"/>
  <c r="T93" i="12" s="1"/>
  <c r="U91" i="12" s="1"/>
  <c r="T79" i="12"/>
  <c r="T77" i="12"/>
  <c r="T80" i="12"/>
  <c r="U96" i="16" l="1"/>
  <c r="U96" i="15"/>
  <c r="T79" i="14"/>
  <c r="T92" i="14"/>
  <c r="T93" i="14" s="1"/>
  <c r="U91" i="14" s="1"/>
  <c r="T77" i="14"/>
  <c r="T80" i="14" s="1"/>
  <c r="T77" i="13"/>
  <c r="T92" i="13"/>
  <c r="T93" i="13" s="1"/>
  <c r="U91" i="13" s="1"/>
  <c r="T79" i="13"/>
  <c r="U96" i="12"/>
  <c r="U75" i="16" l="1"/>
  <c r="U76" i="16" s="1"/>
  <c r="U97" i="16"/>
  <c r="U75" i="15"/>
  <c r="U76" i="15" s="1"/>
  <c r="U97" i="15"/>
  <c r="U96" i="14"/>
  <c r="T80" i="13"/>
  <c r="U96" i="13"/>
  <c r="U75" i="12"/>
  <c r="U76" i="12" s="1"/>
  <c r="U97" i="12"/>
  <c r="U92" i="16" l="1"/>
  <c r="U93" i="16" s="1"/>
  <c r="V91" i="16" s="1"/>
  <c r="U79" i="16"/>
  <c r="U77" i="16"/>
  <c r="U80" i="16" s="1"/>
  <c r="U92" i="15"/>
  <c r="U93" i="15" s="1"/>
  <c r="V91" i="15" s="1"/>
  <c r="U79" i="15"/>
  <c r="U77" i="15"/>
  <c r="U80" i="15" s="1"/>
  <c r="U75" i="14"/>
  <c r="U76" i="14" s="1"/>
  <c r="U97" i="14"/>
  <c r="U75" i="13"/>
  <c r="U76" i="13" s="1"/>
  <c r="U97" i="13"/>
  <c r="U92" i="12"/>
  <c r="U93" i="12" s="1"/>
  <c r="V91" i="12" s="1"/>
  <c r="U79" i="12"/>
  <c r="U77" i="12"/>
  <c r="U80" i="12" s="1"/>
  <c r="V96" i="16" l="1"/>
  <c r="V96" i="15"/>
  <c r="U92" i="14"/>
  <c r="U93" i="14" s="1"/>
  <c r="V91" i="14" s="1"/>
  <c r="U79" i="14"/>
  <c r="U77" i="14"/>
  <c r="U80" i="14"/>
  <c r="U92" i="13"/>
  <c r="U93" i="13" s="1"/>
  <c r="V91" i="13" s="1"/>
  <c r="U79" i="13"/>
  <c r="U77" i="13"/>
  <c r="V96" i="12"/>
  <c r="V75" i="16" l="1"/>
  <c r="V76" i="16" s="1"/>
  <c r="V97" i="16"/>
  <c r="V75" i="15"/>
  <c r="V76" i="15" s="1"/>
  <c r="V97" i="15"/>
  <c r="U80" i="13"/>
  <c r="V96" i="14"/>
  <c r="V96" i="13"/>
  <c r="V75" i="12"/>
  <c r="V76" i="12" s="1"/>
  <c r="V97" i="12"/>
  <c r="V92" i="16" l="1"/>
  <c r="V93" i="16" s="1"/>
  <c r="W91" i="16" s="1"/>
  <c r="V79" i="16"/>
  <c r="V77" i="16"/>
  <c r="V80" i="16" s="1"/>
  <c r="V92" i="15"/>
  <c r="V93" i="15" s="1"/>
  <c r="W91" i="15" s="1"/>
  <c r="V79" i="15"/>
  <c r="V77" i="15"/>
  <c r="V80" i="15"/>
  <c r="V75" i="14"/>
  <c r="V76" i="14" s="1"/>
  <c r="V97" i="14"/>
  <c r="V75" i="13"/>
  <c r="V76" i="13" s="1"/>
  <c r="V97" i="13"/>
  <c r="V92" i="12"/>
  <c r="V93" i="12" s="1"/>
  <c r="W91" i="12" s="1"/>
  <c r="V79" i="12"/>
  <c r="V77" i="12"/>
  <c r="V80" i="12" s="1"/>
  <c r="W96" i="16" l="1"/>
  <c r="W96" i="15"/>
  <c r="V79" i="14"/>
  <c r="V92" i="14"/>
  <c r="V93" i="14" s="1"/>
  <c r="W91" i="14" s="1"/>
  <c r="V77" i="14"/>
  <c r="V80" i="14"/>
  <c r="V77" i="13"/>
  <c r="V92" i="13"/>
  <c r="V93" i="13" s="1"/>
  <c r="W91" i="13" s="1"/>
  <c r="V79" i="13"/>
  <c r="W96" i="12"/>
  <c r="W75" i="16" l="1"/>
  <c r="W76" i="16" s="1"/>
  <c r="W97" i="16"/>
  <c r="W75" i="15"/>
  <c r="W76" i="15" s="1"/>
  <c r="W97" i="15"/>
  <c r="W96" i="14"/>
  <c r="V80" i="13"/>
  <c r="W96" i="13"/>
  <c r="W75" i="12"/>
  <c r="W76" i="12" s="1"/>
  <c r="W97" i="12"/>
  <c r="W79" i="16" l="1"/>
  <c r="W92" i="16"/>
  <c r="W93" i="16" s="1"/>
  <c r="X91" i="16" s="1"/>
  <c r="W77" i="16"/>
  <c r="W80" i="16" s="1"/>
  <c r="W79" i="15"/>
  <c r="W92" i="15"/>
  <c r="W93" i="15" s="1"/>
  <c r="X91" i="15" s="1"/>
  <c r="W77" i="15"/>
  <c r="W80" i="15" s="1"/>
  <c r="W75" i="14"/>
  <c r="W76" i="14" s="1"/>
  <c r="W97" i="14"/>
  <c r="W75" i="13"/>
  <c r="W76" i="13" s="1"/>
  <c r="W97" i="13"/>
  <c r="W92" i="12"/>
  <c r="W93" i="12" s="1"/>
  <c r="X91" i="12" s="1"/>
  <c r="W79" i="12"/>
  <c r="W77" i="12"/>
  <c r="W80" i="12" s="1"/>
  <c r="X96" i="16" l="1"/>
  <c r="X96" i="15"/>
  <c r="W92" i="14"/>
  <c r="W93" i="14" s="1"/>
  <c r="X91" i="14" s="1"/>
  <c r="W79" i="14"/>
  <c r="W77" i="14"/>
  <c r="W80" i="14"/>
  <c r="W77" i="13"/>
  <c r="W92" i="13"/>
  <c r="W93" i="13" s="1"/>
  <c r="X91" i="13" s="1"/>
  <c r="W79" i="13"/>
  <c r="X96" i="12"/>
  <c r="X75" i="16" l="1"/>
  <c r="X76" i="16" s="1"/>
  <c r="X97" i="16"/>
  <c r="X75" i="15"/>
  <c r="X76" i="15" s="1"/>
  <c r="X97" i="15"/>
  <c r="X96" i="14"/>
  <c r="W80" i="13"/>
  <c r="X96" i="13"/>
  <c r="X75" i="12"/>
  <c r="X76" i="12" s="1"/>
  <c r="X97" i="12"/>
  <c r="X92" i="16" l="1"/>
  <c r="X93" i="16" s="1"/>
  <c r="Y91" i="16" s="1"/>
  <c r="X79" i="16"/>
  <c r="X77" i="16"/>
  <c r="X80" i="16"/>
  <c r="X92" i="15"/>
  <c r="X93" i="15" s="1"/>
  <c r="Y91" i="15" s="1"/>
  <c r="X79" i="15"/>
  <c r="X77" i="15"/>
  <c r="X80" i="15" s="1"/>
  <c r="X75" i="14"/>
  <c r="X76" i="14" s="1"/>
  <c r="X97" i="14"/>
  <c r="X75" i="13"/>
  <c r="X76" i="13" s="1"/>
  <c r="X97" i="13"/>
  <c r="X92" i="12"/>
  <c r="X93" i="12" s="1"/>
  <c r="Y91" i="12" s="1"/>
  <c r="X79" i="12"/>
  <c r="X77" i="12"/>
  <c r="X80" i="12"/>
  <c r="Y96" i="16" l="1"/>
  <c r="Y96" i="15"/>
  <c r="X79" i="14"/>
  <c r="X92" i="14"/>
  <c r="X93" i="14" s="1"/>
  <c r="Y91" i="14" s="1"/>
  <c r="X77" i="14"/>
  <c r="X80" i="14" s="1"/>
  <c r="X79" i="13"/>
  <c r="X92" i="13"/>
  <c r="X93" i="13" s="1"/>
  <c r="Y91" i="13" s="1"/>
  <c r="X77" i="13"/>
  <c r="X80" i="13" s="1"/>
  <c r="Y96" i="12"/>
  <c r="Y75" i="16" l="1"/>
  <c r="Y76" i="16" s="1"/>
  <c r="Y97" i="16"/>
  <c r="Y75" i="15"/>
  <c r="Y76" i="15" s="1"/>
  <c r="Y97" i="15"/>
  <c r="Y96" i="14"/>
  <c r="Y96" i="13"/>
  <c r="Y75" i="12"/>
  <c r="Y76" i="12" s="1"/>
  <c r="Y97" i="12"/>
  <c r="Y92" i="16" l="1"/>
  <c r="Y93" i="16" s="1"/>
  <c r="Z91" i="16" s="1"/>
  <c r="Z96" i="16" s="1"/>
  <c r="Y79" i="16"/>
  <c r="Y77" i="16"/>
  <c r="Y80" i="16"/>
  <c r="E82" i="16" s="1"/>
  <c r="Y79" i="15"/>
  <c r="Y92" i="15"/>
  <c r="Y93" i="15" s="1"/>
  <c r="Z91" i="15" s="1"/>
  <c r="Z96" i="15" s="1"/>
  <c r="Y77" i="15"/>
  <c r="Y80" i="15"/>
  <c r="E82" i="15" s="1"/>
  <c r="Y75" i="14"/>
  <c r="Y76" i="14" s="1"/>
  <c r="Y97" i="14"/>
  <c r="Y75" i="13"/>
  <c r="Y76" i="13" s="1"/>
  <c r="Y97" i="13"/>
  <c r="Y92" i="12"/>
  <c r="Y93" i="12" s="1"/>
  <c r="Z91" i="12" s="1"/>
  <c r="Y79" i="12"/>
  <c r="Y77" i="12"/>
  <c r="Y80" i="12" s="1"/>
  <c r="E82" i="12" s="1"/>
  <c r="Z97" i="15" l="1"/>
  <c r="Z75" i="16"/>
  <c r="Z76" i="16" s="1"/>
  <c r="Z97" i="16"/>
  <c r="Z96" i="12"/>
  <c r="Y79" i="14"/>
  <c r="Y92" i="14"/>
  <c r="Y93" i="14" s="1"/>
  <c r="Y77" i="14"/>
  <c r="Y80" i="14"/>
  <c r="E82" i="14" s="1"/>
  <c r="Y79" i="13"/>
  <c r="Y92" i="13"/>
  <c r="Y93" i="13" s="1"/>
  <c r="Z91" i="13" s="1"/>
  <c r="Z96" i="13" s="1"/>
  <c r="Y77" i="13"/>
  <c r="Y80" i="13" s="1"/>
  <c r="E82" i="13" s="1"/>
  <c r="Z79" i="15" l="1"/>
  <c r="Z92" i="15"/>
  <c r="Z93" i="15" s="1"/>
  <c r="AA91" i="15" s="1"/>
  <c r="AA96" i="15" s="1"/>
  <c r="Z80" i="15"/>
  <c r="Z79" i="16"/>
  <c r="Z92" i="16"/>
  <c r="Z93" i="16" s="1"/>
  <c r="AA91" i="16" s="1"/>
  <c r="AA96" i="16" s="1"/>
  <c r="Z80" i="16"/>
  <c r="Z97" i="13"/>
  <c r="Z75" i="13"/>
  <c r="Z76" i="13" s="1"/>
  <c r="Z77" i="13" s="1"/>
  <c r="Z75" i="12"/>
  <c r="Z76" i="12" s="1"/>
  <c r="Z77" i="12" s="1"/>
  <c r="Z97" i="12"/>
  <c r="AA75" i="15" l="1"/>
  <c r="AA76" i="15" s="1"/>
  <c r="AA97" i="15"/>
  <c r="AA75" i="16"/>
  <c r="AA76" i="16" s="1"/>
  <c r="AA97" i="16"/>
  <c r="Z79" i="13"/>
  <c r="Z80" i="13" s="1"/>
  <c r="Z92" i="13"/>
  <c r="Z93" i="13" s="1"/>
  <c r="AA91" i="13" s="1"/>
  <c r="AA96" i="13" s="1"/>
  <c r="Z79" i="12"/>
  <c r="Z92" i="12"/>
  <c r="Z93" i="12" s="1"/>
  <c r="AA91" i="12" s="1"/>
  <c r="Z80" i="12"/>
  <c r="AA92" i="15" l="1"/>
  <c r="AA93" i="15" s="1"/>
  <c r="AB91" i="15" s="1"/>
  <c r="AB96" i="15" s="1"/>
  <c r="AA79" i="15"/>
  <c r="AA80" i="15"/>
  <c r="AA92" i="16"/>
  <c r="AA93" i="16" s="1"/>
  <c r="AB91" i="16" s="1"/>
  <c r="AB96" i="16" s="1"/>
  <c r="AA79" i="16"/>
  <c r="AA80" i="16"/>
  <c r="AA97" i="13"/>
  <c r="AA75" i="13"/>
  <c r="AA76" i="13" s="1"/>
  <c r="AA77" i="13" s="1"/>
  <c r="AA96" i="12"/>
  <c r="AB75" i="15" l="1"/>
  <c r="AB76" i="15" s="1"/>
  <c r="AB97" i="15"/>
  <c r="AB75" i="16"/>
  <c r="AB76" i="16" s="1"/>
  <c r="AB97" i="16"/>
  <c r="AA80" i="13"/>
  <c r="AA92" i="13"/>
  <c r="AA93" i="13" s="1"/>
  <c r="AB91" i="13" s="1"/>
  <c r="AB96" i="13" s="1"/>
  <c r="AA79" i="13"/>
  <c r="AA75" i="12"/>
  <c r="AA76" i="12" s="1"/>
  <c r="AA77" i="12" s="1"/>
  <c r="AA97" i="12"/>
  <c r="AB92" i="15" l="1"/>
  <c r="AB93" i="15" s="1"/>
  <c r="AC91" i="15" s="1"/>
  <c r="AC96" i="15" s="1"/>
  <c r="AB79" i="15"/>
  <c r="AB80" i="15"/>
  <c r="AB79" i="16"/>
  <c r="AB92" i="16"/>
  <c r="AB93" i="16" s="1"/>
  <c r="AC91" i="16" s="1"/>
  <c r="AC96" i="16" s="1"/>
  <c r="AB80" i="16"/>
  <c r="AB75" i="13"/>
  <c r="AB76" i="13" s="1"/>
  <c r="AB77" i="13" s="1"/>
  <c r="AB97" i="13"/>
  <c r="AA92" i="12"/>
  <c r="AA93" i="12" s="1"/>
  <c r="AB91" i="12" s="1"/>
  <c r="AB96" i="12" s="1"/>
  <c r="AA79" i="12"/>
  <c r="AA80" i="12"/>
  <c r="AC75" i="15" l="1"/>
  <c r="AC76" i="15" s="1"/>
  <c r="AC97" i="15"/>
  <c r="AC75" i="16"/>
  <c r="AC76" i="16" s="1"/>
  <c r="AC97" i="16"/>
  <c r="AB92" i="13"/>
  <c r="AB93" i="13" s="1"/>
  <c r="AC91" i="13" s="1"/>
  <c r="AC96" i="13" s="1"/>
  <c r="AB79" i="13"/>
  <c r="AB80" i="13" s="1"/>
  <c r="AB75" i="12"/>
  <c r="AB76" i="12" s="1"/>
  <c r="AB97" i="12"/>
  <c r="AC92" i="15" l="1"/>
  <c r="AC93" i="15" s="1"/>
  <c r="AD91" i="15" s="1"/>
  <c r="AD96" i="15" s="1"/>
  <c r="AC79" i="15"/>
  <c r="AC80" i="15"/>
  <c r="AC79" i="16"/>
  <c r="AC92" i="16"/>
  <c r="AC93" i="16" s="1"/>
  <c r="AD91" i="16" s="1"/>
  <c r="AD96" i="16" s="1"/>
  <c r="AC80" i="16"/>
  <c r="AC75" i="13"/>
  <c r="AC76" i="13" s="1"/>
  <c r="AC97" i="13"/>
  <c r="AB92" i="12"/>
  <c r="AB93" i="12" s="1"/>
  <c r="AC91" i="12" s="1"/>
  <c r="AC96" i="12" s="1"/>
  <c r="AB79" i="12"/>
  <c r="AB77" i="12"/>
  <c r="AB80" i="12" s="1"/>
  <c r="AD75" i="15" l="1"/>
  <c r="AD76" i="15" s="1"/>
  <c r="AD97" i="15"/>
  <c r="AD75" i="16"/>
  <c r="AD76" i="16" s="1"/>
  <c r="AD97" i="16"/>
  <c r="AC92" i="13"/>
  <c r="AC93" i="13" s="1"/>
  <c r="AD91" i="13" s="1"/>
  <c r="AD96" i="13" s="1"/>
  <c r="AC79" i="13"/>
  <c r="AC77" i="13"/>
  <c r="AC80" i="13" s="1"/>
  <c r="AC97" i="12"/>
  <c r="AC75" i="12"/>
  <c r="AC76" i="12" s="1"/>
  <c r="AD79" i="15" l="1"/>
  <c r="AD92" i="15"/>
  <c r="AD93" i="15" s="1"/>
  <c r="AD80" i="15"/>
  <c r="AD79" i="16"/>
  <c r="AD92" i="16"/>
  <c r="AD93" i="16" s="1"/>
  <c r="AD80" i="16"/>
  <c r="AD75" i="13"/>
  <c r="AD76" i="13" s="1"/>
  <c r="AD77" i="13" s="1"/>
  <c r="AD97" i="13"/>
  <c r="AC77" i="12"/>
  <c r="AC92" i="12"/>
  <c r="AC93" i="12" s="1"/>
  <c r="AD91" i="12" s="1"/>
  <c r="AD96" i="12" s="1"/>
  <c r="AC79" i="12"/>
  <c r="AD92" i="13" l="1"/>
  <c r="AD93" i="13" s="1"/>
  <c r="AD79" i="13"/>
  <c r="AD80" i="13" s="1"/>
  <c r="AC80" i="12"/>
  <c r="AD75" i="12"/>
  <c r="AD76" i="12" s="1"/>
  <c r="AD77" i="12" s="1"/>
  <c r="AD97" i="12"/>
  <c r="AD92" i="12" l="1"/>
  <c r="AD93" i="12" s="1"/>
  <c r="AD79" i="12"/>
  <c r="AD80" i="12" s="1"/>
  <c r="I22" i="10" l="1"/>
  <c r="I23" i="10"/>
  <c r="I24" i="10"/>
  <c r="I25" i="10"/>
  <c r="I26" i="10"/>
  <c r="I27" i="10"/>
  <c r="I28" i="10"/>
  <c r="I29" i="10"/>
  <c r="I30" i="10"/>
  <c r="I31" i="10"/>
  <c r="I32" i="10"/>
  <c r="I21" i="10"/>
  <c r="C39" i="10"/>
  <c r="J22" i="10" s="1"/>
  <c r="C40" i="10"/>
  <c r="J23" i="10" s="1"/>
  <c r="C41" i="10"/>
  <c r="J24" i="10" s="1"/>
  <c r="C42" i="10"/>
  <c r="J25" i="10" s="1"/>
  <c r="C43" i="10"/>
  <c r="C44" i="10"/>
  <c r="C45" i="10"/>
  <c r="J28" i="10" s="1"/>
  <c r="C46" i="10"/>
  <c r="J29" i="10" s="1"/>
  <c r="C47" i="10"/>
  <c r="J30" i="10" s="1"/>
  <c r="C48" i="10"/>
  <c r="J31" i="10" s="1"/>
  <c r="C49" i="10"/>
  <c r="J32" i="10" s="1"/>
  <c r="C38" i="10"/>
  <c r="K38" i="10" s="1"/>
  <c r="B39" i="10"/>
  <c r="K39" i="10" s="1"/>
  <c r="B40" i="10"/>
  <c r="K40" i="10" s="1"/>
  <c r="B41" i="10"/>
  <c r="K41" i="10" s="1"/>
  <c r="B42" i="10"/>
  <c r="K42" i="10" s="1"/>
  <c r="B43" i="10"/>
  <c r="K43" i="10" s="1"/>
  <c r="B44" i="10"/>
  <c r="B45" i="10"/>
  <c r="K45" i="10" s="1"/>
  <c r="B46" i="10"/>
  <c r="K46" i="10" s="1"/>
  <c r="B47" i="10"/>
  <c r="B48" i="10"/>
  <c r="B49" i="10"/>
  <c r="K49" i="10" s="1"/>
  <c r="B38" i="10"/>
  <c r="K48" i="10"/>
  <c r="K47" i="10"/>
  <c r="K44" i="10"/>
  <c r="D22" i="10"/>
  <c r="D23" i="10"/>
  <c r="D24" i="10"/>
  <c r="D25" i="10"/>
  <c r="D26" i="10"/>
  <c r="D27" i="10"/>
  <c r="D28" i="10"/>
  <c r="D29" i="10"/>
  <c r="D30" i="10"/>
  <c r="D31" i="10"/>
  <c r="D32" i="10"/>
  <c r="D21" i="10"/>
  <c r="C22" i="10"/>
  <c r="C23" i="10"/>
  <c r="C24" i="10"/>
  <c r="C25" i="10"/>
  <c r="C26" i="10"/>
  <c r="C27" i="10"/>
  <c r="C28" i="10"/>
  <c r="C29" i="10"/>
  <c r="C30" i="10"/>
  <c r="C31" i="10"/>
  <c r="C32" i="10"/>
  <c r="C21" i="10"/>
  <c r="N89" i="11"/>
  <c r="N90" i="11"/>
  <c r="N91" i="11"/>
  <c r="N92" i="11"/>
  <c r="N93" i="11"/>
  <c r="N96" i="11"/>
  <c r="N97" i="11"/>
  <c r="N98" i="11"/>
  <c r="N99" i="11"/>
  <c r="N88" i="11"/>
  <c r="H22" i="11"/>
  <c r="H23" i="11"/>
  <c r="H24" i="11"/>
  <c r="H25" i="11"/>
  <c r="H26" i="11"/>
  <c r="H27" i="11"/>
  <c r="H28" i="11"/>
  <c r="H29" i="11"/>
  <c r="H30" i="11"/>
  <c r="H31" i="11"/>
  <c r="H32" i="11"/>
  <c r="H21" i="11"/>
  <c r="C74" i="11"/>
  <c r="C78" i="11"/>
  <c r="B74" i="11"/>
  <c r="B78" i="11"/>
  <c r="K78" i="11" s="1"/>
  <c r="C56" i="11"/>
  <c r="C60" i="11"/>
  <c r="C64" i="11"/>
  <c r="B56" i="11"/>
  <c r="K56" i="11" s="1"/>
  <c r="B60" i="11"/>
  <c r="K60" i="11" s="1"/>
  <c r="B64" i="11"/>
  <c r="K64" i="11"/>
  <c r="C39" i="11"/>
  <c r="C40" i="11"/>
  <c r="C42" i="11"/>
  <c r="C43" i="11"/>
  <c r="C44" i="11"/>
  <c r="C48" i="11"/>
  <c r="B39" i="11"/>
  <c r="K39" i="11" s="1"/>
  <c r="B40" i="11"/>
  <c r="K40" i="11" s="1"/>
  <c r="B42" i="11"/>
  <c r="K42" i="11" s="1"/>
  <c r="B43" i="11"/>
  <c r="K43" i="11" s="1"/>
  <c r="B44" i="11"/>
  <c r="K44" i="11" s="1"/>
  <c r="B48" i="11"/>
  <c r="K48" i="11" s="1"/>
  <c r="D22" i="11"/>
  <c r="E22" i="11" s="1"/>
  <c r="C57" i="11" s="1"/>
  <c r="D23" i="11"/>
  <c r="E23" i="11" s="1"/>
  <c r="C79" i="11" s="1"/>
  <c r="D24" i="11"/>
  <c r="E24" i="11" s="1"/>
  <c r="D25" i="11"/>
  <c r="E25" i="11" s="1"/>
  <c r="D26" i="11"/>
  <c r="E26" i="11" s="1"/>
  <c r="D27" i="11"/>
  <c r="E27" i="11" s="1"/>
  <c r="D28" i="11"/>
  <c r="E28" i="11" s="1"/>
  <c r="C89" i="11" s="1"/>
  <c r="D29" i="11"/>
  <c r="E29" i="11" s="1"/>
  <c r="D30" i="11"/>
  <c r="E30" i="11" s="1"/>
  <c r="D31" i="11"/>
  <c r="E31" i="11" s="1"/>
  <c r="D32" i="11"/>
  <c r="E32" i="11" s="1"/>
  <c r="D21" i="11"/>
  <c r="E21" i="11" s="1"/>
  <c r="C45" i="11" s="1"/>
  <c r="K15" i="11"/>
  <c r="K14" i="11"/>
  <c r="K13" i="11"/>
  <c r="K12" i="11"/>
  <c r="K11" i="11"/>
  <c r="K10" i="11"/>
  <c r="K9" i="11"/>
  <c r="K8" i="11"/>
  <c r="K7" i="11"/>
  <c r="K6" i="11"/>
  <c r="K5" i="11"/>
  <c r="K4" i="11"/>
  <c r="K5" i="10"/>
  <c r="K4" i="10"/>
  <c r="K6" i="10"/>
  <c r="K7" i="10"/>
  <c r="K8" i="10"/>
  <c r="K9" i="10"/>
  <c r="K10" i="10"/>
  <c r="K11" i="10"/>
  <c r="K12" i="10"/>
  <c r="K13" i="10"/>
  <c r="K14" i="10"/>
  <c r="K15" i="10"/>
  <c r="E45" i="6"/>
  <c r="K16" i="10" l="1"/>
  <c r="K50" i="10"/>
  <c r="J21" i="10"/>
  <c r="B88" i="11"/>
  <c r="C88" i="11"/>
  <c r="K88" i="11" s="1"/>
  <c r="B55" i="11"/>
  <c r="C55" i="11"/>
  <c r="B77" i="11"/>
  <c r="C77" i="11"/>
  <c r="B99" i="11"/>
  <c r="K99" i="11" s="1"/>
  <c r="C99" i="11"/>
  <c r="B54" i="11"/>
  <c r="C54" i="11"/>
  <c r="K54" i="11" s="1"/>
  <c r="B76" i="11"/>
  <c r="K76" i="11" s="1"/>
  <c r="C76" i="11"/>
  <c r="B98" i="11"/>
  <c r="C98" i="11"/>
  <c r="B41" i="11"/>
  <c r="C41" i="11"/>
  <c r="B65" i="11"/>
  <c r="C65" i="11"/>
  <c r="B75" i="11"/>
  <c r="C75" i="11"/>
  <c r="B97" i="11"/>
  <c r="C97" i="11"/>
  <c r="B63" i="11"/>
  <c r="K63" i="11" s="1"/>
  <c r="C63" i="11"/>
  <c r="B73" i="11"/>
  <c r="C73" i="11"/>
  <c r="B96" i="11"/>
  <c r="B38" i="11"/>
  <c r="C38" i="11"/>
  <c r="B62" i="11"/>
  <c r="C62" i="11"/>
  <c r="B72" i="11"/>
  <c r="K72" i="11" s="1"/>
  <c r="C72" i="11"/>
  <c r="C96" i="11"/>
  <c r="B37" i="11"/>
  <c r="C37" i="11"/>
  <c r="B61" i="11"/>
  <c r="C61" i="11"/>
  <c r="B71" i="11"/>
  <c r="K71" i="11" s="1"/>
  <c r="C71" i="11"/>
  <c r="B93" i="11"/>
  <c r="C93" i="11"/>
  <c r="B82" i="11"/>
  <c r="K82" i="11" s="1"/>
  <c r="C82" i="11"/>
  <c r="B92" i="11"/>
  <c r="C92" i="11"/>
  <c r="B47" i="11"/>
  <c r="C47" i="11"/>
  <c r="B59" i="11"/>
  <c r="C59" i="11"/>
  <c r="B81" i="11"/>
  <c r="K81" i="11" s="1"/>
  <c r="C81" i="11"/>
  <c r="B91" i="11"/>
  <c r="C91" i="11"/>
  <c r="B46" i="11"/>
  <c r="K46" i="11" s="1"/>
  <c r="C46" i="11"/>
  <c r="B58" i="11"/>
  <c r="C58" i="11"/>
  <c r="B80" i="11"/>
  <c r="C80" i="11"/>
  <c r="B90" i="11"/>
  <c r="C90" i="11"/>
  <c r="K90" i="11" s="1"/>
  <c r="B45" i="11"/>
  <c r="K45" i="11" s="1"/>
  <c r="B57" i="11"/>
  <c r="K57" i="11" s="1"/>
  <c r="B79" i="11"/>
  <c r="K79" i="11" s="1"/>
  <c r="B89" i="11"/>
  <c r="K89" i="11"/>
  <c r="K74" i="11"/>
  <c r="K73" i="11"/>
  <c r="K58" i="11"/>
  <c r="K59" i="11"/>
  <c r="K55" i="11"/>
  <c r="K16" i="11"/>
  <c r="E26" i="10" l="1"/>
  <c r="K97" i="11"/>
  <c r="K62" i="11"/>
  <c r="K75" i="11"/>
  <c r="K83" i="11" s="1"/>
  <c r="K84" i="11" s="1"/>
  <c r="K38" i="11"/>
  <c r="K93" i="11"/>
  <c r="K61" i="11"/>
  <c r="K66" i="11" s="1"/>
  <c r="K67" i="11" s="1"/>
  <c r="K96" i="11"/>
  <c r="K65" i="11"/>
  <c r="K77" i="11"/>
  <c r="K91" i="11"/>
  <c r="K100" i="11" s="1"/>
  <c r="K101" i="11" s="1"/>
  <c r="K80" i="11"/>
  <c r="K47" i="11"/>
  <c r="K37" i="11"/>
  <c r="K49" i="11" s="1"/>
  <c r="K50" i="11" s="1"/>
  <c r="K95" i="11"/>
  <c r="K41" i="11"/>
  <c r="K92" i="11"/>
  <c r="K98" i="11"/>
  <c r="K94" i="11"/>
  <c r="P18" i="9"/>
  <c r="P17" i="9"/>
  <c r="P15" i="9"/>
  <c r="Q15" i="9"/>
  <c r="R15" i="9"/>
  <c r="R13" i="9"/>
  <c r="H25" i="9"/>
  <c r="Q13" i="9"/>
  <c r="P13" i="9"/>
  <c r="H19" i="9"/>
  <c r="H13" i="9"/>
  <c r="O13" i="9"/>
  <c r="P14" i="9"/>
  <c r="Q14" i="9"/>
  <c r="R14" i="9"/>
  <c r="R8" i="9"/>
  <c r="Q8" i="9"/>
  <c r="P8" i="9"/>
  <c r="P7" i="9"/>
  <c r="P6" i="9"/>
  <c r="O15" i="9"/>
  <c r="J6" i="9"/>
  <c r="O14" i="9"/>
  <c r="I6" i="9"/>
  <c r="H6" i="9"/>
  <c r="O8" i="9"/>
  <c r="O7" i="9"/>
  <c r="H4" i="8"/>
  <c r="F25" i="9"/>
  <c r="A25" i="9"/>
  <c r="B25" i="9" s="1"/>
  <c r="C25" i="9" s="1"/>
  <c r="I25" i="9" s="1"/>
  <c r="J25" i="9" s="1"/>
  <c r="F19" i="9"/>
  <c r="A19" i="9"/>
  <c r="B19" i="9" s="1"/>
  <c r="C19" i="9" s="1"/>
  <c r="I19" i="9" s="1"/>
  <c r="F13" i="9"/>
  <c r="A13" i="9"/>
  <c r="B13" i="9" s="1"/>
  <c r="C13" i="9" s="1"/>
  <c r="I13" i="9" s="1"/>
  <c r="F6" i="9"/>
  <c r="B6" i="9"/>
  <c r="C6" i="9" s="1"/>
  <c r="E32" i="6"/>
  <c r="F32" i="6" s="1"/>
  <c r="E35" i="6"/>
  <c r="O15" i="6"/>
  <c r="Y78" i="6"/>
  <c r="X78" i="6"/>
  <c r="W78" i="6"/>
  <c r="V78" i="6"/>
  <c r="U78" i="6"/>
  <c r="T78" i="6"/>
  <c r="S78" i="6"/>
  <c r="R78" i="6"/>
  <c r="Q78" i="6"/>
  <c r="P78" i="6"/>
  <c r="O78" i="6"/>
  <c r="N78" i="6"/>
  <c r="M78" i="6"/>
  <c r="L78" i="6"/>
  <c r="K78" i="6"/>
  <c r="J78" i="6"/>
  <c r="I78" i="6"/>
  <c r="H78" i="6"/>
  <c r="G78" i="6"/>
  <c r="AD64" i="6"/>
  <c r="AD42" i="6" s="1"/>
  <c r="AC64" i="6"/>
  <c r="AC42" i="6" s="1"/>
  <c r="AB64" i="6"/>
  <c r="AB42" i="6" s="1"/>
  <c r="AA64" i="6"/>
  <c r="AA42" i="6" s="1"/>
  <c r="Z64" i="6"/>
  <c r="Y64" i="6"/>
  <c r="Y42" i="6" s="1"/>
  <c r="Y74" i="6" s="1"/>
  <c r="X64" i="6"/>
  <c r="X42" i="6" s="1"/>
  <c r="X74" i="6" s="1"/>
  <c r="W64" i="6"/>
  <c r="W42" i="6" s="1"/>
  <c r="W74" i="6" s="1"/>
  <c r="V64" i="6"/>
  <c r="V42" i="6" s="1"/>
  <c r="V74" i="6" s="1"/>
  <c r="U64" i="6"/>
  <c r="U42" i="6" s="1"/>
  <c r="U74" i="6" s="1"/>
  <c r="T64" i="6"/>
  <c r="T42" i="6" s="1"/>
  <c r="T74" i="6" s="1"/>
  <c r="S64" i="6"/>
  <c r="S42" i="6" s="1"/>
  <c r="S74" i="6" s="1"/>
  <c r="R64" i="6"/>
  <c r="R42" i="6" s="1"/>
  <c r="R74" i="6" s="1"/>
  <c r="Q64" i="6"/>
  <c r="Q42" i="6" s="1"/>
  <c r="Q74" i="6" s="1"/>
  <c r="P64" i="6"/>
  <c r="P42" i="6" s="1"/>
  <c r="P74" i="6" s="1"/>
  <c r="O64" i="6"/>
  <c r="O42" i="6" s="1"/>
  <c r="O74" i="6" s="1"/>
  <c r="N64" i="6"/>
  <c r="N42" i="6" s="1"/>
  <c r="N74" i="6" s="1"/>
  <c r="M64" i="6"/>
  <c r="M42" i="6" s="1"/>
  <c r="M74" i="6" s="1"/>
  <c r="L64" i="6"/>
  <c r="L42" i="6" s="1"/>
  <c r="L74" i="6" s="1"/>
  <c r="Z42" i="6"/>
  <c r="G26" i="6"/>
  <c r="H26" i="6" s="1"/>
  <c r="I26" i="6" s="1"/>
  <c r="J26" i="6" s="1"/>
  <c r="K26" i="6" s="1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F27" i="6" s="1"/>
  <c r="F22" i="6"/>
  <c r="G21" i="6"/>
  <c r="G22" i="6" s="1"/>
  <c r="J7" i="6"/>
  <c r="F35" i="6" l="1"/>
  <c r="F36" i="6" s="1"/>
  <c r="L34" i="6"/>
  <c r="L33" i="6"/>
  <c r="K34" i="6"/>
  <c r="K33" i="6"/>
  <c r="G39" i="6"/>
  <c r="F39" i="6"/>
  <c r="G27" i="6"/>
  <c r="G35" i="6" s="1"/>
  <c r="A7" i="8"/>
  <c r="A9" i="8" s="1"/>
  <c r="A11" i="8" s="1"/>
  <c r="I5" i="8"/>
  <c r="E7" i="8" s="1"/>
  <c r="E9" i="8" s="1"/>
  <c r="E11" i="8" s="1"/>
  <c r="J13" i="9"/>
  <c r="J19" i="9"/>
  <c r="E50" i="6"/>
  <c r="G32" i="6"/>
  <c r="F38" i="6"/>
  <c r="H27" i="6"/>
  <c r="H35" i="6" s="1"/>
  <c r="I27" i="6"/>
  <c r="I35" i="6" s="1"/>
  <c r="L26" i="6"/>
  <c r="M26" i="6" s="1"/>
  <c r="K27" i="6"/>
  <c r="K35" i="6" s="1"/>
  <c r="G38" i="6"/>
  <c r="J27" i="6"/>
  <c r="J35" i="6" s="1"/>
  <c r="H21" i="6"/>
  <c r="F51" i="6" l="1"/>
  <c r="E65" i="6" s="1"/>
  <c r="K36" i="6"/>
  <c r="H1" i="9"/>
  <c r="H3" i="9" s="1"/>
  <c r="E53" i="6"/>
  <c r="D90" i="6" s="1"/>
  <c r="F91" i="6" s="1"/>
  <c r="F40" i="6"/>
  <c r="H32" i="6"/>
  <c r="G36" i="6"/>
  <c r="G40" i="6" s="1"/>
  <c r="G73" i="6" s="1"/>
  <c r="N26" i="6"/>
  <c r="M27" i="6"/>
  <c r="M35" i="6" s="1"/>
  <c r="L27" i="6"/>
  <c r="L35" i="6" s="1"/>
  <c r="H22" i="6"/>
  <c r="M33" i="6" s="1"/>
  <c r="I21" i="6"/>
  <c r="H39" i="6" l="1"/>
  <c r="M34" i="6"/>
  <c r="F78" i="6"/>
  <c r="F73" i="6"/>
  <c r="L36" i="6"/>
  <c r="M36" i="6"/>
  <c r="I32" i="6"/>
  <c r="H36" i="6"/>
  <c r="H38" i="6"/>
  <c r="O26" i="6"/>
  <c r="N27" i="6"/>
  <c r="N35" i="6" s="1"/>
  <c r="I22" i="6"/>
  <c r="N33" i="6" s="1"/>
  <c r="J21" i="6"/>
  <c r="J69" i="6"/>
  <c r="J64" i="6" s="1"/>
  <c r="J42" i="6" s="1"/>
  <c r="J74" i="6" s="1"/>
  <c r="H69" i="6"/>
  <c r="H64" i="6" s="1"/>
  <c r="H42" i="6" s="1"/>
  <c r="H74" i="6" s="1"/>
  <c r="G69" i="6"/>
  <c r="G64" i="6" s="1"/>
  <c r="G42" i="6" s="1"/>
  <c r="G74" i="6" s="1"/>
  <c r="K69" i="6"/>
  <c r="K64" i="6" s="1"/>
  <c r="K42" i="6" s="1"/>
  <c r="K74" i="6" s="1"/>
  <c r="F63" i="6"/>
  <c r="I69" i="6"/>
  <c r="I64" i="6" s="1"/>
  <c r="I42" i="6" s="1"/>
  <c r="I74" i="6" s="1"/>
  <c r="F69" i="6"/>
  <c r="F64" i="6" s="1"/>
  <c r="F42" i="6" s="1"/>
  <c r="F43" i="6" s="1"/>
  <c r="F45" i="6" s="1"/>
  <c r="F46" i="6" s="1"/>
  <c r="F96" i="6"/>
  <c r="F75" i="6" s="1"/>
  <c r="F95" i="6"/>
  <c r="F84" i="6" l="1"/>
  <c r="I39" i="6"/>
  <c r="N34" i="6"/>
  <c r="N36" i="6"/>
  <c r="H40" i="6"/>
  <c r="H73" i="6" s="1"/>
  <c r="J32" i="6"/>
  <c r="J36" i="6" s="1"/>
  <c r="I36" i="6"/>
  <c r="F65" i="6"/>
  <c r="G63" i="6" s="1"/>
  <c r="G65" i="6" s="1"/>
  <c r="H63" i="6" s="1"/>
  <c r="H65" i="6" s="1"/>
  <c r="I63" i="6" s="1"/>
  <c r="I65" i="6" s="1"/>
  <c r="J63" i="6" s="1"/>
  <c r="J65" i="6" s="1"/>
  <c r="K63" i="6" s="1"/>
  <c r="K65" i="6" s="1"/>
  <c r="L63" i="6" s="1"/>
  <c r="L65" i="6" s="1"/>
  <c r="M63" i="6" s="1"/>
  <c r="M65" i="6" s="1"/>
  <c r="N63" i="6" s="1"/>
  <c r="N65" i="6" s="1"/>
  <c r="O63" i="6" s="1"/>
  <c r="O65" i="6" s="1"/>
  <c r="P63" i="6" s="1"/>
  <c r="P65" i="6" s="1"/>
  <c r="Q63" i="6" s="1"/>
  <c r="Q65" i="6" s="1"/>
  <c r="R63" i="6" s="1"/>
  <c r="R65" i="6" s="1"/>
  <c r="S63" i="6" s="1"/>
  <c r="S65" i="6" s="1"/>
  <c r="T63" i="6" s="1"/>
  <c r="T65" i="6" s="1"/>
  <c r="U63" i="6" s="1"/>
  <c r="U65" i="6" s="1"/>
  <c r="V63" i="6" s="1"/>
  <c r="V65" i="6" s="1"/>
  <c r="W63" i="6" s="1"/>
  <c r="W65" i="6" s="1"/>
  <c r="X63" i="6" s="1"/>
  <c r="X65" i="6" s="1"/>
  <c r="Y63" i="6" s="1"/>
  <c r="Y65" i="6" s="1"/>
  <c r="Z63" i="6" s="1"/>
  <c r="Z65" i="6" s="1"/>
  <c r="AA63" i="6" s="1"/>
  <c r="AA65" i="6" s="1"/>
  <c r="AB63" i="6" s="1"/>
  <c r="AB65" i="6" s="1"/>
  <c r="AC63" i="6" s="1"/>
  <c r="AC65" i="6" s="1"/>
  <c r="AD63" i="6" s="1"/>
  <c r="AD65" i="6" s="1"/>
  <c r="K21" i="6"/>
  <c r="J22" i="6"/>
  <c r="O33" i="6" s="1"/>
  <c r="G43" i="6"/>
  <c r="G45" i="6" s="1"/>
  <c r="G46" i="6" s="1"/>
  <c r="G52" i="6" s="1"/>
  <c r="G53" i="6" s="1"/>
  <c r="F97" i="6"/>
  <c r="F79" i="6" s="1"/>
  <c r="G84" i="6"/>
  <c r="I38" i="6"/>
  <c r="P26" i="6"/>
  <c r="O27" i="6"/>
  <c r="O35" i="6" s="1"/>
  <c r="F74" i="6"/>
  <c r="F52" i="6"/>
  <c r="F53" i="6" s="1"/>
  <c r="J39" i="6" l="1"/>
  <c r="O34" i="6"/>
  <c r="I40" i="6"/>
  <c r="I73" i="6" s="1"/>
  <c r="O36" i="6"/>
  <c r="H43" i="6"/>
  <c r="H45" i="6" s="1"/>
  <c r="H46" i="6" s="1"/>
  <c r="H52" i="6" s="1"/>
  <c r="H53" i="6" s="1"/>
  <c r="H54" i="6" s="1"/>
  <c r="G54" i="6"/>
  <c r="F54" i="6"/>
  <c r="Q26" i="6"/>
  <c r="P27" i="6"/>
  <c r="P35" i="6" s="1"/>
  <c r="J38" i="6"/>
  <c r="J40" i="6" s="1"/>
  <c r="J73" i="6" s="1"/>
  <c r="F92" i="6"/>
  <c r="F93" i="6" s="1"/>
  <c r="F76" i="6"/>
  <c r="F77" i="6" s="1"/>
  <c r="L21" i="6"/>
  <c r="K22" i="6"/>
  <c r="P33" i="6" s="1"/>
  <c r="K39" i="6" l="1"/>
  <c r="P34" i="6"/>
  <c r="P36" i="6"/>
  <c r="K38" i="6"/>
  <c r="K40" i="6" s="1"/>
  <c r="K73" i="6" s="1"/>
  <c r="R26" i="6"/>
  <c r="Q27" i="6"/>
  <c r="Q35" i="6" s="1"/>
  <c r="F80" i="6"/>
  <c r="M21" i="6"/>
  <c r="L22" i="6"/>
  <c r="Q33" i="6" s="1"/>
  <c r="G75" i="6"/>
  <c r="G76" i="6" s="1"/>
  <c r="I43" i="6"/>
  <c r="I45" i="6" s="1"/>
  <c r="I46" i="6" s="1"/>
  <c r="I52" i="6" s="1"/>
  <c r="I53" i="6" s="1"/>
  <c r="H84" i="6"/>
  <c r="L39" i="6" l="1"/>
  <c r="Q34" i="6"/>
  <c r="Q36" i="6"/>
  <c r="K43" i="6"/>
  <c r="K45" i="6" s="1"/>
  <c r="K46" i="6" s="1"/>
  <c r="K52" i="6" s="1"/>
  <c r="K53" i="6" s="1"/>
  <c r="S26" i="6"/>
  <c r="R27" i="6"/>
  <c r="R35" i="6" s="1"/>
  <c r="N21" i="6"/>
  <c r="M22" i="6"/>
  <c r="R33" i="6" s="1"/>
  <c r="J43" i="6"/>
  <c r="J45" i="6" s="1"/>
  <c r="J46" i="6" s="1"/>
  <c r="J52" i="6" s="1"/>
  <c r="J53" i="6" s="1"/>
  <c r="L38" i="6"/>
  <c r="L40" i="6" s="1"/>
  <c r="L73" i="6" s="1"/>
  <c r="I54" i="6"/>
  <c r="I84" i="6"/>
  <c r="M39" i="6" l="1"/>
  <c r="R34" i="6"/>
  <c r="R36" i="6" s="1"/>
  <c r="J54" i="6"/>
  <c r="K54" i="6"/>
  <c r="G79" i="6"/>
  <c r="O21" i="6"/>
  <c r="N22" i="6"/>
  <c r="S33" i="6" s="1"/>
  <c r="G77" i="6"/>
  <c r="J84" i="6"/>
  <c r="T26" i="6"/>
  <c r="S27" i="6"/>
  <c r="S35" i="6" s="1"/>
  <c r="M38" i="6"/>
  <c r="M40" i="6" l="1"/>
  <c r="M73" i="6" s="1"/>
  <c r="N39" i="6"/>
  <c r="S34" i="6"/>
  <c r="S36" i="6" s="1"/>
  <c r="G80" i="6"/>
  <c r="U26" i="6"/>
  <c r="T27" i="6"/>
  <c r="T35" i="6" s="1"/>
  <c r="L43" i="6"/>
  <c r="L45" i="6" s="1"/>
  <c r="L46" i="6" s="1"/>
  <c r="L52" i="6" s="1"/>
  <c r="L53" i="6" s="1"/>
  <c r="K84" i="6"/>
  <c r="O22" i="6"/>
  <c r="T33" i="6" s="1"/>
  <c r="P21" i="6"/>
  <c r="H75" i="6"/>
  <c r="H76" i="6" s="1"/>
  <c r="N38" i="6"/>
  <c r="O39" i="6" l="1"/>
  <c r="T34" i="6"/>
  <c r="N40" i="6"/>
  <c r="N73" i="6" s="1"/>
  <c r="T36" i="6"/>
  <c r="L54" i="6"/>
  <c r="L84" i="6"/>
  <c r="Q21" i="6"/>
  <c r="P22" i="6"/>
  <c r="U33" i="6" s="1"/>
  <c r="O38" i="6"/>
  <c r="O40" i="6" s="1"/>
  <c r="O73" i="6" s="1"/>
  <c r="M43" i="6"/>
  <c r="M45" i="6" s="1"/>
  <c r="M46" i="6" s="1"/>
  <c r="M52" i="6" s="1"/>
  <c r="M53" i="6" s="1"/>
  <c r="M54" i="6" s="1"/>
  <c r="V26" i="6"/>
  <c r="U27" i="6"/>
  <c r="U35" i="6" s="1"/>
  <c r="P39" i="6" l="1"/>
  <c r="U34" i="6"/>
  <c r="U36" i="6"/>
  <c r="P38" i="6"/>
  <c r="P40" i="6" s="1"/>
  <c r="P73" i="6" s="1"/>
  <c r="N43" i="6"/>
  <c r="N45" i="6" s="1"/>
  <c r="N46" i="6" s="1"/>
  <c r="N52" i="6" s="1"/>
  <c r="N53" i="6" s="1"/>
  <c r="N54" i="6" s="1"/>
  <c r="H79" i="6"/>
  <c r="H77" i="6"/>
  <c r="M84" i="6"/>
  <c r="Q22" i="6"/>
  <c r="V33" i="6" s="1"/>
  <c r="R21" i="6"/>
  <c r="W26" i="6"/>
  <c r="V27" i="6"/>
  <c r="V35" i="6" s="1"/>
  <c r="Q39" i="6" l="1"/>
  <c r="V34" i="6"/>
  <c r="V36" i="6" s="1"/>
  <c r="H80" i="6"/>
  <c r="X26" i="6"/>
  <c r="W27" i="6"/>
  <c r="W35" i="6" s="1"/>
  <c r="R22" i="6"/>
  <c r="W33" i="6" s="1"/>
  <c r="S21" i="6"/>
  <c r="I75" i="6"/>
  <c r="I76" i="6" s="1"/>
  <c r="Q38" i="6"/>
  <c r="Q40" i="6" s="1"/>
  <c r="Q73" i="6" s="1"/>
  <c r="N84" i="6"/>
  <c r="O43" i="6"/>
  <c r="O45" i="6" s="1"/>
  <c r="O46" i="6" s="1"/>
  <c r="O52" i="6" s="1"/>
  <c r="O53" i="6" s="1"/>
  <c r="O54" i="6" s="1"/>
  <c r="R39" i="6" l="1"/>
  <c r="W34" i="6"/>
  <c r="W36" i="6" s="1"/>
  <c r="S22" i="6"/>
  <c r="X33" i="6" s="1"/>
  <c r="T21" i="6"/>
  <c r="R38" i="6"/>
  <c r="R40" i="6" s="1"/>
  <c r="R73" i="6" s="1"/>
  <c r="P43" i="6"/>
  <c r="P45" i="6" s="1"/>
  <c r="P46" i="6" s="1"/>
  <c r="P52" i="6" s="1"/>
  <c r="P53" i="6" s="1"/>
  <c r="P54" i="6" s="1"/>
  <c r="O84" i="6"/>
  <c r="Y26" i="6"/>
  <c r="X27" i="6"/>
  <c r="X35" i="6" s="1"/>
  <c r="S39" i="6" l="1"/>
  <c r="X34" i="6"/>
  <c r="X36" i="6" s="1"/>
  <c r="S38" i="6"/>
  <c r="S40" i="6" s="1"/>
  <c r="S73" i="6" s="1"/>
  <c r="T22" i="6"/>
  <c r="Y33" i="6" s="1"/>
  <c r="U21" i="6"/>
  <c r="I79" i="6"/>
  <c r="I77" i="6"/>
  <c r="Y27" i="6"/>
  <c r="Y35" i="6" s="1"/>
  <c r="Z26" i="6"/>
  <c r="P84" i="6"/>
  <c r="Q43" i="6"/>
  <c r="Q45" i="6" s="1"/>
  <c r="Q46" i="6" s="1"/>
  <c r="Q52" i="6" s="1"/>
  <c r="Q53" i="6" s="1"/>
  <c r="Q54" i="6" s="1"/>
  <c r="T39" i="6" l="1"/>
  <c r="Y34" i="6"/>
  <c r="Y36" i="6" s="1"/>
  <c r="I80" i="6"/>
  <c r="Q84" i="6"/>
  <c r="AA26" i="6"/>
  <c r="Z27" i="6"/>
  <c r="Z35" i="6" s="1"/>
  <c r="R43" i="6"/>
  <c r="R45" i="6" s="1"/>
  <c r="R46" i="6" s="1"/>
  <c r="R52" i="6" s="1"/>
  <c r="R53" i="6" s="1"/>
  <c r="R54" i="6" s="1"/>
  <c r="J75" i="6"/>
  <c r="J76" i="6" s="1"/>
  <c r="U22" i="6"/>
  <c r="Z33" i="6" s="1"/>
  <c r="V21" i="6"/>
  <c r="T38" i="6"/>
  <c r="T40" i="6" s="1"/>
  <c r="T73" i="6" s="1"/>
  <c r="D5" i="5"/>
  <c r="E5" i="5" s="1"/>
  <c r="F5" i="5" s="1"/>
  <c r="G5" i="5" s="1"/>
  <c r="H5" i="5" s="1"/>
  <c r="I5" i="5" s="1"/>
  <c r="J5" i="5" s="1"/>
  <c r="K5" i="5" s="1"/>
  <c r="L5" i="5" s="1"/>
  <c r="M5" i="5" s="1"/>
  <c r="N5" i="5" s="1"/>
  <c r="U39" i="6" l="1"/>
  <c r="Z34" i="6"/>
  <c r="Z36" i="6"/>
  <c r="S43" i="6"/>
  <c r="S45" i="6" s="1"/>
  <c r="S46" i="6" s="1"/>
  <c r="S52" i="6" s="1"/>
  <c r="S53" i="6" s="1"/>
  <c r="S54" i="6" s="1"/>
  <c r="R84" i="6"/>
  <c r="V22" i="6"/>
  <c r="AA33" i="6" s="1"/>
  <c r="W21" i="6"/>
  <c r="AB26" i="6"/>
  <c r="AA27" i="6"/>
  <c r="AA35" i="6" s="1"/>
  <c r="U38" i="6"/>
  <c r="U40" i="6" s="1"/>
  <c r="U73" i="6" s="1"/>
  <c r="D7" i="5"/>
  <c r="E7" i="5"/>
  <c r="F7" i="5"/>
  <c r="G7" i="5"/>
  <c r="H7" i="5"/>
  <c r="I7" i="5"/>
  <c r="J7" i="5"/>
  <c r="K7" i="5"/>
  <c r="L7" i="5"/>
  <c r="M7" i="5"/>
  <c r="N7" i="5"/>
  <c r="C7" i="5"/>
  <c r="C8" i="5"/>
  <c r="V39" i="6" l="1"/>
  <c r="AA34" i="6"/>
  <c r="AA36" i="6"/>
  <c r="X21" i="6"/>
  <c r="W22" i="6"/>
  <c r="AB33" i="6" s="1"/>
  <c r="J77" i="6"/>
  <c r="S84" i="6"/>
  <c r="T43" i="6"/>
  <c r="T45" i="6" s="1"/>
  <c r="T46" i="6" s="1"/>
  <c r="T52" i="6" s="1"/>
  <c r="T53" i="6" s="1"/>
  <c r="T54" i="6" s="1"/>
  <c r="V38" i="6"/>
  <c r="V40" i="6" s="1"/>
  <c r="V73" i="6" s="1"/>
  <c r="AC26" i="6"/>
  <c r="AB27" i="6"/>
  <c r="AB35" i="6" s="1"/>
  <c r="J79" i="6"/>
  <c r="O7" i="5"/>
  <c r="D8" i="5"/>
  <c r="E8" i="5"/>
  <c r="F8" i="5"/>
  <c r="G8" i="5"/>
  <c r="H8" i="5"/>
  <c r="I8" i="5"/>
  <c r="J8" i="5"/>
  <c r="K8" i="5"/>
  <c r="L8" i="5"/>
  <c r="M8" i="5"/>
  <c r="N8" i="5"/>
  <c r="W39" i="6" l="1"/>
  <c r="AB34" i="6"/>
  <c r="AB36" i="6" s="1"/>
  <c r="J80" i="6"/>
  <c r="K75" i="6"/>
  <c r="K76" i="6" s="1"/>
  <c r="Y21" i="6"/>
  <c r="X22" i="6"/>
  <c r="AC33" i="6" s="1"/>
  <c r="U43" i="6"/>
  <c r="U45" i="6" s="1"/>
  <c r="U46" i="6" s="1"/>
  <c r="U52" i="6" s="1"/>
  <c r="U53" i="6" s="1"/>
  <c r="U54" i="6" s="1"/>
  <c r="W38" i="6"/>
  <c r="W40" i="6" s="1"/>
  <c r="W73" i="6" s="1"/>
  <c r="AD26" i="6"/>
  <c r="AC27" i="6"/>
  <c r="AC35" i="6" s="1"/>
  <c r="T84" i="6"/>
  <c r="O8" i="5"/>
  <c r="X39" i="6" l="1"/>
  <c r="AC34" i="6"/>
  <c r="AC36" i="6" s="1"/>
  <c r="X38" i="6"/>
  <c r="X40" i="6" s="1"/>
  <c r="X73" i="6" s="1"/>
  <c r="Z21" i="6"/>
  <c r="Y22" i="6"/>
  <c r="AD33" i="6" s="1"/>
  <c r="U84" i="6"/>
  <c r="V43" i="6"/>
  <c r="V45" i="6" s="1"/>
  <c r="V46" i="6" s="1"/>
  <c r="V52" i="6" s="1"/>
  <c r="V53" i="6" s="1"/>
  <c r="V54" i="6" s="1"/>
  <c r="AD27" i="6"/>
  <c r="AD35" i="6" s="1"/>
  <c r="Y39" i="6" l="1"/>
  <c r="AD34" i="6"/>
  <c r="AD36" i="6" s="1"/>
  <c r="K79" i="6"/>
  <c r="K77" i="6"/>
  <c r="AA21" i="6"/>
  <c r="Z22" i="6"/>
  <c r="Z39" i="6" s="1"/>
  <c r="W43" i="6"/>
  <c r="W45" i="6" s="1"/>
  <c r="W46" i="6" s="1"/>
  <c r="W52" i="6" s="1"/>
  <c r="W53" i="6" s="1"/>
  <c r="W54" i="6" s="1"/>
  <c r="Y38" i="6"/>
  <c r="Y40" i="6" s="1"/>
  <c r="Y73" i="6" s="1"/>
  <c r="V84" i="6"/>
  <c r="K80" i="6" l="1"/>
  <c r="AA22" i="6"/>
  <c r="AA39" i="6" s="1"/>
  <c r="AB21" i="6"/>
  <c r="X43" i="6"/>
  <c r="X45" i="6" s="1"/>
  <c r="X46" i="6" s="1"/>
  <c r="X52" i="6" s="1"/>
  <c r="X53" i="6" s="1"/>
  <c r="X54" i="6" s="1"/>
  <c r="W84" i="6"/>
  <c r="L75" i="6"/>
  <c r="L76" i="6" s="1"/>
  <c r="Z38" i="6"/>
  <c r="Z40" i="6" s="1"/>
  <c r="Z73" i="6" s="1"/>
  <c r="Z84" i="6" l="1"/>
  <c r="Z76" i="6"/>
  <c r="X84" i="6"/>
  <c r="Y43" i="6"/>
  <c r="Y45" i="6" s="1"/>
  <c r="Y46" i="6" s="1"/>
  <c r="Y52" i="6" s="1"/>
  <c r="Y53" i="6" s="1"/>
  <c r="Y54" i="6" s="1"/>
  <c r="AC21" i="6"/>
  <c r="AB22" i="6"/>
  <c r="AB39" i="6" s="1"/>
  <c r="AA38" i="6"/>
  <c r="AA40" i="6" s="1"/>
  <c r="AA73" i="6" s="1"/>
  <c r="Z77" i="6" l="1"/>
  <c r="Z80" i="6"/>
  <c r="AA84" i="6"/>
  <c r="AA76" i="6"/>
  <c r="L77" i="6"/>
  <c r="Y84" i="6"/>
  <c r="AB38" i="6"/>
  <c r="AB40" i="6" s="1"/>
  <c r="AB73" i="6" s="1"/>
  <c r="L79" i="6"/>
  <c r="AD21" i="6"/>
  <c r="AC22" i="6"/>
  <c r="AC39" i="6" s="1"/>
  <c r="Z43" i="6"/>
  <c r="Z45" i="6" s="1"/>
  <c r="Z46" i="6" s="1"/>
  <c r="Z52" i="6" s="1"/>
  <c r="Z53" i="6" s="1"/>
  <c r="Z54" i="6" s="1"/>
  <c r="AB84" i="6" l="1"/>
  <c r="AB76" i="6"/>
  <c r="AB77" i="6" s="1"/>
  <c r="AB80" i="6" s="1"/>
  <c r="AA77" i="6"/>
  <c r="AA80" i="6"/>
  <c r="L80" i="6"/>
  <c r="AD22" i="6"/>
  <c r="AD39" i="6" s="1"/>
  <c r="AC38" i="6"/>
  <c r="AC40" i="6" s="1"/>
  <c r="AC73" i="6" s="1"/>
  <c r="AA43" i="6"/>
  <c r="AA45" i="6" s="1"/>
  <c r="AA46" i="6" s="1"/>
  <c r="AA52" i="6" s="1"/>
  <c r="AA53" i="6" s="1"/>
  <c r="AA54" i="6" s="1"/>
  <c r="M75" i="6"/>
  <c r="M76" i="6" s="1"/>
  <c r="AC84" i="6" l="1"/>
  <c r="AC76" i="6"/>
  <c r="AB43" i="6"/>
  <c r="AB45" i="6" s="1"/>
  <c r="AB46" i="6" s="1"/>
  <c r="AB52" i="6" s="1"/>
  <c r="AB53" i="6" s="1"/>
  <c r="AB54" i="6" s="1"/>
  <c r="AD38" i="6"/>
  <c r="AD40" i="6" s="1"/>
  <c r="AD73" i="6" s="1"/>
  <c r="AD84" i="6" l="1"/>
  <c r="AD76" i="6"/>
  <c r="AD77" i="6" s="1"/>
  <c r="AD80" i="6" s="1"/>
  <c r="AC77" i="6"/>
  <c r="AC80" i="6" s="1"/>
  <c r="M77" i="6"/>
  <c r="M79" i="6"/>
  <c r="AC43" i="6"/>
  <c r="AC45" i="6" s="1"/>
  <c r="AC46" i="6" s="1"/>
  <c r="AC52" i="6" s="1"/>
  <c r="AC53" i="6" s="1"/>
  <c r="AC54" i="6" s="1"/>
  <c r="M80" i="6" l="1"/>
  <c r="N75" i="6"/>
  <c r="N76" i="6" s="1"/>
  <c r="AD43" i="6"/>
  <c r="AD45" i="6" s="1"/>
  <c r="AD46" i="6" s="1"/>
  <c r="AD52" i="6" s="1"/>
  <c r="AD53" i="6" s="1"/>
  <c r="AD54" i="6" s="1"/>
  <c r="N79" i="6" l="1"/>
  <c r="N77" i="6"/>
  <c r="N80" i="6" l="1"/>
  <c r="O75" i="6"/>
  <c r="O76" i="6" s="1"/>
  <c r="O79" i="6" l="1"/>
  <c r="O77" i="6"/>
  <c r="O80" i="6" l="1"/>
  <c r="P75" i="6"/>
  <c r="P76" i="6" s="1"/>
  <c r="E56" i="6"/>
  <c r="O6" i="6" s="1"/>
  <c r="E58" i="6"/>
  <c r="O8" i="6" s="1"/>
  <c r="P79" i="6" l="1"/>
  <c r="P77" i="6"/>
  <c r="P80" i="6" l="1"/>
  <c r="Q75" i="6"/>
  <c r="Q76" i="6" s="1"/>
  <c r="Q79" i="6" l="1"/>
  <c r="Q77" i="6"/>
  <c r="Q80" i="6" l="1"/>
  <c r="R75" i="6"/>
  <c r="R76" i="6" s="1"/>
  <c r="R79" i="6" l="1"/>
  <c r="R77" i="6"/>
  <c r="R80" i="6" l="1"/>
  <c r="S75" i="6"/>
  <c r="S76" i="6" s="1"/>
  <c r="S79" i="6" l="1"/>
  <c r="S77" i="6"/>
  <c r="S80" i="6" l="1"/>
  <c r="T75" i="6"/>
  <c r="T76" i="6" s="1"/>
  <c r="T77" i="6" l="1"/>
  <c r="T79" i="6"/>
  <c r="T80" i="6" l="1"/>
  <c r="U75" i="6"/>
  <c r="U76" i="6" s="1"/>
  <c r="U79" i="6" l="1"/>
  <c r="U77" i="6"/>
  <c r="U80" i="6" l="1"/>
  <c r="V75" i="6"/>
  <c r="V76" i="6" s="1"/>
  <c r="V77" i="6" l="1"/>
  <c r="V79" i="6"/>
  <c r="V80" i="6" l="1"/>
  <c r="W75" i="6"/>
  <c r="W76" i="6" s="1"/>
  <c r="W79" i="6" l="1"/>
  <c r="W77" i="6"/>
  <c r="W80" i="6" l="1"/>
  <c r="X75" i="6"/>
  <c r="X76" i="6" s="1"/>
  <c r="X77" i="6" l="1"/>
  <c r="X79" i="6"/>
  <c r="X80" i="6" l="1"/>
  <c r="Y75" i="6"/>
  <c r="Y76" i="6" s="1"/>
  <c r="Y79" i="6" l="1"/>
  <c r="Y77" i="6"/>
  <c r="Y80" i="6" l="1"/>
  <c r="E82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tc={1D74D723-69E4-4A4E-AFD7-E23B16E3A244}</author>
    <author>tc={FCB79CAE-D125-4990-9B18-CD004CE544E7}</author>
    <author>tc={DFD06CC2-1EFC-4977-8009-AAFF4F0F7FEA}</author>
    <author>tc={03AB98E1-3E5B-4FDF-906B-91B613B256E5}</author>
    <author>tc={1A05A787-908C-451E-9559-5870E7F4A221}</author>
    <author>tc={12EC0445-6B9F-453F-AD53-6B0981F54717}</author>
    <author>tc={1F572F29-0FC8-492E-B86F-127F4CB67497}</author>
    <author>tc={D6CBD74F-C558-4BEA-B99F-07E921847125}</author>
    <author>tc={256ED0A2-4770-4448-93A4-64E533B01ACD}</author>
  </authors>
  <commentList>
    <comment ref="E6" authorId="0" shapeId="0" xr:uid="{1D74D723-69E4-4A4E-AFD7-E23B16E3A24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design</t>
      </text>
    </comment>
    <comment ref="J6" authorId="1" shapeId="0" xr:uid="{FCB79CAE-D125-4990-9B18-CD004CE544E7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https://www.nrel.gov/docs/fy21osti/77324.pdf</t>
      </text>
    </comment>
    <comment ref="E7" authorId="2" shapeId="0" xr:uid="{DFD06CC2-1EFC-4977-8009-AAFF4F0F7FEA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https://footprinthero.com/peak-sun-hours-calculator</t>
      </text>
    </comment>
    <comment ref="E8" authorId="3" shapeId="0" xr:uid="{03AB98E1-3E5B-4FDF-906B-91B613B256E5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panel data sheet</t>
      </text>
    </comment>
    <comment ref="J8" authorId="4" shapeId="0" xr:uid="{1A05A787-908C-451E-9559-5870E7F4A221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https://atb.nrel.gov/electricity/2022/commercial_pv</t>
      </text>
    </comment>
    <comment ref="E12" authorId="5" shapeId="0" xr:uid="{12EC0445-6B9F-453F-AD53-6B0981F54717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 + storage adder + roof adder</t>
      </text>
    </comment>
    <comment ref="O14" authorId="6" shapeId="0" xr:uid="{1F572F29-0FC8-492E-B86F-127F4CB67497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https://www.nrel.gov/docs/fy22osti/80694.pdf</t>
      </text>
    </comment>
    <comment ref="O16" authorId="7" shapeId="0" xr:uid="{D6CBD74F-C558-4BEA-B99F-07E921847125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https://www.nrel.gov/docs/fy21osti/79236.pdf</t>
      </text>
    </comment>
    <comment ref="F35" authorId="8" shapeId="0" xr:uid="{256ED0A2-4770-4448-93A4-64E533B01ACD}">
      <text>
        <t>[Threaded comment]
Your version of Excel allows you to read this threaded comment; however, any edits to it will get removed if the file is opened in a newer version of Excel. Learn more: https://go.microsoft.com/fwlink/?linkid=870924
Comment:
    Subtracting the power to battery (0.4MWh a day)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tc={533A31CF-76B9-477D-A6BE-A38F45A46365}</author>
    <author>tc={742575A2-4A44-4E73-8B77-56D6A0213F60}</author>
    <author>tc={AA9A482F-1C03-4425-8CA2-485A134F83C6}</author>
    <author>tc={BDC2C86C-5002-4897-BA14-FCAA2BCDF593}</author>
    <author>tc={D64BEDD9-608D-4CBA-9F70-36704F8538FE}</author>
    <author>tc={4639AA68-8881-4B42-8F2C-DD2506A906D2}</author>
    <author>tc={95162B5A-9F97-1645-89C1-3A1A11729803}</author>
    <author>tc={0CE59D8F-0C52-4F20-A929-CA03374DFCB8}</author>
    <author>tc={E0CD0014-7CEE-4CBB-AE8E-4DA7EE35CCE1}</author>
    <author>tc={A2ADDF41-E283-4090-8D14-87061ECDA2F7}</author>
  </authors>
  <commentList>
    <comment ref="E6" authorId="0" shapeId="0" xr:uid="{533A31CF-76B9-477D-A6BE-A38F45A46365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design</t>
      </text>
    </comment>
    <comment ref="J6" authorId="1" shapeId="0" xr:uid="{742575A2-4A44-4E73-8B77-56D6A0213F60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https://www.nrel.gov/docs/fy21osti/77324.pdf</t>
      </text>
    </comment>
    <comment ref="E7" authorId="2" shapeId="0" xr:uid="{AA9A482F-1C03-4425-8CA2-485A134F83C6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https://footprinthero.com/peak-sun-hours-calculator</t>
      </text>
    </comment>
    <comment ref="E8" authorId="3" shapeId="0" xr:uid="{BDC2C86C-5002-4897-BA14-FCAA2BCDF593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panel data sheet</t>
      </text>
    </comment>
    <comment ref="J8" authorId="4" shapeId="0" xr:uid="{D64BEDD9-608D-4CBA-9F70-36704F8538FE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https://atb.nrel.gov/electricity/2022/commercial_pv</t>
      </text>
    </comment>
    <comment ref="E12" authorId="5" shapeId="0" xr:uid="{4639AA68-8881-4B42-8F2C-DD2506A906D2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 + storage adder + roof adder</t>
      </text>
    </comment>
    <comment ref="O13" authorId="6" shapeId="0" xr:uid="{95162B5A-9F97-1645-89C1-3A1A11729803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@Daniel Lawson same 4 hours as snell library?</t>
      </text>
    </comment>
    <comment ref="O14" authorId="7" shapeId="0" xr:uid="{0CE59D8F-0C52-4F20-A929-CA03374DFCB8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https://www.nrel.gov/docs/fy22osti/80694.pdf</t>
      </text>
    </comment>
    <comment ref="O16" authorId="8" shapeId="0" xr:uid="{E0CD0014-7CEE-4CBB-AE8E-4DA7EE35CCE1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https://www.nrel.gov/docs/fy21osti/79236.pdf</t>
      </text>
    </comment>
    <comment ref="F35" authorId="9" shapeId="0" xr:uid="{A2ADDF41-E283-4090-8D14-87061ECDA2F7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Subtracting the power to battery (0.4MWh a day)
Reply:
    @Daniel Lawson any changes to be done here?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tc={CCC89F59-27B3-FD41-8D1A-F4BAD5CEF05D}</author>
    <author>tc={963E3F77-CA05-0242-8BF7-0D68BCBE6EB6}</author>
    <author>tc={23AE135A-CA88-E044-8101-8317296BD006}</author>
    <author>tc={2979C3E0-A36B-8543-AD09-A98D1FBAC87A}</author>
    <author>tc={DC742AB3-A33A-DB4D-BE13-D682503D24E7}</author>
    <author>tc={F799204B-70B3-4343-83A5-97C6FFF653B0}</author>
    <author>tc={2546975F-B9E9-764F-8193-EBC224CCADD7}</author>
    <author>tc={50267F1A-5ABF-FC40-B58A-70439D827F5A}</author>
    <author>tc={B032ED2B-C13B-7948-B9D4-9F27A4BF7F67}</author>
  </authors>
  <commentList>
    <comment ref="E6" authorId="0" shapeId="0" xr:uid="{CCC89F59-27B3-FD41-8D1A-F4BAD5CEF05D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design</t>
      </text>
    </comment>
    <comment ref="J6" authorId="1" shapeId="0" xr:uid="{963E3F77-CA05-0242-8BF7-0D68BCBE6EB6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https://www.nrel.gov/docs/fy21osti/77324.pdf</t>
      </text>
    </comment>
    <comment ref="E7" authorId="2" shapeId="0" xr:uid="{23AE135A-CA88-E044-8101-8317296BD006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https://footprinthero.com/peak-sun-hours-calculator
Reply:
    @Daniel Lawson is this the same for every building?</t>
      </text>
    </comment>
    <comment ref="E8" authorId="3" shapeId="0" xr:uid="{2979C3E0-A36B-8543-AD09-A98D1FBAC87A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panel data sheet</t>
      </text>
    </comment>
    <comment ref="J8" authorId="4" shapeId="0" xr:uid="{DC742AB3-A33A-DB4D-BE13-D682503D24E7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https://atb.nrel.gov/electricity/2022/commercial_pv</t>
      </text>
    </comment>
    <comment ref="E12" authorId="5" shapeId="0" xr:uid="{F799204B-70B3-4343-83A5-97C6FFF653B0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 + storage adder + roof adder</t>
      </text>
    </comment>
    <comment ref="O14" authorId="6" shapeId="0" xr:uid="{2546975F-B9E9-764F-8193-EBC224CCADD7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https://www.nrel.gov/docs/fy22osti/80694.pdf</t>
      </text>
    </comment>
    <comment ref="O16" authorId="7" shapeId="0" xr:uid="{50267F1A-5ABF-FC40-B58A-70439D827F5A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https://www.nrel.gov/docs/fy21osti/79236.pdf</t>
      </text>
    </comment>
    <comment ref="F35" authorId="8" shapeId="0" xr:uid="{B032ED2B-C13B-7948-B9D4-9F27A4BF7F67}">
      <text>
        <t>[Threaded comment]
Your version of Excel allows you to read this threaded comment; however, any edits to it will get removed if the file is opened in a newer version of Excel. Learn more: https://go.microsoft.com/fwlink/?linkid=870924
Comment:
    Subtracting the power to battery (0.4MWh a day)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tc={532F5FAD-E649-FA42-8AD4-40D15B7E31CE}</author>
    <author>tc={A346DD8D-6CD8-6340-B515-EC069324701C}</author>
    <author>tc={79EDD8E3-D179-2B46-95F7-A2FCB1B02C7B}</author>
    <author>tc={9D73B526-72E8-0C41-ACDD-FE33BA27FF35}</author>
    <author>tc={AECAA01F-5085-BD43-A911-F2F43CDCACD0}</author>
    <author>tc={91BC0860-C4AB-7D45-A3D2-8AC6B7ED4F6E}</author>
    <author>tc={7F980A5C-C76D-8C48-9CC6-D2BFF96D8DC4}</author>
    <author>tc={921F6899-C6B6-7948-8EA1-C32DB434B35F}</author>
    <author>tc={0123BADF-308A-F14E-8FFF-2816A0DCD3E2}</author>
  </authors>
  <commentList>
    <comment ref="E6" authorId="0" shapeId="0" xr:uid="{532F5FAD-E649-FA42-8AD4-40D15B7E31C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design</t>
      </text>
    </comment>
    <comment ref="J6" authorId="1" shapeId="0" xr:uid="{A346DD8D-6CD8-6340-B515-EC069324701C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https://www.nrel.gov/docs/fy21osti/77324.pdf</t>
      </text>
    </comment>
    <comment ref="E7" authorId="2" shapeId="0" xr:uid="{79EDD8E3-D179-2B46-95F7-A2FCB1B02C7B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https://footprinthero.com/peak-sun-hours-calculator
Reply:
    @Daniel Lawson is this the same for every building?</t>
      </text>
    </comment>
    <comment ref="E8" authorId="3" shapeId="0" xr:uid="{9D73B526-72E8-0C41-ACDD-FE33BA27FF35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panel data sheet</t>
      </text>
    </comment>
    <comment ref="J8" authorId="4" shapeId="0" xr:uid="{AECAA01F-5085-BD43-A911-F2F43CDCACD0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https://atb.nrel.gov/electricity/2022/commercial_pv</t>
      </text>
    </comment>
    <comment ref="E12" authorId="5" shapeId="0" xr:uid="{91BC0860-C4AB-7D45-A3D2-8AC6B7ED4F6E}">
      <text>
        <t>[Threaded comment]
Your version of Excel allows you to read this threaded comment; however, any edits to it will get removed if the file is opened in a newer version of Excel. Learn more: https://go.microsoft.com/fwlink/?linkid=870924
Comment:
    Base + storage adder + roof adder
Reply:
    removed storage adder</t>
      </text>
    </comment>
    <comment ref="O14" authorId="6" shapeId="0" xr:uid="{7F980A5C-C76D-8C48-9CC6-D2BFF96D8DC4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https://www.nrel.gov/docs/fy22osti/80694.pdf</t>
      </text>
    </comment>
    <comment ref="O16" authorId="7" shapeId="0" xr:uid="{921F6899-C6B6-7948-8EA1-C32DB434B35F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https://www.nrel.gov/docs/fy21osti/79236.pdf</t>
      </text>
    </comment>
    <comment ref="F35" authorId="8" shapeId="0" xr:uid="{0123BADF-308A-F14E-8FFF-2816A0DCD3E2}">
      <text>
        <t>[Threaded comment]
Your version of Excel allows you to read this threaded comment; however, any edits to it will get removed if the file is opened in a newer version of Excel. Learn more: https://go.microsoft.com/fwlink/?linkid=870924
Comment:
    Subtracting the power to battery (0.4MWh a day)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tc={87E6A273-3C79-490D-AA03-8C9A019E6549}</author>
    <author>tc={C06BCBD7-4C8A-46E2-AFBD-7D7944166BD7}</author>
    <author>tc={C3D13482-0391-48BB-B659-3123661F8E40}</author>
    <author>tc={5C9A7B51-F716-4934-BF2B-3EC97820130A}</author>
    <author>tc={5C0AFA2F-68DB-467A-991F-B35AA55B8CED}</author>
    <author>tc={D9AE406B-2916-4349-BA18-4D2B3A5EE839}</author>
    <author>tc={33119EA4-B010-47DF-948D-E4EDCB821342}</author>
    <author>tc={61F7D555-C95D-4AD0-A0CB-CF52EF93C084}</author>
    <author>tc={26726253-3833-496B-A6AD-2F43EAD48681}</author>
  </authors>
  <commentList>
    <comment ref="E6" authorId="0" shapeId="0" xr:uid="{87E6A273-3C79-490D-AA03-8C9A019E6549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design</t>
      </text>
    </comment>
    <comment ref="J6" authorId="1" shapeId="0" xr:uid="{C06BCBD7-4C8A-46E2-AFBD-7D7944166BD7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https://www.nrel.gov/docs/fy21osti/77324.pdf
Reply:
    https://powersolarphoenix.com/carport-solar-panels-cost/</t>
      </text>
    </comment>
    <comment ref="E7" authorId="2" shapeId="0" xr:uid="{C3D13482-0391-48BB-B659-3123661F8E40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https://footprinthero.com/peak-sun-hours-calculator
Reply:
    @Daniel Lawson is this the same for every building?</t>
      </text>
    </comment>
    <comment ref="E8" authorId="3" shapeId="0" xr:uid="{5C9A7B51-F716-4934-BF2B-3EC97820130A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panel data sheet</t>
      </text>
    </comment>
    <comment ref="J8" authorId="4" shapeId="0" xr:uid="{5C0AFA2F-68DB-467A-991F-B35AA55B8CED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https://atb.nrel.gov/electricity/2022/commercial_pv</t>
      </text>
    </comment>
    <comment ref="E12" authorId="5" shapeId="0" xr:uid="{D9AE406B-2916-4349-BA18-4D2B3A5EE83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Base + storage adder + roof adder
Reply:
    removed storage adder and put in building mount and canopy adder
</t>
      </text>
    </comment>
    <comment ref="O14" authorId="6" shapeId="0" xr:uid="{33119EA4-B010-47DF-948D-E4EDCB821342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https://www.nrel.gov/docs/fy22osti/80694.pdf</t>
      </text>
    </comment>
    <comment ref="O16" authorId="7" shapeId="0" xr:uid="{61F7D555-C95D-4AD0-A0CB-CF52EF93C084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https://www.nrel.gov/docs/fy21osti/79236.pdf</t>
      </text>
    </comment>
    <comment ref="F35" authorId="8" shapeId="0" xr:uid="{26726253-3833-496B-A6AD-2F43EAD48681}">
      <text>
        <t>[Threaded comment]
Your version of Excel allows you to read this threaded comment; however, any edits to it will get removed if the file is opened in a newer version of Excel. Learn more: https://go.microsoft.com/fwlink/?linkid=870924
Comment:
    Subtracting the power to battery (0.4MWh a day)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tc={C8DC5215-27CE-428D-98DB-EE14166F71ED}</author>
    <author>tc={C2781CBE-77ED-4DCE-B665-293F6D28EC24}</author>
    <author>tc={23AA40E3-801D-4888-921F-6C026FDF6E1B}</author>
    <author>tc={9CC63703-81A4-46CF-81A3-51D569E0F917}</author>
    <author>tc={A11E183B-3E59-4557-906B-17EBE889B640}</author>
    <author>tc={CC8C751A-D66E-4CC6-872D-16AE07BC29D2}</author>
    <author>tc={92D4FA25-536D-4D19-AD73-5A27A1FFF353}</author>
    <author>tc={F6CEDC0E-8F3E-49A4-86D5-1E7C9B9F3AD1}</author>
    <author>tc={8E998D4A-7A17-49C7-877A-DBDA47A6BBA5}</author>
  </authors>
  <commentList>
    <comment ref="E6" authorId="0" shapeId="0" xr:uid="{C8DC5215-27CE-428D-98DB-EE14166F71ED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design</t>
      </text>
    </comment>
    <comment ref="J6" authorId="1" shapeId="0" xr:uid="{C2781CBE-77ED-4DCE-B665-293F6D28EC24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https://www.nrel.gov/docs/fy21osti/77324.pdf
Reply:
    https://powersolarphoenix.com/carport-solar-panels-cost/</t>
      </text>
    </comment>
    <comment ref="E7" authorId="2" shapeId="0" xr:uid="{23AA40E3-801D-4888-921F-6C026FDF6E1B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https://footprinthero.com/peak-sun-hours-calculator
Reply:
    @Daniel Lawson is this the same for every building?</t>
      </text>
    </comment>
    <comment ref="E8" authorId="3" shapeId="0" xr:uid="{9CC63703-81A4-46CF-81A3-51D569E0F917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panel data sheet</t>
      </text>
    </comment>
    <comment ref="J8" authorId="4" shapeId="0" xr:uid="{A11E183B-3E59-4557-906B-17EBE889B640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https://atb.nrel.gov/electricity/2022/commercial_pv</t>
      </text>
    </comment>
    <comment ref="E12" authorId="5" shapeId="0" xr:uid="{CC8C751A-D66E-4CC6-872D-16AE07BC29D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Base + storage adder + roof adder
Reply:
    removed storage adder and put in building mount and canopy adder
</t>
      </text>
    </comment>
    <comment ref="O14" authorId="6" shapeId="0" xr:uid="{92D4FA25-536D-4D19-AD73-5A27A1FFF353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https://www.nrel.gov/docs/fy22osti/80694.pdf</t>
      </text>
    </comment>
    <comment ref="O16" authorId="7" shapeId="0" xr:uid="{F6CEDC0E-8F3E-49A4-86D5-1E7C9B9F3AD1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https://www.nrel.gov/docs/fy21osti/79236.pdf</t>
      </text>
    </comment>
    <comment ref="F35" authorId="8" shapeId="0" xr:uid="{8E998D4A-7A17-49C7-877A-DBDA47A6BBA5}">
      <text>
        <t>[Threaded comment]
Your version of Excel allows you to read this threaded comment; however, any edits to it will get removed if the file is opened in a newer version of Excel. Learn more: https://go.microsoft.com/fwlink/?linkid=870924
Comment:
    Subtracting the power to battery (0.4MWh a day)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tc={B9DEA3B8-7CB6-4A09-909F-742F1196ECA0}</author>
  </authors>
  <commentList>
    <comment ref="B3" authorId="0" shapeId="0" xr:uid="{B9DEA3B8-7CB6-4A09-909F-742F1196ECA0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https://www.solar.com/learn/massachusetts-smart-solar-program-complete-overview/</t>
      </text>
    </comment>
  </commentList>
</comments>
</file>

<file path=xl/sharedStrings.xml><?xml version="1.0" encoding="utf-8"?>
<sst xmlns="http://schemas.openxmlformats.org/spreadsheetml/2006/main" count="1143" uniqueCount="235">
  <si>
    <t>Pro-forma</t>
  </si>
  <si>
    <t>Technical assumptions</t>
  </si>
  <si>
    <t>Cost assumptions</t>
  </si>
  <si>
    <t>Returns</t>
  </si>
  <si>
    <t>Size</t>
  </si>
  <si>
    <t>kW</t>
  </si>
  <si>
    <t>Cost</t>
  </si>
  <si>
    <t>$/Watt</t>
  </si>
  <si>
    <t>IRR</t>
  </si>
  <si>
    <t>Production</t>
  </si>
  <si>
    <t>kWh/kWp</t>
  </si>
  <si>
    <t>$</t>
  </si>
  <si>
    <t>Degradation</t>
  </si>
  <si>
    <t>% p.a.</t>
  </si>
  <si>
    <t>O&amp;M</t>
  </si>
  <si>
    <t>$/kW-year</t>
  </si>
  <si>
    <t>Payback (yrs)</t>
  </si>
  <si>
    <t>G&amp;A</t>
  </si>
  <si>
    <t>Revenue assumptions</t>
  </si>
  <si>
    <t>Lease cost</t>
  </si>
  <si>
    <t>$/year</t>
  </si>
  <si>
    <t>Inflation</t>
  </si>
  <si>
    <t>%-year</t>
  </si>
  <si>
    <t>SMART Block Tariff</t>
  </si>
  <si>
    <t>$/MWh</t>
  </si>
  <si>
    <t/>
  </si>
  <si>
    <t>Connected Solutions</t>
  </si>
  <si>
    <t>Tax assumptions</t>
  </si>
  <si>
    <t>Clean Peak</t>
  </si>
  <si>
    <t>ITC</t>
  </si>
  <si>
    <t>% of cost</t>
  </si>
  <si>
    <t>ITC eligibility</t>
  </si>
  <si>
    <t>Federal tax rate</t>
  </si>
  <si>
    <t>Cash flows</t>
  </si>
  <si>
    <t>Year</t>
  </si>
  <si>
    <t>Inflation factor</t>
  </si>
  <si>
    <t xml:space="preserve"> </t>
  </si>
  <si>
    <t>MWh</t>
  </si>
  <si>
    <t>Total revenues</t>
  </si>
  <si>
    <t>EBITDA</t>
  </si>
  <si>
    <t>Depreciation</t>
  </si>
  <si>
    <t>PBT</t>
  </si>
  <si>
    <t>Tax (paid)/benefit</t>
  </si>
  <si>
    <t>Tax-adjusted cash flow</t>
  </si>
  <si>
    <t>Investment</t>
  </si>
  <si>
    <t>Investment tax credit</t>
  </si>
  <si>
    <t>Net tax-adjusted cash flow</t>
  </si>
  <si>
    <t>Payback</t>
  </si>
  <si>
    <t>Project IRR / Unlevered IRR</t>
  </si>
  <si>
    <t>Basis</t>
  </si>
  <si>
    <t>BB</t>
  </si>
  <si>
    <t>EB</t>
  </si>
  <si>
    <t>Schedule</t>
  </si>
  <si>
    <t>5 year MACRS</t>
  </si>
  <si>
    <t>Annual amount</t>
  </si>
  <si>
    <t>Levered Returns Analysis</t>
  </si>
  <si>
    <t>DEP. EXP.</t>
  </si>
  <si>
    <t>Interest Exp.</t>
  </si>
  <si>
    <t>Taxes (BENEFIT/ Paid)</t>
  </si>
  <si>
    <t>Principal Pay Back</t>
  </si>
  <si>
    <t>Tax Adj. Levered Cash Flow</t>
  </si>
  <si>
    <t>Equity IRR / Levered IRR</t>
  </si>
  <si>
    <t>DSCR</t>
  </si>
  <si>
    <t>Loan/ Value</t>
  </si>
  <si>
    <t>Rate</t>
  </si>
  <si>
    <t>Term - Yrs</t>
  </si>
  <si>
    <t>Loan Amt.</t>
  </si>
  <si>
    <t>Beg. Bal</t>
  </si>
  <si>
    <t>End. Bal</t>
  </si>
  <si>
    <t>PMT</t>
  </si>
  <si>
    <t>Interest</t>
  </si>
  <si>
    <t>Principal Payback</t>
  </si>
  <si>
    <t>Lifespan</t>
  </si>
  <si>
    <t>years</t>
  </si>
  <si>
    <t>Storage</t>
  </si>
  <si>
    <t>Capacity</t>
  </si>
  <si>
    <t>$/kW</t>
  </si>
  <si>
    <t>hours</t>
  </si>
  <si>
    <t>$/kWh</t>
  </si>
  <si>
    <t>Connected Solutions (5yr)</t>
  </si>
  <si>
    <t>SMART Block Tariff (20yr)</t>
  </si>
  <si>
    <t>Solar Costs</t>
  </si>
  <si>
    <t>(O&amp;M + G&amp;A)</t>
  </si>
  <si>
    <t>Storage Costs</t>
  </si>
  <si>
    <t>(O&amp;M)</t>
  </si>
  <si>
    <t>Demand</t>
  </si>
  <si>
    <t>Smart Incentive front of the meter (incentives)</t>
  </si>
  <si>
    <t>Base Compensation Rate ($/kwh)</t>
  </si>
  <si>
    <t>Reference website</t>
  </si>
  <si>
    <t>Block</t>
  </si>
  <si>
    <t>System capacity (Kw)</t>
  </si>
  <si>
    <t>Value of Energy ($/kwh)</t>
  </si>
  <si>
    <t>SMART True Incentive ($/kwh)</t>
  </si>
  <si>
    <t>Storage incentive adder ($)</t>
  </si>
  <si>
    <t>250 kw solar without storage</t>
  </si>
  <si>
    <t>250 kw Solar with 100 kw Battery</t>
  </si>
  <si>
    <t>Storage Inclusive =</t>
  </si>
  <si>
    <t>Monthly Compensation</t>
  </si>
  <si>
    <t>Yearly Compensation</t>
  </si>
  <si>
    <t>10 Yr Compensation</t>
  </si>
  <si>
    <t>Notes</t>
  </si>
  <si>
    <t>1. Because Massachusetts has high electricity costs, there are less SMART incentives available, but switching solar could result in savings.</t>
  </si>
  <si>
    <t>2. Smart battery multipliers are useful. There are various advantages to pairing a battery with solar panel system, including a bigger SMART incentive that can help lower the price of the battery.</t>
  </si>
  <si>
    <t>3. I think with CPEC,Connected Solutions and RECs, we could have much better returns</t>
  </si>
  <si>
    <t>Offsetting demand with Solar production</t>
  </si>
  <si>
    <t>Building Demand</t>
  </si>
  <si>
    <t xml:space="preserve">Production from Solar </t>
  </si>
  <si>
    <t>Cost saving</t>
  </si>
  <si>
    <t>New York Solar</t>
  </si>
  <si>
    <t>Month</t>
  </si>
  <si>
    <t>Annual</t>
  </si>
  <si>
    <t>Days</t>
  </si>
  <si>
    <t>Production (kWh)</t>
  </si>
  <si>
    <t>Revenue ($)</t>
  </si>
  <si>
    <t>Average of .Z.CONNECTICUT Real Time Price</t>
  </si>
  <si>
    <t>Month of year</t>
  </si>
  <si>
    <t>Hours Beginning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</si>
  <si>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</si>
  <si>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</si>
  <si>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</si>
  <si>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</si>
  <si>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</si>
  <si>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</si>
  <si>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</si>
  <si>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</si>
  <si>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</si>
  <si>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</si>
  <si>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</si>
  <si>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</si>
  <si>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</si>
  <si>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</si>
  <si>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</si>
  <si>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</si>
  <si>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</si>
  <si>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</si>
  <si>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</si>
  <si>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</si>
  <si>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</si>
  <si>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</si>
  <si>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</si>
  <si>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</si>
  <si>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Average of AC System Output (W)</t>
  </si>
  <si>
    <t>Months</t>
  </si>
  <si>
    <t>Hours</t>
  </si>
  <si>
    <t>Yearly CPECs:</t>
  </si>
  <si>
    <t>Avg Power (MW):</t>
  </si>
  <si>
    <t>* we could play around w this one</t>
  </si>
  <si>
    <t>Winter:</t>
  </si>
  <si>
    <t>$:</t>
  </si>
  <si>
    <t>days</t>
  </si>
  <si>
    <t>Hours minus monthly peaks</t>
  </si>
  <si>
    <t>Seasonal Multiplier</t>
  </si>
  <si>
    <t>SMART multiplier</t>
  </si>
  <si>
    <t>Avg Power (MW)</t>
  </si>
  <si>
    <t>Monthly Peak Multiplier</t>
  </si>
  <si>
    <t>Monthly peak CPECs</t>
  </si>
  <si>
    <t>Non-peak CPECs</t>
  </si>
  <si>
    <t>Total CPEC</t>
  </si>
  <si>
    <t>Variables</t>
  </si>
  <si>
    <t>Winter</t>
  </si>
  <si>
    <t>Spring</t>
  </si>
  <si>
    <t>Summer</t>
  </si>
  <si>
    <t>Fall</t>
  </si>
  <si>
    <t>Spring:</t>
  </si>
  <si>
    <t>SMART Multiplier</t>
  </si>
  <si>
    <t>Monthly Peak CPECs</t>
  </si>
  <si>
    <t>Total Non-peak CPECs</t>
  </si>
  <si>
    <t>Summer:</t>
  </si>
  <si>
    <t>Dollars</t>
  </si>
  <si>
    <t>Fall: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</si>
  <si>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</si>
  <si>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</si>
  <si>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</si>
  <si>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</si>
  <si>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</si>
  <si>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</si>
  <si>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</si>
  <si>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</si>
  <si>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</si>
  <si>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</si>
  <si>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</si>
  <si>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</si>
  <si>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Demand (kW)</t>
  </si>
  <si>
    <t>Consumption (kWh)</t>
  </si>
  <si>
    <t>Distribution Charge ($/kW)</t>
  </si>
  <si>
    <t>Transmission Charge ($/kW)</t>
  </si>
  <si>
    <t>Distribution ($/kWh)</t>
  </si>
  <si>
    <t>Transition ($/kWh)</t>
  </si>
  <si>
    <t>Renewable ($/kWh)</t>
  </si>
  <si>
    <t>Efficiency ($/kWh)</t>
  </si>
  <si>
    <t>Supply ($/kWh)</t>
  </si>
  <si>
    <t>Total Cost</t>
  </si>
  <si>
    <t>SNELL LIBRARY</t>
  </si>
  <si>
    <t>MARINO</t>
  </si>
  <si>
    <t>Battery Size (kW)</t>
  </si>
  <si>
    <t>Battery Capacity (kWh)</t>
  </si>
  <si>
    <t xml:space="preserve"> ANNUAL TOTAL: </t>
  </si>
  <si>
    <t>Battery Config.</t>
  </si>
  <si>
    <t>CONFIG 1</t>
  </si>
  <si>
    <t>SAVINGS:</t>
  </si>
  <si>
    <t>CONFIG 2</t>
  </si>
  <si>
    <t>CONFIG 3</t>
  </si>
  <si>
    <t>ANNUAL SHAVE SAVINGS</t>
  </si>
  <si>
    <t>CONFIG 8</t>
  </si>
  <si>
    <t>Current Consumption</t>
  </si>
  <si>
    <t>Current Demand</t>
  </si>
  <si>
    <t>Shaved Consumption</t>
  </si>
  <si>
    <t>Shaved Demand</t>
  </si>
  <si>
    <t>Config June</t>
  </si>
  <si>
    <t>Annual Savings</t>
  </si>
  <si>
    <t>kW ac</t>
  </si>
  <si>
    <t>O&amp;M + G&amp;A</t>
  </si>
  <si>
    <t>Battery to Grid</t>
  </si>
  <si>
    <t>Battery to NEU</t>
  </si>
  <si>
    <t>shaving for free for 5 years and then sell half below market and half to SMART</t>
  </si>
  <si>
    <t>Snell Library Solar Model (FINAL)</t>
  </si>
  <si>
    <t>Marino Solar Model (FINAL)</t>
  </si>
  <si>
    <t>Shaving for free for 5 years and then sell half below market to NEU and half to SMART</t>
  </si>
  <si>
    <t>e</t>
  </si>
  <si>
    <t>Shillman Hall Solar Model (FINAL)</t>
  </si>
  <si>
    <t>Snell Engineering Solar Model (FINAL)</t>
  </si>
  <si>
    <t>savings</t>
  </si>
  <si>
    <t>1ST 5 YEARS: 10 month shaving</t>
  </si>
  <si>
    <t>annual savings:</t>
  </si>
  <si>
    <t>YEARS 6-25: sell half at below Market</t>
  </si>
  <si>
    <t>Years 6+</t>
  </si>
  <si>
    <t>70kW for 2 hours</t>
  </si>
  <si>
    <t>5 year savings: (w inflat)</t>
  </si>
  <si>
    <t xml:space="preserve">annual savings: </t>
  </si>
  <si>
    <t>20 year savings w inflat:</t>
  </si>
  <si>
    <t>Renaissance Park Solar Model (FINAL)</t>
  </si>
  <si>
    <t>Columbus Park Solar Model (FINAL)</t>
  </si>
  <si>
    <t>5+ years</t>
  </si>
  <si>
    <t>120kW battery for 2 hours sold at 50$/MWh</t>
  </si>
  <si>
    <t>240kWh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</si>
</sst>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h:mm;@"/>
    <numFmt numFmtId="167" formatCode="mmm"/>
    <numFmt numFmtId="168" formatCode="#,##0.00\x"/>
    <numFmt numFmtId="169" formatCode="_(* #,##0.0_);_(* \(#,##0.0\);_(* &quot;-&quot;?_);_(@_)"/>
    <numFmt numFmtId="170" formatCode="_(* #,##0_);_(* \(#,##0\);_(* &quot;-&quot;?_);_(@_)"/>
    <numFmt numFmtId="171" formatCode="0.0"/>
    <numFmt numFmtId="172" formatCode="_(&quot;$&quot;* #,##0.000000_);_(&quot;$&quot;* \(#,##0.000000\);_(&quot;$&quot;* &quot;-&quot;??_);_(@_)"/>
    <numFmt numFmtId="173" formatCode="&quot;$&quot;#,##0.00"/>
    <numFmt numFmtId="174" formatCode="_(* #,##0.0_);_(* \(#,##0.0\);_(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theme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444444"/>
      <name val="Calibri"/>
      <family val="2"/>
      <charset val="1"/>
    </font>
    <font>
      <sz val="11"/>
      <color rgb="FF000000"/>
      <name val="Calibri"/>
      <charset val="1"/>
    </font>
    <font>
      <b/>
      <sz val="11"/>
      <color theme="4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9">
    <xf numFmtId="0" fontId="0" fillId="0" borderId="0" xfId="0"/>
    <xf numFmtId="4" fontId="0" fillId="0" borderId="0" xfId="0" applyNumberFormat="1"/>
    <xf numFmtId="0" fontId="0" fillId="0" borderId="0" xfId="0" applyAlignment="1">
      <alignment horizontal="center"/>
    </xf>
    <xf numFmtId="9" fontId="0" fillId="0" borderId="0" xfId="0" applyNumberFormat="1"/>
    <xf numFmtId="164" fontId="0" fillId="0" borderId="0" xfId="1" applyNumberFormat="1" applyFont="1"/>
    <xf numFmtId="164" fontId="0" fillId="0" borderId="0" xfId="0" applyNumberFormat="1"/>
    <xf numFmtId="4" fontId="0" fillId="0" borderId="0" xfId="0" applyNumberFormat="1" applyAlignment="1">
      <alignment horizontal="center"/>
    </xf>
    <xf numFmtId="3" fontId="0" fillId="0" borderId="0" xfId="0" applyNumberFormat="1"/>
    <xf numFmtId="9" fontId="2" fillId="0" borderId="0" xfId="0" applyNumberFormat="1" applyFont="1"/>
    <xf numFmtId="10" fontId="2" fillId="0" borderId="0" xfId="0" applyNumberFormat="1" applyFont="1"/>
    <xf numFmtId="164" fontId="0" fillId="0" borderId="0" xfId="1" applyNumberFormat="1" applyFont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9" fontId="4" fillId="0" borderId="0" xfId="0" applyNumberFormat="1" applyFont="1"/>
    <xf numFmtId="164" fontId="0" fillId="0" borderId="1" xfId="1" applyNumberFormat="1" applyFont="1" applyBorder="1"/>
    <xf numFmtId="0" fontId="3" fillId="0" borderId="0" xfId="0" applyFont="1"/>
    <xf numFmtId="43" fontId="0" fillId="0" borderId="0" xfId="0" applyNumberFormat="1"/>
    <xf numFmtId="0" fontId="0" fillId="0" borderId="0" xfId="0" pivotButton="1"/>
    <xf numFmtId="164" fontId="5" fillId="0" borderId="0" xfId="1" applyNumberFormat="1" applyFont="1" applyAlignment="1">
      <alignment horizontal="center"/>
    </xf>
    <xf numFmtId="164" fontId="5" fillId="0" borderId="0" xfId="1" applyNumberFormat="1" applyFont="1" applyFill="1" applyAlignment="1">
      <alignment horizontal="center"/>
    </xf>
    <xf numFmtId="164" fontId="0" fillId="0" borderId="1" xfId="0" applyNumberFormat="1" applyBorder="1"/>
    <xf numFmtId="0" fontId="8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6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10" fillId="0" borderId="0" xfId="0" applyFont="1"/>
    <xf numFmtId="10" fontId="10" fillId="0" borderId="0" xfId="0" applyNumberFormat="1" applyFont="1"/>
    <xf numFmtId="2" fontId="10" fillId="0" borderId="0" xfId="0" applyNumberFormat="1" applyFont="1"/>
    <xf numFmtId="3" fontId="10" fillId="0" borderId="0" xfId="0" applyNumberFormat="1" applyFont="1"/>
    <xf numFmtId="0" fontId="0" fillId="0" borderId="0" xfId="0" quotePrefix="1"/>
    <xf numFmtId="9" fontId="2" fillId="0" borderId="0" xfId="0" applyNumberFormat="1" applyFont="1" applyAlignment="1">
      <alignment horizontal="right"/>
    </xf>
    <xf numFmtId="0" fontId="3" fillId="0" borderId="1" xfId="0" applyFont="1" applyBorder="1"/>
    <xf numFmtId="0" fontId="3" fillId="0" borderId="0" xfId="0" applyFont="1" applyAlignment="1">
      <alignment horizontal="center"/>
    </xf>
    <xf numFmtId="164" fontId="9" fillId="0" borderId="0" xfId="1" applyNumberFormat="1" applyFont="1" applyAlignment="1">
      <alignment horizontal="center"/>
    </xf>
    <xf numFmtId="4" fontId="3" fillId="0" borderId="0" xfId="0" applyNumberFormat="1" applyFont="1"/>
    <xf numFmtId="43" fontId="0" fillId="0" borderId="0" xfId="1" applyFont="1"/>
    <xf numFmtId="43" fontId="10" fillId="0" borderId="0" xfId="1" applyFont="1"/>
    <xf numFmtId="164" fontId="3" fillId="0" borderId="0" xfId="0" applyNumberFormat="1" applyFont="1"/>
    <xf numFmtId="164" fontId="3" fillId="0" borderId="2" xfId="0" applyNumberFormat="1" applyFont="1" applyBorder="1"/>
    <xf numFmtId="164" fontId="3" fillId="0" borderId="3" xfId="0" applyNumberFormat="1" applyFont="1" applyBorder="1"/>
    <xf numFmtId="167" fontId="3" fillId="0" borderId="1" xfId="0" applyNumberFormat="1" applyFont="1" applyBorder="1" applyAlignment="1">
      <alignment horizontal="center"/>
    </xf>
    <xf numFmtId="164" fontId="3" fillId="0" borderId="0" xfId="1" applyNumberFormat="1" applyFont="1"/>
    <xf numFmtId="164" fontId="3" fillId="0" borderId="0" xfId="1" applyNumberFormat="1" applyFont="1" applyAlignment="1">
      <alignment horizontal="center"/>
    </xf>
    <xf numFmtId="164" fontId="0" fillId="0" borderId="0" xfId="1" applyNumberFormat="1" applyFont="1" applyBorder="1"/>
    <xf numFmtId="164" fontId="3" fillId="0" borderId="0" xfId="1" applyNumberFormat="1" applyFont="1" applyBorder="1"/>
    <xf numFmtId="165" fontId="2" fillId="0" borderId="0" xfId="0" applyNumberFormat="1" applyFont="1" applyAlignment="1">
      <alignment horizontal="right"/>
    </xf>
    <xf numFmtId="165" fontId="0" fillId="0" borderId="0" xfId="0" applyNumberForma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center"/>
    </xf>
    <xf numFmtId="164" fontId="11" fillId="0" borderId="0" xfId="0" applyNumberFormat="1" applyFont="1"/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165" fontId="3" fillId="0" borderId="6" xfId="1" applyNumberFormat="1" applyFont="1" applyBorder="1" applyAlignment="1">
      <alignment horizontal="center"/>
    </xf>
    <xf numFmtId="0" fontId="3" fillId="0" borderId="7" xfId="0" applyFont="1" applyBorder="1"/>
    <xf numFmtId="0" fontId="3" fillId="0" borderId="1" xfId="0" applyFont="1" applyBorder="1" applyAlignment="1">
      <alignment horizontal="center"/>
    </xf>
    <xf numFmtId="4" fontId="3" fillId="0" borderId="8" xfId="1" applyNumberFormat="1" applyFont="1" applyBorder="1" applyAlignment="1">
      <alignment horizontal="center"/>
    </xf>
    <xf numFmtId="0" fontId="3" fillId="0" borderId="9" xfId="0" applyFont="1" applyBorder="1"/>
    <xf numFmtId="164" fontId="11" fillId="0" borderId="0" xfId="1" applyNumberFormat="1" applyFont="1"/>
    <xf numFmtId="168" fontId="3" fillId="0" borderId="10" xfId="1" applyNumberFormat="1" applyFont="1" applyBorder="1" applyAlignment="1">
      <alignment horizontal="center"/>
    </xf>
    <xf numFmtId="164" fontId="10" fillId="0" borderId="0" xfId="1" applyNumberFormat="1" applyFont="1"/>
    <xf numFmtId="2" fontId="0" fillId="0" borderId="0" xfId="0" applyNumberFormat="1" applyAlignment="1">
      <alignment horizontal="center"/>
    </xf>
    <xf numFmtId="170" fontId="0" fillId="0" borderId="0" xfId="0" applyNumberFormat="1"/>
    <xf numFmtId="169" fontId="0" fillId="0" borderId="1" xfId="0" applyNumberFormat="1" applyBorder="1"/>
    <xf numFmtId="9" fontId="0" fillId="0" borderId="1" xfId="0" applyNumberFormat="1" applyBorder="1"/>
    <xf numFmtId="169" fontId="0" fillId="0" borderId="0" xfId="0" applyNumberFormat="1"/>
    <xf numFmtId="164" fontId="0" fillId="0" borderId="0" xfId="0" applyNumberFormat="1" applyAlignment="1">
      <alignment horizontal="center"/>
    </xf>
    <xf numFmtId="9" fontId="12" fillId="0" borderId="0" xfId="0" applyNumberFormat="1" applyFont="1" applyAlignment="1">
      <alignment horizontal="center"/>
    </xf>
    <xf numFmtId="9" fontId="4" fillId="0" borderId="0" xfId="0" applyNumberFormat="1" applyFont="1" applyAlignment="1">
      <alignment horizontal="center"/>
    </xf>
    <xf numFmtId="43" fontId="4" fillId="0" borderId="0" xfId="1" applyFont="1" applyAlignment="1">
      <alignment horizontal="center"/>
    </xf>
    <xf numFmtId="0" fontId="4" fillId="0" borderId="0" xfId="0" applyFont="1"/>
    <xf numFmtId="1" fontId="13" fillId="0" borderId="0" xfId="0" applyNumberFormat="1" applyFont="1"/>
    <xf numFmtId="1" fontId="2" fillId="0" borderId="0" xfId="0" applyNumberFormat="1" applyFont="1" applyAlignment="1">
      <alignment horizontal="right"/>
    </xf>
    <xf numFmtId="0" fontId="13" fillId="0" borderId="0" xfId="0" applyFont="1"/>
    <xf numFmtId="171" fontId="14" fillId="0" borderId="0" xfId="1" applyNumberFormat="1" applyFont="1" applyAlignment="1">
      <alignment horizontal="right"/>
    </xf>
    <xf numFmtId="43" fontId="0" fillId="0" borderId="0" xfId="1" applyFont="1" applyFill="1"/>
    <xf numFmtId="164" fontId="0" fillId="0" borderId="0" xfId="1" applyNumberFormat="1" applyFont="1" applyFill="1"/>
    <xf numFmtId="164" fontId="0" fillId="0" borderId="1" xfId="1" applyNumberFormat="1" applyFont="1" applyFill="1" applyBorder="1"/>
    <xf numFmtId="164" fontId="3" fillId="0" borderId="0" xfId="1" applyNumberFormat="1" applyFont="1" applyFill="1" applyBorder="1"/>
    <xf numFmtId="164" fontId="0" fillId="0" borderId="0" xfId="1" applyNumberFormat="1" applyFont="1" applyFill="1" applyBorder="1"/>
    <xf numFmtId="164" fontId="3" fillId="0" borderId="5" xfId="1" applyNumberFormat="1" applyFont="1" applyBorder="1"/>
    <xf numFmtId="164" fontId="3" fillId="0" borderId="5" xfId="0" applyNumberFormat="1" applyFont="1" applyBorder="1"/>
    <xf numFmtId="44" fontId="0" fillId="0" borderId="0" xfId="2" applyFont="1"/>
    <xf numFmtId="172" fontId="0" fillId="0" borderId="0" xfId="2" applyNumberFormat="1" applyFont="1"/>
    <xf numFmtId="44" fontId="0" fillId="0" borderId="0" xfId="0" applyNumberFormat="1"/>
    <xf numFmtId="173" fontId="0" fillId="0" borderId="0" xfId="0" applyNumberFormat="1"/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17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top"/>
    </xf>
    <xf numFmtId="0" fontId="20" fillId="0" borderId="0" xfId="0" applyFont="1"/>
    <xf numFmtId="0" fontId="19" fillId="4" borderId="0" xfId="0" applyFont="1" applyFill="1" applyAlignment="1">
      <alignment horizontal="center" vertical="center"/>
    </xf>
    <xf numFmtId="173" fontId="0" fillId="5" borderId="0" xfId="0" applyNumberFormat="1" applyFill="1"/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9" fillId="0" borderId="0" xfId="0" applyFont="1"/>
    <xf numFmtId="0" fontId="0" fillId="5" borderId="0" xfId="0" applyFill="1"/>
    <xf numFmtId="0" fontId="18" fillId="7" borderId="0" xfId="0" applyFont="1" applyFill="1"/>
    <xf numFmtId="0" fontId="0" fillId="8" borderId="0" xfId="0" applyFill="1"/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44" fontId="3" fillId="0" borderId="0" xfId="2" applyFont="1"/>
    <xf numFmtId="0" fontId="16" fillId="3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0" fillId="9" borderId="0" xfId="0" applyFont="1" applyFill="1"/>
    <xf numFmtId="0" fontId="0" fillId="0" borderId="0" xfId="0" applyFont="1"/>
    <xf numFmtId="0" fontId="3" fillId="0" borderId="11" xfId="0" applyFont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3" fillId="9" borderId="0" xfId="0" applyFont="1" applyFill="1" applyAlignment="1">
      <alignment horizontal="right"/>
    </xf>
    <xf numFmtId="43" fontId="0" fillId="9" borderId="0" xfId="1" applyNumberFormat="1" applyFont="1" applyFill="1"/>
    <xf numFmtId="44" fontId="0" fillId="9" borderId="0" xfId="2" applyNumberFormat="1" applyFont="1" applyFill="1"/>
    <xf numFmtId="172" fontId="0" fillId="9" borderId="0" xfId="2" applyNumberFormat="1" applyFont="1" applyFill="1"/>
    <xf numFmtId="44" fontId="3" fillId="9" borderId="0" xfId="2" applyNumberFormat="1" applyFont="1" applyFill="1"/>
    <xf numFmtId="43" fontId="0" fillId="0" borderId="0" xfId="1" applyNumberFormat="1" applyFont="1"/>
    <xf numFmtId="44" fontId="0" fillId="0" borderId="0" xfId="2" applyNumberFormat="1" applyFont="1"/>
    <xf numFmtId="44" fontId="3" fillId="0" borderId="0" xfId="2" applyNumberFormat="1" applyFont="1"/>
    <xf numFmtId="172" fontId="3" fillId="0" borderId="11" xfId="2" applyNumberFormat="1" applyFont="1" applyBorder="1"/>
    <xf numFmtId="44" fontId="3" fillId="0" borderId="0" xfId="0" applyNumberFormat="1" applyFont="1"/>
    <xf numFmtId="172" fontId="0" fillId="0" borderId="0" xfId="0" applyNumberFormat="1"/>
    <xf numFmtId="0" fontId="0" fillId="0" borderId="1" xfId="0" applyFont="1" applyBorder="1"/>
    <xf numFmtId="0" fontId="13" fillId="0" borderId="1" xfId="0" applyFont="1" applyBorder="1" applyAlignment="1">
      <alignment horizontal="right"/>
    </xf>
    <xf numFmtId="174" fontId="10" fillId="0" borderId="0" xfId="1" applyNumberFormat="1" applyFont="1"/>
    <xf numFmtId="0" fontId="0" fillId="0" borderId="0" xfId="0" applyAlignment="1">
      <alignment horizontal="left"/>
    </xf>
    <xf numFmtId="0" fontId="0" fillId="6" borderId="0" xfId="0" applyFill="1"/>
    <xf numFmtId="0" fontId="3" fillId="6" borderId="0" xfId="0" applyFont="1" applyFill="1"/>
    <xf numFmtId="44" fontId="3" fillId="6" borderId="0" xfId="0" applyNumberFormat="1" applyFont="1" applyFill="1"/>
    <xf numFmtId="43" fontId="0" fillId="6" borderId="0" xfId="0" applyNumberFormat="1" applyFill="1"/>
    <xf numFmtId="43" fontId="0" fillId="0" borderId="0" xfId="0" applyNumberFormat="1" applyFont="1"/>
    <xf numFmtId="44" fontId="0" fillId="0" borderId="0" xfId="0" applyNumberFormat="1" applyFont="1"/>
    <xf numFmtId="172" fontId="0" fillId="0" borderId="0" xfId="0" applyNumberFormat="1" applyFont="1"/>
    <xf numFmtId="9" fontId="4" fillId="0" borderId="0" xfId="0" applyNumberFormat="1" applyFont="1" applyAlignment="1">
      <alignment horizontal="center" wrapText="1"/>
    </xf>
    <xf numFmtId="43" fontId="3" fillId="0" borderId="0" xfId="0" applyNumberFormat="1" applyFont="1"/>
  </cellXfs>
  <cellStyles count="3">
    <cellStyle name="Comma" xfId="1" builtinId="3"/>
    <cellStyle name="Currency" xfId="2" builtinId="4"/>
    <cellStyle name="Normal" xfId="0" builtinId="0"/>
  </cellStyles>
  <dxfs count="94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/>
      </font>
      <numFmt numFmtId="34" formatCode="_(&quot;$&quot;* #,##0.00_);_(&quot;$&quot;* \(#,##0.00\);_(&quot;$&quot;* &quot;-&quot;??_);_(@_)"/>
    </dxf>
    <dxf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font>
        <b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9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</font>
      <numFmt numFmtId="34" formatCode="_(&quot;$&quot;* #,##0.00_);_(&quot;$&quot;* \(#,##0.0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</dxf>
    <dxf>
      <font>
        <b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9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</font>
      <numFmt numFmtId="34" formatCode="_(&quot;$&quot;* #,##0.00_);_(&quot;$&quot;* \(#,##0.0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9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</font>
      <numFmt numFmtId="34" formatCode="_(&quot;$&quot;* #,##0.00_);_(&quot;$&quot;* \(#,##0.0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9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2" formatCode="_(&quot;$&quot;* #,##0.000000_);_(&quot;$&quot;* \(#,##0.000000\);_(&quot;$&quot;* &quot;-&quot;??_);_(@_)"/>
    </dxf>
    <dxf>
      <numFmt numFmtId="172" formatCode="_(&quot;$&quot;* #,##0.000000_);_(&quot;$&quot;* \(#,##0.0000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</dxf>
    <dxf>
      <font>
        <b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9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center" readingOrder="0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164" formatCode="_(* #,##0_);_(* \(#,##0\);_(* &quot;-&quot;??_);_(@_)"/>
    </dxf>
    <dxf>
      <numFmt numFmtId="174" formatCode="_(* #,##0.0_);_(* \(#,##0.0\);_(* &quot;-&quot;??_);_(@_)"/>
    </dxf>
    <dxf>
      <numFmt numFmtId="164" formatCode="_(* #,##0_);_(* \(#,##0\);_(* &quot;-&quot;??_);_(@_)"/>
    </dxf>
    <dxf>
      <numFmt numFmtId="174" formatCode="_(* #,##0.0_);_(* \(#,##0.0\);_(* &quot;-&quot;??_);_(@_)"/>
    </dxf>
    <dxf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Marino</a:t>
            </a:r>
            <a:r>
              <a:rPr lang="en-US" baseline="0"/>
              <a:t> </a:t>
            </a:r>
            <a:r>
              <a:rPr lang="en-US"/>
              <a:t>Storage</a:t>
            </a:r>
            <a:r>
              <a:rPr lang="en-US" baseline="0"/>
              <a:t> Shaving (Years 1-5)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7"/>
          <c:order val="7"/>
          <c:tx>
            <c:strRef>
              <c:f>'MARINO-SHAVE'!$I$20</c:f>
              <c:strCache>
                <c:ptCount val="1"/>
                <c:pt idx="0">
                  <c:v>Current Consumption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'MARINO-SHAVE'!$F$21:$F$32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'MARINO-SHAVE'!$I$21:$I$32</c:f>
              <c:numCache>
                <c:formatCode>_(* #,##0.00_);_(* \(#,##0.00\);_(* "-"??_);_(@_)</c:formatCode>
                <c:ptCount val="12"/>
                <c:pt idx="0">
                  <c:v>149.74799999999999</c:v>
                </c:pt>
                <c:pt idx="1">
                  <c:v>145.32599999999999</c:v>
                </c:pt>
                <c:pt idx="2">
                  <c:v>158.96600000000001</c:v>
                </c:pt>
                <c:pt idx="3">
                  <c:v>141.92400000000001</c:v>
                </c:pt>
                <c:pt idx="4">
                  <c:v>153.196</c:v>
                </c:pt>
                <c:pt idx="5">
                  <c:v>195.78</c:v>
                </c:pt>
                <c:pt idx="6">
                  <c:v>205.92599999999999</c:v>
                </c:pt>
                <c:pt idx="7">
                  <c:v>204.16</c:v>
                </c:pt>
                <c:pt idx="8">
                  <c:v>174.81800000000001</c:v>
                </c:pt>
                <c:pt idx="9">
                  <c:v>143.21600000000001</c:v>
                </c:pt>
                <c:pt idx="10">
                  <c:v>143.696</c:v>
                </c:pt>
                <c:pt idx="11">
                  <c:v>161.71799999999999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4F9-49B9-9164-F5AFD564951F}"/>
            </c:ext>
          </c:extLst>
        </c:ser>
        <c:ser>
          <c:idx val="8"/>
          <c:order val="8"/>
          <c:tx>
            <c:strRef>
              <c:f>'MARINO-SHAVE'!$J$20</c:f>
              <c:strCache>
                <c:ptCount val="1"/>
                <c:pt idx="0">
                  <c:v>Shaved Consumption</c:v>
                </c:pt>
              </c:strCache>
            </c:strRef>
          </c:tx>
          <c:spPr>
            <a:ln w="285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'MARINO-SHAVE'!$F$21:$F$32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'MARINO-SHAVE'!$J$21:$J$32</c:f>
              <c:numCache>
                <c:formatCode>_(* #,##0.00_);_(* \(#,##0.00\);_(* "-"??_);_(@_)</c:formatCode>
                <c:ptCount val="12"/>
                <c:pt idx="0">
                  <c:v>141.9342</c:v>
                </c:pt>
                <c:pt idx="1">
                  <c:v>137.51220000000001</c:v>
                </c:pt>
                <c:pt idx="2">
                  <c:v>151.15220000000002</c:v>
                </c:pt>
                <c:pt idx="3">
                  <c:v>134.11020000000002</c:v>
                </c:pt>
                <c:pt idx="4">
                  <c:v>145.38220000000001</c:v>
                </c:pt>
                <c:pt idx="5">
                  <c:v>195.78</c:v>
                </c:pt>
                <c:pt idx="6">
                  <c:v>205.93</c:v>
                </c:pt>
                <c:pt idx="7">
                  <c:v>196.34620000000001</c:v>
                </c:pt>
                <c:pt idx="8">
                  <c:v>167.00420000000003</c:v>
                </c:pt>
                <c:pt idx="9">
                  <c:v>135.40220000000002</c:v>
                </c:pt>
                <c:pt idx="10">
                  <c:v>135.88220000000001</c:v>
                </c:pt>
                <c:pt idx="11">
                  <c:v>153.9042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4F9-49B9-9164-F5AFD56495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3464608"/>
        <c:axId val="893466720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'SL-SHAVE'!$N$37</c15:sqref>
                        </c15:formulaRef>
                      </c:ext>
                    </c:extLst>
                    <c:strCache>
                      <c:ptCount val="1"/>
                      <c:pt idx="0">
                        <c:v>Current Consumption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'SL-SHAVE'!$A$21:$A$32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'SL-SHAVE'!$H$21:$H$32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12"/>
                      <c:pt idx="0">
                        <c:v>254.43100000000001</c:v>
                      </c:pt>
                      <c:pt idx="1">
                        <c:v>244.60599999999999</c:v>
                      </c:pt>
                      <c:pt idx="2">
                        <c:v>291.81099999999998</c:v>
                      </c:pt>
                      <c:pt idx="3">
                        <c:v>311.69499999999999</c:v>
                      </c:pt>
                      <c:pt idx="4">
                        <c:v>360.858</c:v>
                      </c:pt>
                      <c:pt idx="5">
                        <c:v>421.76100000000002</c:v>
                      </c:pt>
                      <c:pt idx="6">
                        <c:v>412.89600000000002</c:v>
                      </c:pt>
                      <c:pt idx="7">
                        <c:v>405.673</c:v>
                      </c:pt>
                      <c:pt idx="8">
                        <c:v>371.02100000000002</c:v>
                      </c:pt>
                      <c:pt idx="9">
                        <c:v>280.97500000000002</c:v>
                      </c:pt>
                      <c:pt idx="10">
                        <c:v>251.29499999999999</c:v>
                      </c:pt>
                      <c:pt idx="11">
                        <c:v>275.52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4F9-49B9-9164-F5AFD564951F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v>shaved consumption</c:v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'SL-SHAVE'!$A$4:$A$15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'SL-SHAVE'!$C$88:$C$99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12"/>
                      <c:pt idx="0">
                        <c:v>241073.2</c:v>
                      </c:pt>
                      <c:pt idx="1">
                        <c:v>231248.2</c:v>
                      </c:pt>
                      <c:pt idx="2">
                        <c:v>278453.2</c:v>
                      </c:pt>
                      <c:pt idx="3">
                        <c:v>298337.2</c:v>
                      </c:pt>
                      <c:pt idx="4">
                        <c:v>347500.2</c:v>
                      </c:pt>
                      <c:pt idx="5">
                        <c:v>408403.20000000001</c:v>
                      </c:pt>
                      <c:pt idx="6">
                        <c:v>412896</c:v>
                      </c:pt>
                      <c:pt idx="7">
                        <c:v>405673</c:v>
                      </c:pt>
                      <c:pt idx="8">
                        <c:v>357663.2</c:v>
                      </c:pt>
                      <c:pt idx="9">
                        <c:v>267617.2</c:v>
                      </c:pt>
                      <c:pt idx="10">
                        <c:v>237937.2</c:v>
                      </c:pt>
                      <c:pt idx="11">
                        <c:v>262162.2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94F9-49B9-9164-F5AFD564951F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ser>
          <c:idx val="5"/>
          <c:order val="5"/>
          <c:tx>
            <c:strRef>
              <c:f>'MARINO-SHAVE'!$G$20</c:f>
              <c:strCache>
                <c:ptCount val="1"/>
                <c:pt idx="0">
                  <c:v>Current Demand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'MARINO-SHAVE'!$F$21:$F$32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'MARINO-SHAVE'!$G$21:$G$32</c:f>
              <c:numCache>
                <c:formatCode>General</c:formatCode>
                <c:ptCount val="12"/>
                <c:pt idx="0">
                  <c:v>342.6</c:v>
                </c:pt>
                <c:pt idx="1">
                  <c:v>259.7</c:v>
                </c:pt>
                <c:pt idx="2">
                  <c:v>269.60000000000002</c:v>
                </c:pt>
                <c:pt idx="3">
                  <c:v>370.8</c:v>
                </c:pt>
                <c:pt idx="4">
                  <c:v>412.2</c:v>
                </c:pt>
                <c:pt idx="5">
                  <c:v>434.1</c:v>
                </c:pt>
                <c:pt idx="6">
                  <c:v>432.1</c:v>
                </c:pt>
                <c:pt idx="7">
                  <c:v>401.2</c:v>
                </c:pt>
                <c:pt idx="8">
                  <c:v>417</c:v>
                </c:pt>
                <c:pt idx="9">
                  <c:v>301.60000000000002</c:v>
                </c:pt>
                <c:pt idx="10">
                  <c:v>243</c:v>
                </c:pt>
                <c:pt idx="11">
                  <c:v>213.2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F9-49B9-9164-F5AFD564951F}"/>
            </c:ext>
          </c:extLst>
        </c:ser>
        <c:ser>
          <c:idx val="6"/>
          <c:order val="6"/>
          <c:tx>
            <c:strRef>
              <c:f>'MARINO-SHAVE'!$H$20</c:f>
              <c:strCache>
                <c:ptCount val="1"/>
                <c:pt idx="0">
                  <c:v>Shaved Demand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'MARINO-SHAVE'!$F$21:$F$32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'MARINO-SHAVE'!$H$21:$H$32</c:f>
              <c:numCache>
                <c:formatCode>General</c:formatCode>
                <c:ptCount val="12"/>
                <c:pt idx="0">
                  <c:v>277.48500000000001</c:v>
                </c:pt>
                <c:pt idx="1">
                  <c:v>194.58499999999998</c:v>
                </c:pt>
                <c:pt idx="2">
                  <c:v>204.48500000000001</c:v>
                </c:pt>
                <c:pt idx="3">
                  <c:v>305.685</c:v>
                </c:pt>
                <c:pt idx="4">
                  <c:v>347.08499999999998</c:v>
                </c:pt>
                <c:pt idx="5">
                  <c:v>434.1</c:v>
                </c:pt>
                <c:pt idx="6">
                  <c:v>432.1</c:v>
                </c:pt>
                <c:pt idx="7">
                  <c:v>336.08499999999998</c:v>
                </c:pt>
                <c:pt idx="8">
                  <c:v>351.88499999999999</c:v>
                </c:pt>
                <c:pt idx="9">
                  <c:v>236.48500000000001</c:v>
                </c:pt>
                <c:pt idx="10">
                  <c:v>177.88499999999999</c:v>
                </c:pt>
                <c:pt idx="11">
                  <c:v>148.08499999999998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4F9-49B9-9164-F5AFD56495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8131392"/>
        <c:axId val="918134208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'SL-SHAVE'!$N$38</c15:sqref>
                        </c15:formulaRef>
                      </c:ext>
                    </c:extLst>
                    <c:strCache>
                      <c:ptCount val="1"/>
                      <c:pt idx="0">
                        <c:v>Current Demand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'MARINO-SHAVE'!$F$21:$F$32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'SL-SHAVE'!$B$4:$B$15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519</c:v>
                      </c:pt>
                      <c:pt idx="1">
                        <c:v>399.6</c:v>
                      </c:pt>
                      <c:pt idx="2">
                        <c:v>595.70000000000005</c:v>
                      </c:pt>
                      <c:pt idx="3">
                        <c:v>583.6</c:v>
                      </c:pt>
                      <c:pt idx="4">
                        <c:v>694.6</c:v>
                      </c:pt>
                      <c:pt idx="5">
                        <c:v>692</c:v>
                      </c:pt>
                      <c:pt idx="6">
                        <c:v>681</c:v>
                      </c:pt>
                      <c:pt idx="7">
                        <c:v>742.1</c:v>
                      </c:pt>
                      <c:pt idx="8">
                        <c:v>721.1</c:v>
                      </c:pt>
                      <c:pt idx="9">
                        <c:v>618.5</c:v>
                      </c:pt>
                      <c:pt idx="10">
                        <c:v>445</c:v>
                      </c:pt>
                      <c:pt idx="11">
                        <c:v>378.3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94F9-49B9-9164-F5AFD564951F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'SL-SHAVE'!$N$40</c15:sqref>
                        </c15:formulaRef>
                      </c:ext>
                    </c:extLst>
                    <c:strCache>
                      <c:ptCount val="1"/>
                      <c:pt idx="0">
                        <c:v>Shaved Demand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'MARINO-SHAVE'!$F$21:$F$32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'SL-SHAVE'!$B$88:$B$99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407.685</c:v>
                      </c:pt>
                      <c:pt idx="1">
                        <c:v>288.28500000000003</c:v>
                      </c:pt>
                      <c:pt idx="2">
                        <c:v>484.38500000000005</c:v>
                      </c:pt>
                      <c:pt idx="3">
                        <c:v>472.28500000000003</c:v>
                      </c:pt>
                      <c:pt idx="4">
                        <c:v>583.28500000000008</c:v>
                      </c:pt>
                      <c:pt idx="5">
                        <c:v>580.68499999999995</c:v>
                      </c:pt>
                      <c:pt idx="6">
                        <c:v>681</c:v>
                      </c:pt>
                      <c:pt idx="7">
                        <c:v>742.1</c:v>
                      </c:pt>
                      <c:pt idx="8">
                        <c:v>609.78500000000008</c:v>
                      </c:pt>
                      <c:pt idx="9">
                        <c:v>507.185</c:v>
                      </c:pt>
                      <c:pt idx="10">
                        <c:v>333.685</c:v>
                      </c:pt>
                      <c:pt idx="11">
                        <c:v>266.98500000000001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94F9-49B9-9164-F5AFD564951F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'SL-SHAVE'!$N$39</c15:sqref>
                        </c15:formulaRef>
                      </c:ext>
                    </c:extLst>
                    <c:strCache>
                      <c:ptCount val="1"/>
                      <c:pt idx="0">
                        <c:v>Shaved Consumption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75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'MARINO-SHAVE'!$F$21:$F$32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'SL-SHAVE'!$N$88:$N$99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12"/>
                      <c:pt idx="0">
                        <c:v>241.07320000000001</c:v>
                      </c:pt>
                      <c:pt idx="1">
                        <c:v>231.24820000000003</c:v>
                      </c:pt>
                      <c:pt idx="2">
                        <c:v>278.45320000000004</c:v>
                      </c:pt>
                      <c:pt idx="3">
                        <c:v>298.3372</c:v>
                      </c:pt>
                      <c:pt idx="4">
                        <c:v>347.50020000000001</c:v>
                      </c:pt>
                      <c:pt idx="5">
                        <c:v>408.40320000000003</c:v>
                      </c:pt>
                      <c:pt idx="6">
                        <c:v>412.89600000000002</c:v>
                      </c:pt>
                      <c:pt idx="7">
                        <c:v>405.673</c:v>
                      </c:pt>
                      <c:pt idx="8">
                        <c:v>357.66320000000002</c:v>
                      </c:pt>
                      <c:pt idx="9">
                        <c:v>267.61720000000003</c:v>
                      </c:pt>
                      <c:pt idx="10">
                        <c:v>237.93720000000002</c:v>
                      </c:pt>
                      <c:pt idx="11">
                        <c:v>262.16219999999998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94F9-49B9-9164-F5AFD564951F}"/>
                  </c:ext>
                </c:extLst>
              </c15:ser>
            </c15:filteredLineSeries>
          </c:ext>
        </c:extLst>
      </c:lineChart>
      <c:catAx>
        <c:axId val="89346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466720"/>
        <c:crosses val="autoZero"/>
        <c:auto val="1"/>
        <c:lblAlgn val="ctr"/>
        <c:lblOffset val="100"/>
        <c:noMultiLvlLbl val="0"/>
      </c:catAx>
      <c:valAx>
        <c:axId val="89346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accent2">
                        <a:lumMod val="75000"/>
                      </a:schemeClr>
                    </a:solidFill>
                  </a:rPr>
                  <a:t>Consumption (MWh)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accent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464608"/>
        <c:crosses val="autoZero"/>
        <c:crossBetween val="between"/>
      </c:valAx>
      <c:valAx>
        <c:axId val="91813420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accent1">
                        <a:lumMod val="75000"/>
                      </a:schemeClr>
                    </a:solidFill>
                  </a:rPr>
                  <a:t>Demand (kW)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131392"/>
        <c:crosses val="max"/>
        <c:crossBetween val="between"/>
      </c:valAx>
      <c:catAx>
        <c:axId val="918131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181342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Marino Storage Shaving</a:t>
            </a:r>
            <a:r>
              <a:rPr lang="en-US" baseline="0"/>
              <a:t> Costs (Years 1-5)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Current Cost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'MARINO-SHAVE'!$A$4:$A$15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'MARINO-SHAVE'!$K$4:$K$15</c:f>
              <c:numCache>
                <c:formatCode>_("$"* #,##0.00_);_("$"* \(#,##0.00\);_("$"* "-"??_);_(@_)</c:formatCode>
                <c:ptCount val="12"/>
                <c:pt idx="0">
                  <c:v>27214.479288000002</c:v>
                </c:pt>
                <c:pt idx="1">
                  <c:v>25056.11146</c:v>
                </c:pt>
                <c:pt idx="2">
                  <c:v>27134.829859999998</c:v>
                </c:pt>
                <c:pt idx="3">
                  <c:v>26679.566040000002</c:v>
                </c:pt>
                <c:pt idx="4">
                  <c:v>30742.783159999999</c:v>
                </c:pt>
                <c:pt idx="5">
                  <c:v>38008.338900000002</c:v>
                </c:pt>
                <c:pt idx="6">
                  <c:v>39401.976760000005</c:v>
                </c:pt>
                <c:pt idx="7">
                  <c:v>38389.105599999995</c:v>
                </c:pt>
                <c:pt idx="8">
                  <c:v>32985.394679999998</c:v>
                </c:pt>
                <c:pt idx="9">
                  <c:v>25632.436159999997</c:v>
                </c:pt>
                <c:pt idx="10">
                  <c:v>24594.08496</c:v>
                </c:pt>
                <c:pt idx="11">
                  <c:v>26601.774171999998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45-4F3C-9B79-8D8DC9A01D86}"/>
            </c:ext>
          </c:extLst>
        </c:ser>
        <c:ser>
          <c:idx val="1"/>
          <c:order val="1"/>
          <c:tx>
            <c:v>Shaved Cost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'MARINO-SHAVE'!$L$38:$L$49</c:f>
              <c:numCache>
                <c:formatCode>_("$"* #,##0.00_);_("$"* \(#,##0.00\);_("$"* "-"??_);_(@_)</c:formatCode>
                <c:ptCount val="12"/>
                <c:pt idx="0">
                  <c:v>24893.603575200003</c:v>
                </c:pt>
                <c:pt idx="1">
                  <c:v>22744.190362000001</c:v>
                </c:pt>
                <c:pt idx="2">
                  <c:v>24822.908762000003</c:v>
                </c:pt>
                <c:pt idx="3">
                  <c:v>24367.644941999999</c:v>
                </c:pt>
                <c:pt idx="4">
                  <c:v>28159.332512000001</c:v>
                </c:pt>
                <c:pt idx="5">
                  <c:v>38008.338900000002</c:v>
                </c:pt>
                <c:pt idx="6">
                  <c:v>39401.976760000005</c:v>
                </c:pt>
                <c:pt idx="7">
                  <c:v>35684.801511999998</c:v>
                </c:pt>
                <c:pt idx="8">
                  <c:v>30548.062092</c:v>
                </c:pt>
                <c:pt idx="9">
                  <c:v>23316.217472</c:v>
                </c:pt>
                <c:pt idx="10">
                  <c:v>22277.866272000003</c:v>
                </c:pt>
                <c:pt idx="11">
                  <c:v>24271.146836800002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45-4F3C-9B79-8D8DC9A01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8225024"/>
        <c:axId val="918224672"/>
      </c:lineChart>
      <c:catAx>
        <c:axId val="91822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224672"/>
        <c:crosses val="autoZero"/>
        <c:auto val="1"/>
        <c:lblAlgn val="ctr"/>
        <c:lblOffset val="100"/>
        <c:noMultiLvlLbl val="0"/>
      </c:catAx>
      <c:valAx>
        <c:axId val="918224672"/>
        <c:scaling>
          <c:orientation val="minMax"/>
          <c:max val="40000"/>
          <c:min val="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225024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Marino</a:t>
            </a:r>
            <a:r>
              <a:rPr lang="en-US" baseline="0"/>
              <a:t> </a:t>
            </a:r>
            <a:r>
              <a:rPr lang="en-US"/>
              <a:t>Storage</a:t>
            </a:r>
            <a:r>
              <a:rPr lang="en-US" baseline="0"/>
              <a:t> Shaving (Years 6-25)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7"/>
          <c:order val="7"/>
          <c:tx>
            <c:strRef>
              <c:f>'MARINO-SHAVE'!$I$20</c:f>
              <c:strCache>
                <c:ptCount val="1"/>
                <c:pt idx="0">
                  <c:v>Current Consumption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'MARINO-SHAVE'!$F$21:$F$32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'MARINO-SHAVE'!$I$21:$I$32</c:f>
              <c:numCache>
                <c:formatCode>_(* #,##0.00_);_(* \(#,##0.00\);_(* "-"??_);_(@_)</c:formatCode>
                <c:ptCount val="12"/>
                <c:pt idx="0">
                  <c:v>149.74799999999999</c:v>
                </c:pt>
                <c:pt idx="1">
                  <c:v>145.32599999999999</c:v>
                </c:pt>
                <c:pt idx="2">
                  <c:v>158.96600000000001</c:v>
                </c:pt>
                <c:pt idx="3">
                  <c:v>141.92400000000001</c:v>
                </c:pt>
                <c:pt idx="4">
                  <c:v>153.196</c:v>
                </c:pt>
                <c:pt idx="5">
                  <c:v>195.78</c:v>
                </c:pt>
                <c:pt idx="6">
                  <c:v>205.92599999999999</c:v>
                </c:pt>
                <c:pt idx="7">
                  <c:v>204.16</c:v>
                </c:pt>
                <c:pt idx="8">
                  <c:v>174.81800000000001</c:v>
                </c:pt>
                <c:pt idx="9">
                  <c:v>143.21600000000001</c:v>
                </c:pt>
                <c:pt idx="10">
                  <c:v>143.696</c:v>
                </c:pt>
                <c:pt idx="11">
                  <c:v>161.71799999999999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84-4649-9B86-D8A9DF2CE053}"/>
            </c:ext>
          </c:extLst>
        </c:ser>
        <c:ser>
          <c:idx val="10"/>
          <c:order val="10"/>
          <c:tx>
            <c:strRef>
              <c:f>'MARINO-SHAVE'!$E$74</c:f>
              <c:strCache>
                <c:ptCount val="1"/>
                <c:pt idx="0">
                  <c:v>Shaved Consumption</c:v>
                </c:pt>
              </c:strCache>
            </c:strRef>
          </c:tx>
          <c:spPr>
            <a:ln w="285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'MARINO-SHAVE'!$E$75:$E$86</c:f>
              <c:numCache>
                <c:formatCode>_(* #,##0.00_);_(* \(#,##0.00\);_(* "-"??_);_(@_)</c:formatCode>
                <c:ptCount val="12"/>
                <c:pt idx="0">
                  <c:v>145.548</c:v>
                </c:pt>
                <c:pt idx="1">
                  <c:v>141.126</c:v>
                </c:pt>
                <c:pt idx="2">
                  <c:v>154.76599999999999</c:v>
                </c:pt>
                <c:pt idx="3">
                  <c:v>137.72399999999999</c:v>
                </c:pt>
                <c:pt idx="4">
                  <c:v>148.99600000000001</c:v>
                </c:pt>
                <c:pt idx="5">
                  <c:v>191.58</c:v>
                </c:pt>
                <c:pt idx="6">
                  <c:v>201.726</c:v>
                </c:pt>
                <c:pt idx="7">
                  <c:v>199.96</c:v>
                </c:pt>
                <c:pt idx="8">
                  <c:v>170.61799999999999</c:v>
                </c:pt>
                <c:pt idx="9">
                  <c:v>139.01599999999999</c:v>
                </c:pt>
                <c:pt idx="10">
                  <c:v>139.49600000000001</c:v>
                </c:pt>
                <c:pt idx="11">
                  <c:v>157.518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E184-4649-9B86-D8A9DF2CE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3464608"/>
        <c:axId val="893466720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'SL-SHAVE'!$N$37</c15:sqref>
                        </c15:formulaRef>
                      </c:ext>
                    </c:extLst>
                    <c:strCache>
                      <c:ptCount val="1"/>
                      <c:pt idx="0">
                        <c:v>Current Consumption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'SL-SHAVE'!$A$21:$A$32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'SL-SHAVE'!$H$21:$H$32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12"/>
                      <c:pt idx="0">
                        <c:v>254.43100000000001</c:v>
                      </c:pt>
                      <c:pt idx="1">
                        <c:v>244.60599999999999</c:v>
                      </c:pt>
                      <c:pt idx="2">
                        <c:v>291.81099999999998</c:v>
                      </c:pt>
                      <c:pt idx="3">
                        <c:v>311.69499999999999</c:v>
                      </c:pt>
                      <c:pt idx="4">
                        <c:v>360.858</c:v>
                      </c:pt>
                      <c:pt idx="5">
                        <c:v>421.76100000000002</c:v>
                      </c:pt>
                      <c:pt idx="6">
                        <c:v>412.89600000000002</c:v>
                      </c:pt>
                      <c:pt idx="7">
                        <c:v>405.673</c:v>
                      </c:pt>
                      <c:pt idx="8">
                        <c:v>371.02100000000002</c:v>
                      </c:pt>
                      <c:pt idx="9">
                        <c:v>280.97500000000002</c:v>
                      </c:pt>
                      <c:pt idx="10">
                        <c:v>251.29499999999999</c:v>
                      </c:pt>
                      <c:pt idx="11">
                        <c:v>275.52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E184-4649-9B86-D8A9DF2CE053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v>shaved consumption</c:v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'SL-SHAVE'!$A$4:$A$15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'SL-SHAVE'!$C$88:$C$99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12"/>
                      <c:pt idx="0">
                        <c:v>241073.2</c:v>
                      </c:pt>
                      <c:pt idx="1">
                        <c:v>231248.2</c:v>
                      </c:pt>
                      <c:pt idx="2">
                        <c:v>278453.2</c:v>
                      </c:pt>
                      <c:pt idx="3">
                        <c:v>298337.2</c:v>
                      </c:pt>
                      <c:pt idx="4">
                        <c:v>347500.2</c:v>
                      </c:pt>
                      <c:pt idx="5">
                        <c:v>408403.20000000001</c:v>
                      </c:pt>
                      <c:pt idx="6">
                        <c:v>412896</c:v>
                      </c:pt>
                      <c:pt idx="7">
                        <c:v>405673</c:v>
                      </c:pt>
                      <c:pt idx="8">
                        <c:v>357663.2</c:v>
                      </c:pt>
                      <c:pt idx="9">
                        <c:v>267617.2</c:v>
                      </c:pt>
                      <c:pt idx="10">
                        <c:v>237937.2</c:v>
                      </c:pt>
                      <c:pt idx="11">
                        <c:v>262162.2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E184-4649-9B86-D8A9DF2CE053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'MARINO-SHAVE'!$J$20</c15:sqref>
                        </c15:formulaRef>
                      </c:ext>
                    </c:extLst>
                    <c:strCache>
                      <c:ptCount val="1"/>
                      <c:pt idx="0">
                        <c:v>Shaved Consumption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75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'MARINO-SHAVE'!$F$21:$F$32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'MARINO-SHAVE'!$J$21:$J$32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12"/>
                      <c:pt idx="0">
                        <c:v>141.9342</c:v>
                      </c:pt>
                      <c:pt idx="1">
                        <c:v>137.51220000000001</c:v>
                      </c:pt>
                      <c:pt idx="2">
                        <c:v>151.15220000000002</c:v>
                      </c:pt>
                      <c:pt idx="3">
                        <c:v>134.11020000000002</c:v>
                      </c:pt>
                      <c:pt idx="4">
                        <c:v>145.38220000000001</c:v>
                      </c:pt>
                      <c:pt idx="5">
                        <c:v>195.78</c:v>
                      </c:pt>
                      <c:pt idx="6">
                        <c:v>205.93</c:v>
                      </c:pt>
                      <c:pt idx="7">
                        <c:v>196.34620000000001</c:v>
                      </c:pt>
                      <c:pt idx="8">
                        <c:v>167.00420000000003</c:v>
                      </c:pt>
                      <c:pt idx="9">
                        <c:v>135.40220000000002</c:v>
                      </c:pt>
                      <c:pt idx="10">
                        <c:v>135.88220000000001</c:v>
                      </c:pt>
                      <c:pt idx="11">
                        <c:v>153.9042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E184-4649-9B86-D8A9DF2CE053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ser>
          <c:idx val="5"/>
          <c:order val="5"/>
          <c:tx>
            <c:strRef>
              <c:f>'MARINO-SHAVE'!$G$20</c:f>
              <c:strCache>
                <c:ptCount val="1"/>
                <c:pt idx="0">
                  <c:v>Current Demand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'MARINO-SHAVE'!$F$21:$F$32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'MARINO-SHAVE'!$G$21:$G$32</c:f>
              <c:numCache>
                <c:formatCode>General</c:formatCode>
                <c:ptCount val="12"/>
                <c:pt idx="0">
                  <c:v>342.6</c:v>
                </c:pt>
                <c:pt idx="1">
                  <c:v>259.7</c:v>
                </c:pt>
                <c:pt idx="2">
                  <c:v>269.60000000000002</c:v>
                </c:pt>
                <c:pt idx="3">
                  <c:v>370.8</c:v>
                </c:pt>
                <c:pt idx="4">
                  <c:v>412.2</c:v>
                </c:pt>
                <c:pt idx="5">
                  <c:v>434.1</c:v>
                </c:pt>
                <c:pt idx="6">
                  <c:v>432.1</c:v>
                </c:pt>
                <c:pt idx="7">
                  <c:v>401.2</c:v>
                </c:pt>
                <c:pt idx="8">
                  <c:v>417</c:v>
                </c:pt>
                <c:pt idx="9">
                  <c:v>301.60000000000002</c:v>
                </c:pt>
                <c:pt idx="10">
                  <c:v>243</c:v>
                </c:pt>
                <c:pt idx="11">
                  <c:v>213.2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84-4649-9B86-D8A9DF2CE053}"/>
            </c:ext>
          </c:extLst>
        </c:ser>
        <c:ser>
          <c:idx val="9"/>
          <c:order val="9"/>
          <c:tx>
            <c:strRef>
              <c:f>'MARINO-SHAVE'!$D$74</c:f>
              <c:strCache>
                <c:ptCount val="1"/>
                <c:pt idx="0">
                  <c:v>Shaved Demand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'MARINO-SHAVE'!$D$75:$D$86</c:f>
              <c:numCache>
                <c:formatCode>General</c:formatCode>
                <c:ptCount val="12"/>
                <c:pt idx="0">
                  <c:v>277.48500000000001</c:v>
                </c:pt>
                <c:pt idx="1">
                  <c:v>194.58499999999998</c:v>
                </c:pt>
                <c:pt idx="2">
                  <c:v>204.48500000000001</c:v>
                </c:pt>
                <c:pt idx="3">
                  <c:v>305.685</c:v>
                </c:pt>
                <c:pt idx="4">
                  <c:v>347.08499999999998</c:v>
                </c:pt>
                <c:pt idx="5">
                  <c:v>368.98500000000001</c:v>
                </c:pt>
                <c:pt idx="6">
                  <c:v>366.98500000000001</c:v>
                </c:pt>
                <c:pt idx="7">
                  <c:v>336.08499999999998</c:v>
                </c:pt>
                <c:pt idx="8">
                  <c:v>351.88499999999999</c:v>
                </c:pt>
                <c:pt idx="9">
                  <c:v>236.48500000000001</c:v>
                </c:pt>
                <c:pt idx="10">
                  <c:v>177.88499999999999</c:v>
                </c:pt>
                <c:pt idx="11">
                  <c:v>148.08499999999998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E184-4649-9B86-D8A9DF2CE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8131392"/>
        <c:axId val="918134208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'SL-SHAVE'!$N$38</c15:sqref>
                        </c15:formulaRef>
                      </c:ext>
                    </c:extLst>
                    <c:strCache>
                      <c:ptCount val="1"/>
                      <c:pt idx="0">
                        <c:v>Current Demand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'MARINO-SHAVE'!$F$21:$F$32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'SL-SHAVE'!$B$4:$B$15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519</c:v>
                      </c:pt>
                      <c:pt idx="1">
                        <c:v>399.6</c:v>
                      </c:pt>
                      <c:pt idx="2">
                        <c:v>595.70000000000005</c:v>
                      </c:pt>
                      <c:pt idx="3">
                        <c:v>583.6</c:v>
                      </c:pt>
                      <c:pt idx="4">
                        <c:v>694.6</c:v>
                      </c:pt>
                      <c:pt idx="5">
                        <c:v>692</c:v>
                      </c:pt>
                      <c:pt idx="6">
                        <c:v>681</c:v>
                      </c:pt>
                      <c:pt idx="7">
                        <c:v>742.1</c:v>
                      </c:pt>
                      <c:pt idx="8">
                        <c:v>721.1</c:v>
                      </c:pt>
                      <c:pt idx="9">
                        <c:v>618.5</c:v>
                      </c:pt>
                      <c:pt idx="10">
                        <c:v>445</c:v>
                      </c:pt>
                      <c:pt idx="11">
                        <c:v>378.3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E184-4649-9B86-D8A9DF2CE05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'SL-SHAVE'!$N$40</c15:sqref>
                        </c15:formulaRef>
                      </c:ext>
                    </c:extLst>
                    <c:strCache>
                      <c:ptCount val="1"/>
                      <c:pt idx="0">
                        <c:v>Shaved Demand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'MARINO-SHAVE'!$F$21:$F$32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'SL-SHAVE'!$B$88:$B$99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407.685</c:v>
                      </c:pt>
                      <c:pt idx="1">
                        <c:v>288.28500000000003</c:v>
                      </c:pt>
                      <c:pt idx="2">
                        <c:v>484.38500000000005</c:v>
                      </c:pt>
                      <c:pt idx="3">
                        <c:v>472.28500000000003</c:v>
                      </c:pt>
                      <c:pt idx="4">
                        <c:v>583.28500000000008</c:v>
                      </c:pt>
                      <c:pt idx="5">
                        <c:v>580.68499999999995</c:v>
                      </c:pt>
                      <c:pt idx="6">
                        <c:v>681</c:v>
                      </c:pt>
                      <c:pt idx="7">
                        <c:v>742.1</c:v>
                      </c:pt>
                      <c:pt idx="8">
                        <c:v>609.78500000000008</c:v>
                      </c:pt>
                      <c:pt idx="9">
                        <c:v>507.185</c:v>
                      </c:pt>
                      <c:pt idx="10">
                        <c:v>333.685</c:v>
                      </c:pt>
                      <c:pt idx="11">
                        <c:v>266.98500000000001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E184-4649-9B86-D8A9DF2CE053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'SL-SHAVE'!$N$39</c15:sqref>
                        </c15:formulaRef>
                      </c:ext>
                    </c:extLst>
                    <c:strCache>
                      <c:ptCount val="1"/>
                      <c:pt idx="0">
                        <c:v>Shaved Consumption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75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'MARINO-SHAVE'!$F$21:$F$32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'SL-SHAVE'!$N$88:$N$99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12"/>
                      <c:pt idx="0">
                        <c:v>241.07320000000001</c:v>
                      </c:pt>
                      <c:pt idx="1">
                        <c:v>231.24820000000003</c:v>
                      </c:pt>
                      <c:pt idx="2">
                        <c:v>278.45320000000004</c:v>
                      </c:pt>
                      <c:pt idx="3">
                        <c:v>298.3372</c:v>
                      </c:pt>
                      <c:pt idx="4">
                        <c:v>347.50020000000001</c:v>
                      </c:pt>
                      <c:pt idx="5">
                        <c:v>408.40320000000003</c:v>
                      </c:pt>
                      <c:pt idx="6">
                        <c:v>412.89600000000002</c:v>
                      </c:pt>
                      <c:pt idx="7">
                        <c:v>405.673</c:v>
                      </c:pt>
                      <c:pt idx="8">
                        <c:v>357.66320000000002</c:v>
                      </c:pt>
                      <c:pt idx="9">
                        <c:v>267.61720000000003</c:v>
                      </c:pt>
                      <c:pt idx="10">
                        <c:v>237.93720000000002</c:v>
                      </c:pt>
                      <c:pt idx="11">
                        <c:v>262.16219999999998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E184-4649-9B86-D8A9DF2CE053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'MARINO-SHAVE'!$H$20</c15:sqref>
                        </c15:formulaRef>
                      </c:ext>
                    </c:extLst>
                    <c:strCache>
                      <c:ptCount val="1"/>
                      <c:pt idx="0">
                        <c:v>Shaved Demand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'MARINO-SHAVE'!$F$21:$F$32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'MARINO-SHAVE'!$H$21:$H$32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277.48500000000001</c:v>
                      </c:pt>
                      <c:pt idx="1">
                        <c:v>194.58499999999998</c:v>
                      </c:pt>
                      <c:pt idx="2">
                        <c:v>204.48500000000001</c:v>
                      </c:pt>
                      <c:pt idx="3">
                        <c:v>305.685</c:v>
                      </c:pt>
                      <c:pt idx="4">
                        <c:v>347.08499999999998</c:v>
                      </c:pt>
                      <c:pt idx="5">
                        <c:v>434.1</c:v>
                      </c:pt>
                      <c:pt idx="6">
                        <c:v>432.1</c:v>
                      </c:pt>
                      <c:pt idx="7">
                        <c:v>336.08499999999998</c:v>
                      </c:pt>
                      <c:pt idx="8">
                        <c:v>351.88499999999999</c:v>
                      </c:pt>
                      <c:pt idx="9">
                        <c:v>236.48500000000001</c:v>
                      </c:pt>
                      <c:pt idx="10">
                        <c:v>177.88499999999999</c:v>
                      </c:pt>
                      <c:pt idx="11">
                        <c:v>148.08499999999998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E184-4649-9B86-D8A9DF2CE053}"/>
                  </c:ext>
                </c:extLst>
              </c15:ser>
            </c15:filteredLineSeries>
          </c:ext>
        </c:extLst>
      </c:lineChart>
      <c:catAx>
        <c:axId val="89346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466720"/>
        <c:crosses val="autoZero"/>
        <c:auto val="1"/>
        <c:lblAlgn val="ctr"/>
        <c:lblOffset val="100"/>
        <c:noMultiLvlLbl val="0"/>
      </c:catAx>
      <c:valAx>
        <c:axId val="89346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accent2">
                        <a:lumMod val="75000"/>
                      </a:schemeClr>
                    </a:solidFill>
                  </a:rPr>
                  <a:t>Consumption (MWh)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accent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464608"/>
        <c:crosses val="autoZero"/>
        <c:crossBetween val="between"/>
      </c:valAx>
      <c:valAx>
        <c:axId val="91813420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accent1">
                        <a:lumMod val="75000"/>
                      </a:schemeClr>
                    </a:solidFill>
                  </a:rPr>
                  <a:t>Demand (kW)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131392"/>
        <c:crosses val="max"/>
        <c:crossBetween val="between"/>
      </c:valAx>
      <c:catAx>
        <c:axId val="918131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181342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Marino Storage Shaving</a:t>
            </a:r>
            <a:r>
              <a:rPr lang="en-US" baseline="0"/>
              <a:t> Costs (Years 6-25)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Current Cost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'MARINO-SHAVE'!$A$54:$A$65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'MARINO-SHAVE'!$K$4:$K$15</c:f>
              <c:numCache>
                <c:formatCode>_("$"* #,##0.00_);_("$"* \(#,##0.00\);_("$"* "-"??_);_(@_)</c:formatCode>
                <c:ptCount val="12"/>
                <c:pt idx="0">
                  <c:v>27214.479288000002</c:v>
                </c:pt>
                <c:pt idx="1">
                  <c:v>25056.11146</c:v>
                </c:pt>
                <c:pt idx="2">
                  <c:v>27134.829859999998</c:v>
                </c:pt>
                <c:pt idx="3">
                  <c:v>26679.566040000002</c:v>
                </c:pt>
                <c:pt idx="4">
                  <c:v>30742.783159999999</c:v>
                </c:pt>
                <c:pt idx="5">
                  <c:v>38008.338900000002</c:v>
                </c:pt>
                <c:pt idx="6">
                  <c:v>39401.976760000005</c:v>
                </c:pt>
                <c:pt idx="7">
                  <c:v>38389.105599999995</c:v>
                </c:pt>
                <c:pt idx="8">
                  <c:v>32985.394679999998</c:v>
                </c:pt>
                <c:pt idx="9">
                  <c:v>25632.436159999997</c:v>
                </c:pt>
                <c:pt idx="10">
                  <c:v>24594.08496</c:v>
                </c:pt>
                <c:pt idx="11">
                  <c:v>26601.774171999998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DE-4B75-BA07-4C25EF324E2F}"/>
            </c:ext>
          </c:extLst>
        </c:ser>
        <c:ser>
          <c:idx val="2"/>
          <c:order val="2"/>
          <c:tx>
            <c:v>Shaved Cost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'MARINO-SHAVE'!$A$54:$A$65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'MARINO-SHAVE'!$L$54:$L$65</c:f>
              <c:numCache>
                <c:formatCode>_("$"* #,##0.000000_);_("$"* \(#,##0.000000\);_("$"* "-"??_);_(@_)</c:formatCode>
                <c:ptCount val="12"/>
                <c:pt idx="0">
                  <c:v>25602.691038000001</c:v>
                </c:pt>
                <c:pt idx="1">
                  <c:v>23455.46056</c:v>
                </c:pt>
                <c:pt idx="2">
                  <c:v>25534.178960000001</c:v>
                </c:pt>
                <c:pt idx="3">
                  <c:v>25078.915139999997</c:v>
                </c:pt>
                <c:pt idx="4">
                  <c:v>28870.602709999999</c:v>
                </c:pt>
                <c:pt idx="5">
                  <c:v>36017.943599999999</c:v>
                </c:pt>
                <c:pt idx="6">
                  <c:v>37410.930460000003</c:v>
                </c:pt>
                <c:pt idx="7">
                  <c:v>36398.059300000001</c:v>
                </c:pt>
                <c:pt idx="8">
                  <c:v>31261.319879999999</c:v>
                </c:pt>
                <c:pt idx="9">
                  <c:v>24029.475259999999</c:v>
                </c:pt>
                <c:pt idx="10">
                  <c:v>22991.124060000002</c:v>
                </c:pt>
                <c:pt idx="11">
                  <c:v>24984.744322000002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9DE-4B75-BA07-4C25EF324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8225024"/>
        <c:axId val="91822467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v>Shaved Cost</c:v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'MARINO-SHAVE'!$A$54:$A$65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'MARINO-SHAVE'!$L$38:$L$49</c15:sqref>
                        </c15:formulaRef>
                      </c:ext>
                    </c:extLst>
                    <c:numCache>
                      <c:formatCode>_("$"* #,##0.00_);_("$"* \(#,##0.00\);_("$"* "-"??_);_(@_)</c:formatCode>
                      <c:ptCount val="12"/>
                      <c:pt idx="0">
                        <c:v>24893.603575200003</c:v>
                      </c:pt>
                      <c:pt idx="1">
                        <c:v>22744.190362000001</c:v>
                      </c:pt>
                      <c:pt idx="2">
                        <c:v>24822.908762000003</c:v>
                      </c:pt>
                      <c:pt idx="3">
                        <c:v>24367.644941999999</c:v>
                      </c:pt>
                      <c:pt idx="4">
                        <c:v>28159.332512000001</c:v>
                      </c:pt>
                      <c:pt idx="5">
                        <c:v>38008.338900000002</c:v>
                      </c:pt>
                      <c:pt idx="6">
                        <c:v>39401.976760000005</c:v>
                      </c:pt>
                      <c:pt idx="7">
                        <c:v>35684.801511999998</c:v>
                      </c:pt>
                      <c:pt idx="8">
                        <c:v>30548.062092</c:v>
                      </c:pt>
                      <c:pt idx="9">
                        <c:v>23316.217472</c:v>
                      </c:pt>
                      <c:pt idx="10">
                        <c:v>22277.866272000003</c:v>
                      </c:pt>
                      <c:pt idx="11">
                        <c:v>24271.146836800002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79DE-4B75-BA07-4C25EF324E2F}"/>
                  </c:ext>
                </c:extLst>
              </c15:ser>
            </c15:filteredLineSeries>
          </c:ext>
        </c:extLst>
      </c:lineChart>
      <c:catAx>
        <c:axId val="91822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224672"/>
        <c:crosses val="autoZero"/>
        <c:auto val="1"/>
        <c:lblAlgn val="ctr"/>
        <c:lblOffset val="100"/>
        <c:noMultiLvlLbl val="0"/>
      </c:catAx>
      <c:valAx>
        <c:axId val="918224672"/>
        <c:scaling>
          <c:orientation val="minMax"/>
          <c:max val="40000"/>
          <c:min val="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225024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Snell Library Storage</a:t>
            </a:r>
            <a:r>
              <a:rPr lang="en-US" baseline="0"/>
              <a:t> Shaving (Years 1-5)</a:t>
            </a:r>
          </a:p>
        </c:rich>
      </c:tx>
      <c:layout>
        <c:manualLayout>
          <c:xMode val="edge"/>
          <c:yMode val="edge"/>
          <c:x val="0.33845369603688369"/>
          <c:y val="1.58084857960132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'SL-SHAVE'!$N$37</c:f>
              <c:strCache>
                <c:ptCount val="1"/>
                <c:pt idx="0">
                  <c:v>Current Consumption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'SL-SHAVE'!$A$21:$A$32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'SL-SHAVE'!$H$21:$H$32</c:f>
              <c:numCache>
                <c:formatCode>_(* #,##0.00_);_(* \(#,##0.00\);_(* "-"??_);_(@_)</c:formatCode>
                <c:ptCount val="12"/>
                <c:pt idx="0">
                  <c:v>254.43100000000001</c:v>
                </c:pt>
                <c:pt idx="1">
                  <c:v>244.60599999999999</c:v>
                </c:pt>
                <c:pt idx="2">
                  <c:v>291.81099999999998</c:v>
                </c:pt>
                <c:pt idx="3">
                  <c:v>311.69499999999999</c:v>
                </c:pt>
                <c:pt idx="4">
                  <c:v>360.858</c:v>
                </c:pt>
                <c:pt idx="5">
                  <c:v>421.76100000000002</c:v>
                </c:pt>
                <c:pt idx="6">
                  <c:v>412.89600000000002</c:v>
                </c:pt>
                <c:pt idx="7">
                  <c:v>405.673</c:v>
                </c:pt>
                <c:pt idx="8">
                  <c:v>371.02100000000002</c:v>
                </c:pt>
                <c:pt idx="9">
                  <c:v>280.97500000000002</c:v>
                </c:pt>
                <c:pt idx="10">
                  <c:v>251.29499999999999</c:v>
                </c:pt>
                <c:pt idx="11">
                  <c:v>275.52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B7-4179-935E-B33D79E08FC8}"/>
            </c:ext>
          </c:extLst>
        </c:ser>
        <c:ser>
          <c:idx val="4"/>
          <c:order val="4"/>
          <c:tx>
            <c:strRef>
              <c:f>'SL-SHAVE'!$N$39</c:f>
              <c:strCache>
                <c:ptCount val="1"/>
                <c:pt idx="0">
                  <c:v>Shaved Consumption</c:v>
                </c:pt>
              </c:strCache>
            </c:strRef>
          </c:tx>
          <c:spPr>
            <a:ln w="285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'SL-SHAVE'!$N$88:$N$99</c:f>
              <c:numCache>
                <c:formatCode>_(* #,##0.00_);_(* \(#,##0.00\);_(* "-"??_);_(@_)</c:formatCode>
                <c:ptCount val="12"/>
                <c:pt idx="0">
                  <c:v>241.07320000000001</c:v>
                </c:pt>
                <c:pt idx="1">
                  <c:v>231.24820000000003</c:v>
                </c:pt>
                <c:pt idx="2">
                  <c:v>278.45320000000004</c:v>
                </c:pt>
                <c:pt idx="3">
                  <c:v>298.3372</c:v>
                </c:pt>
                <c:pt idx="4">
                  <c:v>347.50020000000001</c:v>
                </c:pt>
                <c:pt idx="5">
                  <c:v>408.40320000000003</c:v>
                </c:pt>
                <c:pt idx="6">
                  <c:v>412.89600000000002</c:v>
                </c:pt>
                <c:pt idx="7">
                  <c:v>405.673</c:v>
                </c:pt>
                <c:pt idx="8">
                  <c:v>357.66320000000002</c:v>
                </c:pt>
                <c:pt idx="9">
                  <c:v>267.61720000000003</c:v>
                </c:pt>
                <c:pt idx="10">
                  <c:v>237.93720000000002</c:v>
                </c:pt>
                <c:pt idx="11">
                  <c:v>262.16219999999998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B7-4179-935E-B33D79E08F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3464608"/>
        <c:axId val="893466720"/>
        <c:extLst>
          <c:ext xmlns:c15="http://schemas.microsoft.com/office/drawing/2012/chart" uri="{02D57815-91ED-43cb-92C2-25804820EDAC}">
            <c15:filteredLineSeries>
              <c15:ser>
                <c:idx val="3"/>
                <c:order val="3"/>
                <c:tx>
                  <c:v>shaved consumption</c:v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'SL-SHAVE'!$A$4:$A$15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'SL-SHAVE'!$C$88:$C$99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12"/>
                      <c:pt idx="0">
                        <c:v>241073.2</c:v>
                      </c:pt>
                      <c:pt idx="1">
                        <c:v>231248.2</c:v>
                      </c:pt>
                      <c:pt idx="2">
                        <c:v>278453.2</c:v>
                      </c:pt>
                      <c:pt idx="3">
                        <c:v>298337.2</c:v>
                      </c:pt>
                      <c:pt idx="4">
                        <c:v>347500.2</c:v>
                      </c:pt>
                      <c:pt idx="5">
                        <c:v>408403.20000000001</c:v>
                      </c:pt>
                      <c:pt idx="6">
                        <c:v>412896</c:v>
                      </c:pt>
                      <c:pt idx="7">
                        <c:v>405673</c:v>
                      </c:pt>
                      <c:pt idx="8">
                        <c:v>357663.2</c:v>
                      </c:pt>
                      <c:pt idx="9">
                        <c:v>267617.2</c:v>
                      </c:pt>
                      <c:pt idx="10">
                        <c:v>237937.2</c:v>
                      </c:pt>
                      <c:pt idx="11">
                        <c:v>262162.2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5BB7-4179-935E-B33D79E08FC8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ser>
          <c:idx val="0"/>
          <c:order val="0"/>
          <c:tx>
            <c:strRef>
              <c:f>'SL-SHAVE'!$N$38</c:f>
              <c:strCache>
                <c:ptCount val="1"/>
                <c:pt idx="0">
                  <c:v>Current Demand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'SL-SHAVE'!$A$4:$A$15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'SL-SHAVE'!$B$4:$B$15</c:f>
              <c:numCache>
                <c:formatCode>General</c:formatCode>
                <c:ptCount val="12"/>
                <c:pt idx="0">
                  <c:v>519</c:v>
                </c:pt>
                <c:pt idx="1">
                  <c:v>399.6</c:v>
                </c:pt>
                <c:pt idx="2">
                  <c:v>595.70000000000005</c:v>
                </c:pt>
                <c:pt idx="3">
                  <c:v>583.6</c:v>
                </c:pt>
                <c:pt idx="4">
                  <c:v>694.6</c:v>
                </c:pt>
                <c:pt idx="5">
                  <c:v>692</c:v>
                </c:pt>
                <c:pt idx="6">
                  <c:v>681</c:v>
                </c:pt>
                <c:pt idx="7">
                  <c:v>742.1</c:v>
                </c:pt>
                <c:pt idx="8">
                  <c:v>721.1</c:v>
                </c:pt>
                <c:pt idx="9">
                  <c:v>618.5</c:v>
                </c:pt>
                <c:pt idx="10">
                  <c:v>445</c:v>
                </c:pt>
                <c:pt idx="11">
                  <c:v>378.3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B7-4179-935E-B33D79E08FC8}"/>
            </c:ext>
          </c:extLst>
        </c:ser>
        <c:ser>
          <c:idx val="2"/>
          <c:order val="2"/>
          <c:tx>
            <c:strRef>
              <c:f>'SL-SHAVE'!$N$40</c:f>
              <c:strCache>
                <c:ptCount val="1"/>
                <c:pt idx="0">
                  <c:v>Shaved Demand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'SL-SHAVE'!$A$21:$A$32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'SL-SHAVE'!$B$88:$B$99</c:f>
              <c:numCache>
                <c:formatCode>General</c:formatCode>
                <c:ptCount val="12"/>
                <c:pt idx="0">
                  <c:v>407.685</c:v>
                </c:pt>
                <c:pt idx="1">
                  <c:v>288.28500000000003</c:v>
                </c:pt>
                <c:pt idx="2">
                  <c:v>484.38500000000005</c:v>
                </c:pt>
                <c:pt idx="3">
                  <c:v>472.28500000000003</c:v>
                </c:pt>
                <c:pt idx="4">
                  <c:v>583.28500000000008</c:v>
                </c:pt>
                <c:pt idx="5">
                  <c:v>580.68499999999995</c:v>
                </c:pt>
                <c:pt idx="6">
                  <c:v>681</c:v>
                </c:pt>
                <c:pt idx="7">
                  <c:v>742.1</c:v>
                </c:pt>
                <c:pt idx="8">
                  <c:v>609.78500000000008</c:v>
                </c:pt>
                <c:pt idx="9">
                  <c:v>507.185</c:v>
                </c:pt>
                <c:pt idx="10">
                  <c:v>333.685</c:v>
                </c:pt>
                <c:pt idx="11">
                  <c:v>266.98500000000001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B7-4179-935E-B33D79E08F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8131392"/>
        <c:axId val="918134208"/>
      </c:lineChart>
      <c:catAx>
        <c:axId val="89346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466720"/>
        <c:crosses val="autoZero"/>
        <c:auto val="1"/>
        <c:lblAlgn val="ctr"/>
        <c:lblOffset val="100"/>
        <c:noMultiLvlLbl val="0"/>
      </c:catAx>
      <c:valAx>
        <c:axId val="89346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accent2">
                        <a:lumMod val="75000"/>
                      </a:schemeClr>
                    </a:solidFill>
                  </a:rPr>
                  <a:t>Consumption (MWh)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accent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464608"/>
        <c:crosses val="autoZero"/>
        <c:crossBetween val="between"/>
      </c:valAx>
      <c:valAx>
        <c:axId val="91813420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accent1">
                        <a:lumMod val="75000"/>
                      </a:schemeClr>
                    </a:solidFill>
                  </a:rPr>
                  <a:t>Demand (kW)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131392"/>
        <c:crosses val="max"/>
        <c:crossBetween val="between"/>
      </c:valAx>
      <c:catAx>
        <c:axId val="918131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1813420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Snell Library Storage Shaving</a:t>
            </a:r>
            <a:r>
              <a:rPr lang="en-US" baseline="0"/>
              <a:t> Costs (Years 1-5)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Current Cost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'SL-SHAVE'!$A$88:$A$99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'SL-SHAVE'!$K$4:$K$15</c:f>
              <c:numCache>
                <c:formatCode>_("$"* #,##0.00_);_("$"* \(#,##0.00\);_("$"* "-"??_);_(@_)</c:formatCode>
                <c:ptCount val="12"/>
                <c:pt idx="0">
                  <c:v>45035.777686000001</c:v>
                </c:pt>
                <c:pt idx="1">
                  <c:v>41465.754260000002</c:v>
                </c:pt>
                <c:pt idx="2">
                  <c:v>51712.005810000002</c:v>
                </c:pt>
                <c:pt idx="3">
                  <c:v>54241.909450000006</c:v>
                </c:pt>
                <c:pt idx="4">
                  <c:v>66051.251180000007</c:v>
                </c:pt>
                <c:pt idx="5">
                  <c:v>75844.503905000005</c:v>
                </c:pt>
                <c:pt idx="6">
                  <c:v>74402.316959999996</c:v>
                </c:pt>
                <c:pt idx="7">
                  <c:v>74912.943979999996</c:v>
                </c:pt>
                <c:pt idx="8">
                  <c:v>66609.576459999997</c:v>
                </c:pt>
                <c:pt idx="9">
                  <c:v>50793.488499999992</c:v>
                </c:pt>
                <c:pt idx="10">
                  <c:v>43388.041699999994</c:v>
                </c:pt>
                <c:pt idx="11">
                  <c:v>45608.995080000008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0-4FFF-9F21-6EA7F78D4A8F}"/>
            </c:ext>
          </c:extLst>
        </c:ser>
        <c:ser>
          <c:idx val="1"/>
          <c:order val="1"/>
          <c:tx>
            <c:v>Shaved Cost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'SL-SHAVE'!$A$88:$A$99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'SL-SHAVE'!$K$88:$K$99</c:f>
              <c:numCache>
                <c:formatCode>_("$"* #,##0.00_);_("$"* \(#,##0.00\);_("$"* "-"??_);_(@_)</c:formatCode>
                <c:ptCount val="12"/>
                <c:pt idx="0">
                  <c:v>41068.208309200003</c:v>
                </c:pt>
                <c:pt idx="1">
                  <c:v>37513.492921999998</c:v>
                </c:pt>
                <c:pt idx="2">
                  <c:v>47759.744472000006</c:v>
                </c:pt>
                <c:pt idx="3">
                  <c:v>50289.648111999995</c:v>
                </c:pt>
                <c:pt idx="4">
                  <c:v>61634.806292000008</c:v>
                </c:pt>
                <c:pt idx="5">
                  <c:v>71223.528836000012</c:v>
                </c:pt>
                <c:pt idx="6">
                  <c:v>74402.316959999996</c:v>
                </c:pt>
                <c:pt idx="7">
                  <c:v>74912.943979999996</c:v>
                </c:pt>
                <c:pt idx="8">
                  <c:v>62442.922432000007</c:v>
                </c:pt>
                <c:pt idx="9">
                  <c:v>46833.880372</c:v>
                </c:pt>
                <c:pt idx="10">
                  <c:v>39428.433571999994</c:v>
                </c:pt>
                <c:pt idx="11">
                  <c:v>41624.755168800002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2F0-4FFF-9F21-6EA7F78D4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8225024"/>
        <c:axId val="918224672"/>
      </c:lineChart>
      <c:catAx>
        <c:axId val="91822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224672"/>
        <c:crosses val="autoZero"/>
        <c:auto val="1"/>
        <c:lblAlgn val="ctr"/>
        <c:lblOffset val="100"/>
        <c:noMultiLvlLbl val="0"/>
      </c:catAx>
      <c:valAx>
        <c:axId val="918224672"/>
        <c:scaling>
          <c:orientation val="minMax"/>
          <c:min val="3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225024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Snell Library Storage</a:t>
            </a:r>
            <a:r>
              <a:rPr lang="en-US" baseline="0"/>
              <a:t> Shaving (Years 6-25)</a:t>
            </a:r>
          </a:p>
        </c:rich>
      </c:tx>
      <c:layout>
        <c:manualLayout>
          <c:xMode val="edge"/>
          <c:yMode val="edge"/>
          <c:x val="0.33845369603688369"/>
          <c:y val="1.58084857960132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'SL-SHAVE'!$N$37</c:f>
              <c:strCache>
                <c:ptCount val="1"/>
                <c:pt idx="0">
                  <c:v>Current Consumption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'SL-SHAVE'!$A$21:$A$32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'SL-SHAVE'!$H$21:$H$32</c:f>
              <c:numCache>
                <c:formatCode>_(* #,##0.00_);_(* \(#,##0.00\);_(* "-"??_);_(@_)</c:formatCode>
                <c:ptCount val="12"/>
                <c:pt idx="0">
                  <c:v>254.43100000000001</c:v>
                </c:pt>
                <c:pt idx="1">
                  <c:v>244.60599999999999</c:v>
                </c:pt>
                <c:pt idx="2">
                  <c:v>291.81099999999998</c:v>
                </c:pt>
                <c:pt idx="3">
                  <c:v>311.69499999999999</c:v>
                </c:pt>
                <c:pt idx="4">
                  <c:v>360.858</c:v>
                </c:pt>
                <c:pt idx="5">
                  <c:v>421.76100000000002</c:v>
                </c:pt>
                <c:pt idx="6">
                  <c:v>412.89600000000002</c:v>
                </c:pt>
                <c:pt idx="7">
                  <c:v>405.673</c:v>
                </c:pt>
                <c:pt idx="8">
                  <c:v>371.02100000000002</c:v>
                </c:pt>
                <c:pt idx="9">
                  <c:v>280.97500000000002</c:v>
                </c:pt>
                <c:pt idx="10">
                  <c:v>251.29499999999999</c:v>
                </c:pt>
                <c:pt idx="11">
                  <c:v>275.52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20-4EA5-A578-B47302E662D5}"/>
            </c:ext>
          </c:extLst>
        </c:ser>
        <c:ser>
          <c:idx val="6"/>
          <c:order val="6"/>
          <c:tx>
            <c:v>Shaved Consumption</c:v>
          </c:tx>
          <c:spPr>
            <a:ln w="285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'SL-SHAVE'!$D$133:$D$144</c:f>
              <c:numCache>
                <c:formatCode>_(* #,##0.00_);_(* \(#,##0.00\);_(* "-"??_);_(@_)</c:formatCode>
                <c:ptCount val="12"/>
                <c:pt idx="0">
                  <c:v>247.23099999999999</c:v>
                </c:pt>
                <c:pt idx="1">
                  <c:v>237.40600000000001</c:v>
                </c:pt>
                <c:pt idx="2">
                  <c:v>284.61099999999999</c:v>
                </c:pt>
                <c:pt idx="3">
                  <c:v>304.495</c:v>
                </c:pt>
                <c:pt idx="4">
                  <c:v>353.65800000000002</c:v>
                </c:pt>
                <c:pt idx="5">
                  <c:v>414.56099999999998</c:v>
                </c:pt>
                <c:pt idx="6">
                  <c:v>405.69600000000003</c:v>
                </c:pt>
                <c:pt idx="7">
                  <c:v>398.47300000000001</c:v>
                </c:pt>
                <c:pt idx="8">
                  <c:v>363.82100000000003</c:v>
                </c:pt>
                <c:pt idx="9">
                  <c:v>273.77499999999998</c:v>
                </c:pt>
                <c:pt idx="10">
                  <c:v>244.095</c:v>
                </c:pt>
                <c:pt idx="11">
                  <c:v>268.32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720-4EA5-A578-B47302E662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3464608"/>
        <c:axId val="893466720"/>
        <c:extLst>
          <c:ext xmlns:c15="http://schemas.microsoft.com/office/drawing/2012/chart" uri="{02D57815-91ED-43cb-92C2-25804820EDAC}">
            <c15:filteredLineSeries>
              <c15:ser>
                <c:idx val="3"/>
                <c:order val="3"/>
                <c:tx>
                  <c:v>shaved consumption</c:v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'SL-SHAVE'!$A$4:$A$15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'SL-SHAVE'!$C$88:$C$99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12"/>
                      <c:pt idx="0">
                        <c:v>241073.2</c:v>
                      </c:pt>
                      <c:pt idx="1">
                        <c:v>231248.2</c:v>
                      </c:pt>
                      <c:pt idx="2">
                        <c:v>278453.2</c:v>
                      </c:pt>
                      <c:pt idx="3">
                        <c:v>298337.2</c:v>
                      </c:pt>
                      <c:pt idx="4">
                        <c:v>347500.2</c:v>
                      </c:pt>
                      <c:pt idx="5">
                        <c:v>408403.20000000001</c:v>
                      </c:pt>
                      <c:pt idx="6">
                        <c:v>412896</c:v>
                      </c:pt>
                      <c:pt idx="7">
                        <c:v>405673</c:v>
                      </c:pt>
                      <c:pt idx="8">
                        <c:v>357663.2</c:v>
                      </c:pt>
                      <c:pt idx="9">
                        <c:v>267617.2</c:v>
                      </c:pt>
                      <c:pt idx="10">
                        <c:v>237937.2</c:v>
                      </c:pt>
                      <c:pt idx="11">
                        <c:v>262162.2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B720-4EA5-A578-B47302E662D5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'SL-SHAVE'!$N$39</c15:sqref>
                        </c15:formulaRef>
                      </c:ext>
                    </c:extLst>
                    <c:strCache>
                      <c:ptCount val="1"/>
                      <c:pt idx="0">
                        <c:v>Shaved Consumption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75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'SL-SHAVE'!$N$88:$N$99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12"/>
                      <c:pt idx="0">
                        <c:v>241.07320000000001</c:v>
                      </c:pt>
                      <c:pt idx="1">
                        <c:v>231.24820000000003</c:v>
                      </c:pt>
                      <c:pt idx="2">
                        <c:v>278.45320000000004</c:v>
                      </c:pt>
                      <c:pt idx="3">
                        <c:v>298.3372</c:v>
                      </c:pt>
                      <c:pt idx="4">
                        <c:v>347.50020000000001</c:v>
                      </c:pt>
                      <c:pt idx="5">
                        <c:v>408.40320000000003</c:v>
                      </c:pt>
                      <c:pt idx="6">
                        <c:v>412.89600000000002</c:v>
                      </c:pt>
                      <c:pt idx="7">
                        <c:v>405.673</c:v>
                      </c:pt>
                      <c:pt idx="8">
                        <c:v>357.66320000000002</c:v>
                      </c:pt>
                      <c:pt idx="9">
                        <c:v>267.61720000000003</c:v>
                      </c:pt>
                      <c:pt idx="10">
                        <c:v>237.93720000000002</c:v>
                      </c:pt>
                      <c:pt idx="11">
                        <c:v>262.16219999999998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B720-4EA5-A578-B47302E662D5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ser>
          <c:idx val="0"/>
          <c:order val="0"/>
          <c:tx>
            <c:strRef>
              <c:f>'SL-SHAVE'!$N$38</c:f>
              <c:strCache>
                <c:ptCount val="1"/>
                <c:pt idx="0">
                  <c:v>Current Demand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'SL-SHAVE'!$A$4:$A$15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'SL-SHAVE'!$B$4:$B$15</c:f>
              <c:numCache>
                <c:formatCode>General</c:formatCode>
                <c:ptCount val="12"/>
                <c:pt idx="0">
                  <c:v>519</c:v>
                </c:pt>
                <c:pt idx="1">
                  <c:v>399.6</c:v>
                </c:pt>
                <c:pt idx="2">
                  <c:v>595.70000000000005</c:v>
                </c:pt>
                <c:pt idx="3">
                  <c:v>583.6</c:v>
                </c:pt>
                <c:pt idx="4">
                  <c:v>694.6</c:v>
                </c:pt>
                <c:pt idx="5">
                  <c:v>692</c:v>
                </c:pt>
                <c:pt idx="6">
                  <c:v>681</c:v>
                </c:pt>
                <c:pt idx="7">
                  <c:v>742.1</c:v>
                </c:pt>
                <c:pt idx="8">
                  <c:v>721.1</c:v>
                </c:pt>
                <c:pt idx="9">
                  <c:v>618.5</c:v>
                </c:pt>
                <c:pt idx="10">
                  <c:v>445</c:v>
                </c:pt>
                <c:pt idx="11">
                  <c:v>378.3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20-4EA5-A578-B47302E662D5}"/>
            </c:ext>
          </c:extLst>
        </c:ser>
        <c:ser>
          <c:idx val="5"/>
          <c:order val="5"/>
          <c:tx>
            <c:v>Shaved Demand</c:v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'SL-SHAVE'!$B$110:$B$121</c:f>
              <c:numCache>
                <c:formatCode>General</c:formatCode>
                <c:ptCount val="12"/>
                <c:pt idx="0">
                  <c:v>399</c:v>
                </c:pt>
                <c:pt idx="1">
                  <c:v>279.60000000000002</c:v>
                </c:pt>
                <c:pt idx="2">
                  <c:v>475.70000000000005</c:v>
                </c:pt>
                <c:pt idx="3">
                  <c:v>463.6</c:v>
                </c:pt>
                <c:pt idx="4">
                  <c:v>574.6</c:v>
                </c:pt>
                <c:pt idx="5">
                  <c:v>572</c:v>
                </c:pt>
                <c:pt idx="6">
                  <c:v>561</c:v>
                </c:pt>
                <c:pt idx="7">
                  <c:v>622.1</c:v>
                </c:pt>
                <c:pt idx="8">
                  <c:v>601.1</c:v>
                </c:pt>
                <c:pt idx="9">
                  <c:v>498.5</c:v>
                </c:pt>
                <c:pt idx="10">
                  <c:v>325</c:v>
                </c:pt>
                <c:pt idx="11">
                  <c:v>258.3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720-4EA5-A578-B47302E662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8131392"/>
        <c:axId val="918134208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'SL-SHAVE'!$N$40</c15:sqref>
                        </c15:formulaRef>
                      </c:ext>
                    </c:extLst>
                    <c:strCache>
                      <c:ptCount val="1"/>
                      <c:pt idx="0">
                        <c:v>Shaved Demand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75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'SL-SHAVE'!$A$21:$A$32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'SL-SHAVE'!$B$88:$B$99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407.685</c:v>
                      </c:pt>
                      <c:pt idx="1">
                        <c:v>288.28500000000003</c:v>
                      </c:pt>
                      <c:pt idx="2">
                        <c:v>484.38500000000005</c:v>
                      </c:pt>
                      <c:pt idx="3">
                        <c:v>472.28500000000003</c:v>
                      </c:pt>
                      <c:pt idx="4">
                        <c:v>583.28500000000008</c:v>
                      </c:pt>
                      <c:pt idx="5">
                        <c:v>580.68499999999995</c:v>
                      </c:pt>
                      <c:pt idx="6">
                        <c:v>681</c:v>
                      </c:pt>
                      <c:pt idx="7">
                        <c:v>742.1</c:v>
                      </c:pt>
                      <c:pt idx="8">
                        <c:v>609.78500000000008</c:v>
                      </c:pt>
                      <c:pt idx="9">
                        <c:v>507.185</c:v>
                      </c:pt>
                      <c:pt idx="10">
                        <c:v>333.685</c:v>
                      </c:pt>
                      <c:pt idx="11">
                        <c:v>266.98500000000001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B720-4EA5-A578-B47302E662D5}"/>
                  </c:ext>
                </c:extLst>
              </c15:ser>
            </c15:filteredLineSeries>
          </c:ext>
        </c:extLst>
      </c:lineChart>
      <c:catAx>
        <c:axId val="89346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466720"/>
        <c:crosses val="autoZero"/>
        <c:auto val="1"/>
        <c:lblAlgn val="ctr"/>
        <c:lblOffset val="100"/>
        <c:noMultiLvlLbl val="0"/>
      </c:catAx>
      <c:valAx>
        <c:axId val="89346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accent2">
                        <a:lumMod val="75000"/>
                      </a:schemeClr>
                    </a:solidFill>
                  </a:rPr>
                  <a:t>Consumption (MWh)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accent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464608"/>
        <c:crosses val="autoZero"/>
        <c:crossBetween val="between"/>
      </c:valAx>
      <c:valAx>
        <c:axId val="91813420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accent1">
                        <a:lumMod val="75000"/>
                      </a:schemeClr>
                    </a:solidFill>
                  </a:rPr>
                  <a:t>Demand (kW)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accen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131392"/>
        <c:crosses val="max"/>
        <c:crossBetween val="between"/>
      </c:valAx>
      <c:catAx>
        <c:axId val="918131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181342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Snell Library Storage Shaving</a:t>
            </a:r>
            <a:r>
              <a:rPr lang="en-US" baseline="0"/>
              <a:t> Costs (Years 6-25)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Current Cost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'SL-SHAVE'!$A$88:$A$99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'SL-SHAVE'!$K$4:$K$15</c:f>
              <c:numCache>
                <c:formatCode>_("$"* #,##0.00_);_("$"* \(#,##0.00\);_("$"* "-"??_);_(@_)</c:formatCode>
                <c:ptCount val="12"/>
                <c:pt idx="0">
                  <c:v>45035.777686000001</c:v>
                </c:pt>
                <c:pt idx="1">
                  <c:v>41465.754260000002</c:v>
                </c:pt>
                <c:pt idx="2">
                  <c:v>51712.005810000002</c:v>
                </c:pt>
                <c:pt idx="3">
                  <c:v>54241.909450000006</c:v>
                </c:pt>
                <c:pt idx="4">
                  <c:v>66051.251180000007</c:v>
                </c:pt>
                <c:pt idx="5">
                  <c:v>75844.503905000005</c:v>
                </c:pt>
                <c:pt idx="6">
                  <c:v>74402.316959999996</c:v>
                </c:pt>
                <c:pt idx="7">
                  <c:v>74912.943979999996</c:v>
                </c:pt>
                <c:pt idx="8">
                  <c:v>66609.576459999997</c:v>
                </c:pt>
                <c:pt idx="9">
                  <c:v>50793.488499999992</c:v>
                </c:pt>
                <c:pt idx="10">
                  <c:v>43388.041699999994</c:v>
                </c:pt>
                <c:pt idx="11">
                  <c:v>45608.995080000008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9E-48DA-ABCF-B40E95F37E7C}"/>
            </c:ext>
          </c:extLst>
        </c:ser>
        <c:ser>
          <c:idx val="2"/>
          <c:order val="2"/>
          <c:tx>
            <c:v>Shaved Cost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'SL-SHAVE'!$L$110:$L$121</c:f>
              <c:numCache>
                <c:formatCode>_("$"* #,##0.00_);_("$"* \(#,##0.00\);_("$"* "-"??_);_(@_)</c:formatCode>
                <c:ptCount val="12"/>
                <c:pt idx="0">
                  <c:v>42113.014486</c:v>
                </c:pt>
                <c:pt idx="1">
                  <c:v>38563.842259999998</c:v>
                </c:pt>
                <c:pt idx="2">
                  <c:v>48810.093810000006</c:v>
                </c:pt>
                <c:pt idx="3">
                  <c:v>51339.997450000003</c:v>
                </c:pt>
                <c:pt idx="4">
                  <c:v>62648.939180000001</c:v>
                </c:pt>
                <c:pt idx="5">
                  <c:v>72224.547905000014</c:v>
                </c:pt>
                <c:pt idx="6">
                  <c:v>70781.244959999996</c:v>
                </c:pt>
                <c:pt idx="7">
                  <c:v>71291.871979999996</c:v>
                </c:pt>
                <c:pt idx="8">
                  <c:v>63480.504459999996</c:v>
                </c:pt>
                <c:pt idx="9">
                  <c:v>47887.616499999996</c:v>
                </c:pt>
                <c:pt idx="10">
                  <c:v>40482.169699999999</c:v>
                </c:pt>
                <c:pt idx="11">
                  <c:v>42677.246280000007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9E-48DA-ABCF-B40E95F37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8225024"/>
        <c:axId val="91822467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v>Shaved Cost</c:v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'SL-SHAVE'!$A$88:$A$99</c15:sqref>
                        </c15:formulaRef>
                      </c:ext>
                    </c:extLst>
                    <c:strCache>
                      <c:ptCount val="12"/>
                      <c:pt idx="0">
                        <c:v>January</c:v>
                      </c:pt>
                      <c:pt idx="1">
                        <c:v>February</c:v>
                      </c:pt>
                      <c:pt idx="2">
                        <c:v>March</c:v>
                      </c:pt>
                      <c:pt idx="3">
                        <c:v>April</c:v>
                      </c:pt>
                      <c:pt idx="4">
                        <c:v>May</c:v>
                      </c:pt>
                      <c:pt idx="5">
                        <c:v>June</c:v>
                      </c:pt>
                      <c:pt idx="6">
                        <c:v>July</c:v>
                      </c:pt>
                      <c:pt idx="7">
                        <c:v>August</c:v>
                      </c:pt>
                      <c:pt idx="8">
                        <c:v>September</c:v>
                      </c:pt>
                      <c:pt idx="9">
                        <c:v>October</c:v>
                      </c:pt>
                      <c:pt idx="10">
                        <c:v>November</c:v>
                      </c:pt>
                      <c:pt idx="11">
                        <c:v>December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'SL-SHAVE'!$K$88:$K$99</c15:sqref>
                        </c15:formulaRef>
                      </c:ext>
                    </c:extLst>
                    <c:numCache>
                      <c:formatCode>_("$"* #,##0.00_);_("$"* \(#,##0.00\);_("$"* "-"??_);_(@_)</c:formatCode>
                      <c:ptCount val="12"/>
                      <c:pt idx="0">
                        <c:v>41068.208309200003</c:v>
                      </c:pt>
                      <c:pt idx="1">
                        <c:v>37513.492921999998</c:v>
                      </c:pt>
                      <c:pt idx="2">
                        <c:v>47759.744472000006</c:v>
                      </c:pt>
                      <c:pt idx="3">
                        <c:v>50289.648111999995</c:v>
                      </c:pt>
                      <c:pt idx="4">
                        <c:v>61634.806292000008</c:v>
                      </c:pt>
                      <c:pt idx="5">
                        <c:v>71223.528836000012</c:v>
                      </c:pt>
                      <c:pt idx="6">
                        <c:v>74402.316959999996</c:v>
                      </c:pt>
                      <c:pt idx="7">
                        <c:v>74912.943979999996</c:v>
                      </c:pt>
                      <c:pt idx="8">
                        <c:v>62442.922432000007</c:v>
                      </c:pt>
                      <c:pt idx="9">
                        <c:v>46833.880372</c:v>
                      </c:pt>
                      <c:pt idx="10">
                        <c:v>39428.433571999994</c:v>
                      </c:pt>
                      <c:pt idx="11">
                        <c:v>41624.755168800002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5F9E-48DA-ABCF-B40E95F37E7C}"/>
                  </c:ext>
                </c:extLst>
              </c15:ser>
            </c15:filteredLineSeries>
          </c:ext>
        </c:extLst>
      </c:lineChart>
      <c:catAx>
        <c:axId val="91822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224672"/>
        <c:crosses val="autoZero"/>
        <c:auto val="1"/>
        <c:lblAlgn val="ctr"/>
        <c:lblOffset val="100"/>
        <c:noMultiLvlLbl val="0"/>
      </c:catAx>
      <c:valAx>
        <c:axId val="918224672"/>
        <c:scaling>
          <c:orientation val="minMax"/>
          <c:min val="3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225024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ocumenttasks/documenttask1.xml><?xml version="1.0" encoding="utf-8"?>
<Tasks xmlns="http://schemas.microsoft.com/office/tasks/2019/documenttasks">
  <Task id="{4E439E10-A478-704D-A30D-F352A92ED2B5}">
    <Anchor>
      <Comment id="{95162B5A-9F97-1645-89C1-3A1A11729803}"/>
    </Anchor>
    <History>
      <Event time="2023-04-23T18:08:09.66" id="{699382E2-04E3-F44C-89BC-BE3321EAD974}">
        <Attribution userId="S::pradeep.aj@northeastern.edu::d906889d-4732-4e4c-950b-c08d66aa5196" userName="Ajindeep Pradeep" userProvider="AD"/>
        <Anchor>
          <Comment id="{95162B5A-9F97-1645-89C1-3A1A11729803}"/>
        </Anchor>
        <Create/>
      </Event>
      <Event time="2023-04-23T18:08:09.66" id="{27A3089F-AECF-7245-A6CB-EE76F4F35E7E}">
        <Attribution userId="S::pradeep.aj@northeastern.edu::d906889d-4732-4e4c-950b-c08d66aa5196" userName="Ajindeep Pradeep" userProvider="AD"/>
        <Anchor>
          <Comment id="{95162B5A-9F97-1645-89C1-3A1A11729803}"/>
        </Anchor>
        <Assign userId="S::lawson.d@northeastern.edu::1735b30c-ce03-4774-ad21-59061856e8b9" userName="Daniel Lawson" userProvider="AD"/>
      </Event>
      <Event time="2023-04-23T18:08:09.66" id="{4A7CC4A0-530C-EC46-ABD1-500733F9B5E2}">
        <Attribution userId="S::pradeep.aj@northeastern.edu::d906889d-4732-4e4c-950b-c08d66aa5196" userName="Ajindeep Pradeep" userProvider="AD"/>
        <Anchor>
          <Comment id="{95162B5A-9F97-1645-89C1-3A1A11729803}"/>
        </Anchor>
        <SetTitle title="@Daniel Lawson same 4 hours as snell library?"/>
      </Event>
    </History>
  </Task>
  <Task id="{3C83B838-6618-ED43-B2FA-E733E6CF73C3}">
    <Anchor>
      <Comment id="{A2ADDF41-E283-4090-8D14-87061ECDA2F7}"/>
    </Anchor>
    <History>
      <Event time="2023-04-23T18:09:06.54" id="{6C10AC53-6ABB-AA48-B907-A182266DD6F4}">
        <Attribution userId="S::pradeep.aj@northeastern.edu::d906889d-4732-4e4c-950b-c08d66aa5196" userName="Ajindeep Pradeep" userProvider="AD"/>
        <Anchor>
          <Comment id="{1509DE88-3C77-E448-AB70-F477DAA7A076}"/>
        </Anchor>
        <Create/>
      </Event>
      <Event time="2023-04-23T18:09:06.54" id="{5EC31B3D-542F-224E-8971-B22E43F58A59}">
        <Attribution userId="S::pradeep.aj@northeastern.edu::d906889d-4732-4e4c-950b-c08d66aa5196" userName="Ajindeep Pradeep" userProvider="AD"/>
        <Anchor>
          <Comment id="{1509DE88-3C77-E448-AB70-F477DAA7A076}"/>
        </Anchor>
        <Assign userId="S::lawson.d@northeastern.edu::1735b30c-ce03-4774-ad21-59061856e8b9" userName="Daniel Lawson" userProvider="AD"/>
      </Event>
      <Event time="2023-04-23T18:09:06.54" id="{FEB0B1DD-CD94-5E49-B816-E4F27CC8B1A1}">
        <Attribution userId="S::pradeep.aj@northeastern.edu::d906889d-4732-4e4c-950b-c08d66aa5196" userName="Ajindeep Pradeep" userProvider="AD"/>
        <Anchor>
          <Comment id="{1509DE88-3C77-E448-AB70-F477DAA7A076}"/>
        </Anchor>
        <SetTitle title="@Daniel Lawson any changes to be done here?"/>
      </Event>
    </History>
  </Task>
</Tasks>
</file>

<file path=xl/documenttasks/documenttask2.xml><?xml version="1.0" encoding="utf-8"?>
<Tasks xmlns="http://schemas.microsoft.com/office/tasks/2019/documenttasks">
  <Task id="{F9EF078D-8158-D04D-884E-AE65C8BA4F95}">
    <Anchor>
      <Comment id="{23AE135A-CA88-E044-8101-8317296BD006}"/>
    </Anchor>
    <History>
      <Event time="2023-04-23T18:14:39.20" id="{49B0FF99-059D-D041-BD8A-B8977F8E0EC9}">
        <Attribution userId="S::pradeep.aj@northeastern.edu::d906889d-4732-4e4c-950b-c08d66aa5196" userName="Ajindeep Pradeep" userProvider="AD"/>
        <Anchor>
          <Comment id="{7A848AC0-5A9E-7849-9641-76DA0686F38C}"/>
        </Anchor>
        <Create/>
      </Event>
      <Event time="2023-04-23T18:14:39.20" id="{F1377C88-63F1-5D47-BF9A-ED8D5A64802C}">
        <Attribution userId="S::pradeep.aj@northeastern.edu::d906889d-4732-4e4c-950b-c08d66aa5196" userName="Ajindeep Pradeep" userProvider="AD"/>
        <Anchor>
          <Comment id="{7A848AC0-5A9E-7849-9641-76DA0686F38C}"/>
        </Anchor>
        <Assign userId="S::lawson.d@northeastern.edu::1735b30c-ce03-4774-ad21-59061856e8b9" userName="Daniel Lawson" userProvider="AD"/>
      </Event>
      <Event time="2023-04-23T18:14:39.20" id="{4FC6CBF3-8909-C14E-8CEA-10B992F827E4}">
        <Attribution userId="S::pradeep.aj@northeastern.edu::d906889d-4732-4e4c-950b-c08d66aa5196" userName="Ajindeep Pradeep" userProvider="AD"/>
        <Anchor>
          <Comment id="{7A848AC0-5A9E-7849-9641-76DA0686F38C}"/>
        </Anchor>
        <SetTitle title="@Daniel Lawson do we change these for every building?"/>
      </Event>
    </History>
  </Task>
</Tasks>
</file>

<file path=xl/documenttasks/documenttask3.xml><?xml version="1.0" encoding="utf-8"?>
<Tasks xmlns="http://schemas.microsoft.com/office/tasks/2019/documenttasks">
  <Task id="{B7E3B303-D8A3-754E-814A-D297581A45F0}">
    <Anchor>
      <Comment id="{79EDD8E3-D179-2B46-95F7-A2FCB1B02C7B}"/>
    </Anchor>
    <History>
      <Event time="2023-04-23T18:14:39.20" id="{49B0FF99-059D-D041-BD8A-B8977F8E0EC9}">
        <Attribution userId="S::pradeep.aj@northeastern.edu::d906889d-4732-4e4c-950b-c08d66aa5196" userName="Ajindeep Pradeep" userProvider="AD"/>
        <Anchor>
          <Comment id="{7A848AC0-5A9E-7849-9641-76DA0686F38C}"/>
        </Anchor>
        <Create/>
      </Event>
      <Event time="2023-04-23T18:14:39.20" id="{F1377C88-63F1-5D47-BF9A-ED8D5A64802C}">
        <Attribution userId="S::pradeep.aj@northeastern.edu::d906889d-4732-4e4c-950b-c08d66aa5196" userName="Ajindeep Pradeep" userProvider="AD"/>
        <Anchor>
          <Comment id="{7A848AC0-5A9E-7849-9641-76DA0686F38C}"/>
        </Anchor>
        <Assign userId="S::lawson.d@northeastern.edu::1735b30c-ce03-4774-ad21-59061856e8b9" userName="Daniel Lawson" userProvider="AD"/>
      </Event>
      <Event time="2023-04-23T18:14:39.20" id="{4FC6CBF3-8909-C14E-8CEA-10B992F827E4}">
        <Attribution userId="S::pradeep.aj@northeastern.edu::d906889d-4732-4e4c-950b-c08d66aa5196" userName="Ajindeep Pradeep" userProvider="AD"/>
        <Anchor>
          <Comment id="{7A848AC0-5A9E-7849-9641-76DA0686F38C}"/>
        </Anchor>
        <SetTitle title="@Daniel Lawson do we change these for every building?"/>
      </Event>
    </History>
  </Task>
</Tasks>
</file>

<file path=xl/documenttasks/documenttask4.xml><?xml version="1.0" encoding="utf-8"?>
<Tasks xmlns="http://schemas.microsoft.com/office/tasks/2019/documenttasks">
  <Task id="{B64B1167-1177-4C4A-AEA4-4195D24A0967}">
    <Anchor>
      <Comment id="{C3D13482-0391-48BB-B659-3123661F8E40}"/>
    </Anchor>
    <History>
      <Event time="2023-04-23T18:14:39.20" id="{49B0FF99-059D-D041-BD8A-B8977F8E0EC9}">
        <Attribution userId="S::pradeep.aj@northeastern.edu::d906889d-4732-4e4c-950b-c08d66aa5196" userName="Ajindeep Pradeep" userProvider="AD"/>
        <Anchor>
          <Comment id="{7A848AC0-5A9E-7849-9641-76DA0686F38C}"/>
        </Anchor>
        <Create/>
      </Event>
      <Event time="2023-04-23T18:14:39.20" id="{F1377C88-63F1-5D47-BF9A-ED8D5A64802C}">
        <Attribution userId="S::pradeep.aj@northeastern.edu::d906889d-4732-4e4c-950b-c08d66aa5196" userName="Ajindeep Pradeep" userProvider="AD"/>
        <Anchor>
          <Comment id="{7A848AC0-5A9E-7849-9641-76DA0686F38C}"/>
        </Anchor>
        <Assign userId="S::lawson.d@northeastern.edu::1735b30c-ce03-4774-ad21-59061856e8b9" userName="Daniel Lawson" userProvider="AD"/>
      </Event>
      <Event time="2023-04-23T18:14:39.20" id="{4FC6CBF3-8909-C14E-8CEA-10B992F827E4}">
        <Attribution userId="S::pradeep.aj@northeastern.edu::d906889d-4732-4e4c-950b-c08d66aa5196" userName="Ajindeep Pradeep" userProvider="AD"/>
        <Anchor>
          <Comment id="{7A848AC0-5A9E-7849-9641-76DA0686F38C}"/>
        </Anchor>
        <SetTitle title="@Daniel Lawson do we change these for every building?"/>
      </Event>
    </History>
  </Task>
</Tasks>
</file>

<file path=xl/documenttasks/documenttask5.xml><?xml version="1.0" encoding="utf-8"?>
<Tasks xmlns="http://schemas.microsoft.com/office/tasks/2019/documenttasks">
  <Task id="{56D6C5C0-7DD9-4CAF-B41F-EC180AA4AD31}">
    <Anchor>
      <Comment id="{23AA40E3-801D-4888-921F-6C026FDF6E1B}"/>
    </Anchor>
    <History>
      <Event time="2023-04-23T18:14:39.20" id="{49B0FF99-059D-D041-BD8A-B8977F8E0EC9}">
        <Attribution userId="S::pradeep.aj@northeastern.edu::d906889d-4732-4e4c-950b-c08d66aa5196" userName="Ajindeep Pradeep" userProvider="AD"/>
        <Anchor>
          <Comment id="{7A848AC0-5A9E-7849-9641-76DA0686F38C}"/>
        </Anchor>
        <Create/>
      </Event>
      <Event time="2023-04-23T18:14:39.20" id="{F1377C88-63F1-5D47-BF9A-ED8D5A64802C}">
        <Attribution userId="S::pradeep.aj@northeastern.edu::d906889d-4732-4e4c-950b-c08d66aa5196" userName="Ajindeep Pradeep" userProvider="AD"/>
        <Anchor>
          <Comment id="{7A848AC0-5A9E-7849-9641-76DA0686F38C}"/>
        </Anchor>
        <Assign userId="S::lawson.d@northeastern.edu::1735b30c-ce03-4774-ad21-59061856e8b9" userName="Daniel Lawson" userProvider="AD"/>
      </Event>
      <Event time="2023-04-23T18:14:39.20" id="{4FC6CBF3-8909-C14E-8CEA-10B992F827E4}">
        <Attribution userId="S::pradeep.aj@northeastern.edu::d906889d-4732-4e4c-950b-c08d66aa5196" userName="Ajindeep Pradeep" userProvider="AD"/>
        <Anchor>
          <Comment id="{7A848AC0-5A9E-7849-9641-76DA0686F38C}"/>
        </Anchor>
        <SetTitle title="@Daniel Lawson do we change these for every building?"/>
      </Event>
    </History>
  </Task>
</Task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620013</xdr:colOff>
      <xdr:row>5</xdr:row>
      <xdr:rowOff>175118</xdr:rowOff>
    </xdr:from>
    <xdr:to>
      <xdr:col>24</xdr:col>
      <xdr:colOff>62121</xdr:colOff>
      <xdr:row>27</xdr:row>
      <xdr:rowOff>121164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E7A0696-7322-4628-A5F8-C6AD6D8FE6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636577</xdr:colOff>
      <xdr:row>28</xdr:row>
      <xdr:rowOff>135833</xdr:rowOff>
    </xdr:from>
    <xdr:to>
      <xdr:col>24</xdr:col>
      <xdr:colOff>89926</xdr:colOff>
      <xdr:row>46</xdr:row>
      <xdr:rowOff>61527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8D7CB57-68B4-FF9E-E5A4-A751BD9CD3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411764</xdr:colOff>
      <xdr:row>5</xdr:row>
      <xdr:rowOff>141987</xdr:rowOff>
    </xdr:from>
    <xdr:to>
      <xdr:col>36</xdr:col>
      <xdr:colOff>256171</xdr:colOff>
      <xdr:row>27</xdr:row>
      <xdr:rowOff>88033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FB913A1-521A-4A3A-A401-939B932561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</xdr:col>
      <xdr:colOff>407031</xdr:colOff>
      <xdr:row>28</xdr:row>
      <xdr:rowOff>151454</xdr:rowOff>
    </xdr:from>
    <xdr:to>
      <xdr:col>36</xdr:col>
      <xdr:colOff>262679</xdr:colOff>
      <xdr:row>46</xdr:row>
      <xdr:rowOff>77148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AE48A79-B25E-4F6F-869F-39F2A41B9B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13606</xdr:colOff>
      <xdr:row>6</xdr:row>
      <xdr:rowOff>174170</xdr:rowOff>
    </xdr:from>
    <xdr:to>
      <xdr:col>23</xdr:col>
      <xdr:colOff>108856</xdr:colOff>
      <xdr:row>28</xdr:row>
      <xdr:rowOff>119743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13A135-E33C-96EE-3A2C-17021C9A6A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195943</xdr:colOff>
      <xdr:row>43</xdr:row>
      <xdr:rowOff>70757</xdr:rowOff>
    </xdr:from>
    <xdr:to>
      <xdr:col>23</xdr:col>
      <xdr:colOff>634448</xdr:colOff>
      <xdr:row>60</xdr:row>
      <xdr:rowOff>181508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7EF706E-A814-43F8-B99D-CEC6E07652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0</xdr:colOff>
      <xdr:row>7</xdr:row>
      <xdr:rowOff>0</xdr:rowOff>
    </xdr:from>
    <xdr:to>
      <xdr:col>34</xdr:col>
      <xdr:colOff>236765</xdr:colOff>
      <xdr:row>28</xdr:row>
      <xdr:rowOff>130630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1FBAE5D-AFF9-4651-888C-3890154AFE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</xdr:col>
      <xdr:colOff>288472</xdr:colOff>
      <xdr:row>43</xdr:row>
      <xdr:rowOff>21771</xdr:rowOff>
    </xdr:from>
    <xdr:to>
      <xdr:col>35</xdr:col>
      <xdr:colOff>449392</xdr:colOff>
      <xdr:row>60</xdr:row>
      <xdr:rowOff>132522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4B9AA49-26A9-44B6-8F75-186CEA00C7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aniel Lawson" id="{B90F5802-45DD-4D66-AE02-208FEAAF6AE1}" userId="lawson.d@northeastern.edu" providerId="PeoplePicker"/>
  <person displayName="Daniel Lawson" id="{08FD38C0-6971-4D49-AB26-22F4306E9B69}" userId="S::lawson.d@northeastern.edu::1735b30c-ce03-4774-ad21-59061856e8b9" providerId="AD"/>
  <person displayName="Ajindeep Pradeep" id="{2A78F442-3892-4B46-8518-D97C084746C2}" userId="S::pradeep.aj@northeastern.edu::d906889d-4732-4e4c-950b-c08d66aa5196" providerId="AD"/>
  <person displayName="Sri Tejas Sinthalapad Jayakumar" id="{1066C6CD-C938-4E6C-A92F-8C3174B3B78F}" userId="S::sinthalapadjayakum.s@northeastern.edu::2d23e47d-cc33-4f6d-8bd6-ddf0ced5b138" providerId="AD"/>
</personList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Example%20Solar%20Project%20-%2011%2030%2017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dministrator/AppData/Local/Microsoft/Windows/Temporary%2520Internet%2520Files/Content.Outlook/M1YUVMKH/Simple%2520Solar%2520Model%2520-%252009%252008%252018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ck Verdonck" refreshedDate="43070.418391550927" createdVersion="6" refreshedVersion="6" minRefreshableVersion="3" recordCount="25561" xr:uid="{00000000-000A-0000-FFFF-FFFF00000000}">
  <cacheSource type="worksheet">
    <worksheetSource ref="B25:D25586" sheet="SNL Data" r:id="rId2"/>
  </cacheSource>
  <cacheFields count="3">
    <cacheField name="Month" numFmtId="43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Hour Beginning" numFmtId="166">
      <sharedItems count="24">
        <s v="00"/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</sharedItems>
    </cacheField>
    <cacheField name=".Z.CONNECTICUT Real Time Price" numFmtId="2">
      <sharedItems containsSemiMixedTypes="0" containsString="0" containsNumber="1" minValue="-158.32" maxValue="1444.5" count="7668">
        <n v="88.84"/>
        <n v="46.78"/>
        <n v="43.98"/>
        <n v="54.05"/>
        <n v="67.06"/>
        <n v="66.16"/>
        <n v="34.39"/>
        <n v="29.02"/>
        <n v="23.16"/>
        <n v="34.159999999999997"/>
        <n v="37.33"/>
        <n v="38.270000000000003"/>
        <n v="37.94"/>
        <n v="37.840000000000003"/>
        <n v="36.76"/>
        <n v="52.4"/>
        <n v="51.41"/>
        <n v="49.05"/>
        <n v="44.2"/>
        <n v="35.92"/>
        <n v="29.75"/>
        <n v="30.52"/>
        <n v="4.71"/>
        <n v="32.76"/>
        <n v="29.21"/>
        <n v="27.45"/>
        <n v="27.04"/>
        <n v="7.25"/>
        <n v="-90.61"/>
        <n v="29.74"/>
        <n v="20.6"/>
        <n v="28.4"/>
        <n v="34.75"/>
        <n v="35.770000000000003"/>
        <n v="33.39"/>
        <n v="24.63"/>
        <n v="-25.79"/>
        <n v="-75.239999999999995"/>
        <n v="39.68"/>
        <n v="47.68"/>
        <n v="36.11"/>
        <n v="21.62"/>
        <n v="26"/>
        <n v="38.61"/>
        <n v="30.85"/>
        <n v="34.979999999999997"/>
        <n v="30.04"/>
        <n v="24.28"/>
        <n v="22.47"/>
        <n v="29.92"/>
        <n v="30.03"/>
        <n v="34.64"/>
        <n v="39.79"/>
        <n v="38.630000000000003"/>
        <n v="37.18"/>
        <n v="43.62"/>
        <n v="51.71"/>
        <n v="47.25"/>
        <n v="48.25"/>
        <n v="49.5"/>
        <n v="50.12"/>
        <n v="51.03"/>
        <n v="70.260000000000005"/>
        <n v="414.34"/>
        <n v="77.91"/>
        <n v="56.99"/>
        <n v="48.22"/>
        <n v="42.09"/>
        <n v="40.83"/>
        <n v="39"/>
        <n v="27.69"/>
        <n v="28.08"/>
        <n v="40.159999999999997"/>
        <n v="45.07"/>
        <n v="54.13"/>
        <n v="37.81"/>
        <n v="30.83"/>
        <n v="50.22"/>
        <n v="52.42"/>
        <n v="55.42"/>
        <n v="89.69"/>
        <n v="90.48"/>
        <n v="83.89"/>
        <n v="78.83"/>
        <n v="121.11"/>
        <n v="275.75"/>
        <n v="79.02"/>
        <n v="74.52"/>
        <n v="59.94"/>
        <n v="49.54"/>
        <n v="42"/>
        <n v="-5.36"/>
        <n v="0.9"/>
        <n v="-72.010000000000005"/>
        <n v="31.97"/>
        <n v="46.57"/>
        <n v="42.18"/>
        <n v="-13.13"/>
        <n v="34.44"/>
        <n v="36.950000000000003"/>
        <n v="35.68"/>
        <n v="28.74"/>
        <n v="38.799999999999997"/>
        <n v="29.58"/>
        <n v="39.24"/>
        <n v="39.51"/>
        <n v="40.65"/>
        <n v="44.09"/>
        <n v="70.2"/>
        <n v="62.36"/>
        <n v="73.23"/>
        <n v="61.32"/>
        <n v="61.51"/>
        <n v="58.47"/>
        <n v="40.11"/>
        <n v="53.33"/>
        <n v="74.239999999999995"/>
        <n v="72.59"/>
        <n v="67.22"/>
        <n v="83.35"/>
        <n v="49.67"/>
        <n v="49.72"/>
        <n v="90.07"/>
        <n v="134.35"/>
        <n v="84.85"/>
        <n v="79.28"/>
        <n v="104.79"/>
        <n v="118.61"/>
        <n v="91.88"/>
        <n v="95.55"/>
        <n v="85.9"/>
        <n v="100.15"/>
        <n v="155.81"/>
        <n v="109.42"/>
        <n v="153.69"/>
        <n v="128.41"/>
        <n v="110.79"/>
        <n v="122.83"/>
        <n v="99.36"/>
        <n v="127.6"/>
        <n v="152.25"/>
        <n v="138.66999999999999"/>
        <n v="112.35"/>
        <n v="102.31"/>
        <n v="96.33"/>
        <n v="139.05000000000001"/>
        <n v="119.37"/>
        <n v="115.01"/>
        <n v="95.36"/>
        <n v="108.22"/>
        <n v="124.25"/>
        <n v="104.6"/>
        <n v="104.86"/>
        <n v="102.52"/>
        <n v="87.74"/>
        <n v="89.49"/>
        <n v="97.07"/>
        <n v="160.06"/>
        <n v="127.7"/>
        <n v="127.96"/>
        <n v="103.34"/>
        <n v="96.53"/>
        <n v="90.63"/>
        <n v="117.29"/>
        <n v="157.38999999999999"/>
        <n v="107.65"/>
        <n v="106.86"/>
        <n v="107.19"/>
        <n v="139.25"/>
        <n v="131.09"/>
        <n v="140.54"/>
        <n v="159.03"/>
        <n v="147.61000000000001"/>
        <n v="128.75"/>
        <n v="109.13"/>
        <n v="112.48"/>
        <n v="103.42"/>
        <n v="98.94"/>
        <n v="93.83"/>
        <n v="88.42"/>
        <n v="100.52"/>
        <n v="111.4"/>
        <n v="98.35"/>
        <n v="91.15"/>
        <n v="93.85"/>
        <n v="89.01"/>
        <n v="83.64"/>
        <n v="89.97"/>
        <n v="82.1"/>
        <n v="77.989999999999995"/>
        <n v="84.11"/>
        <n v="85.87"/>
        <n v="76.48"/>
        <n v="74.58"/>
        <n v="83.56"/>
        <n v="98.41"/>
        <n v="87.36"/>
        <n v="89.82"/>
        <n v="83.81"/>
        <n v="84.64"/>
        <n v="63.32"/>
        <n v="60.32"/>
        <n v="61.42"/>
        <n v="60.16"/>
        <n v="73.92"/>
        <n v="92.2"/>
        <n v="86.1"/>
        <n v="60.25"/>
        <n v="58.79"/>
        <n v="59.34"/>
        <n v="59.2"/>
        <n v="62.01"/>
        <n v="70.56"/>
        <n v="74.61"/>
        <n v="82.56"/>
        <n v="86.6"/>
        <n v="108.96"/>
        <n v="70.66"/>
        <n v="82.29"/>
        <n v="95.37"/>
        <n v="110.34"/>
        <n v="100.04"/>
        <n v="90.6"/>
        <n v="77.38"/>
        <n v="67.69"/>
        <n v="69.83"/>
        <n v="76.92"/>
        <n v="68.36"/>
        <n v="92.59"/>
        <n v="102.03"/>
        <n v="91.18"/>
        <n v="80.72"/>
        <n v="77.2"/>
        <n v="87.87"/>
        <n v="59.6"/>
        <n v="74.95"/>
        <n v="78.36"/>
        <n v="88.48"/>
        <n v="85.59"/>
        <n v="85.24"/>
        <n v="80.16"/>
        <n v="73.36"/>
        <n v="82.5"/>
        <n v="99.57"/>
        <n v="103.22"/>
        <n v="106.48"/>
        <n v="88.28"/>
        <n v="86.21"/>
        <n v="81.8"/>
        <n v="77.37"/>
        <n v="78.02"/>
        <n v="86.88"/>
        <n v="105.98"/>
        <n v="84.65"/>
        <n v="96.01"/>
        <n v="85.57"/>
        <n v="78.03"/>
        <n v="63.84"/>
        <n v="61.86"/>
        <n v="81.19"/>
        <n v="71.790000000000006"/>
        <n v="62.22"/>
        <n v="62.5"/>
        <n v="62.98"/>
        <n v="58.89"/>
        <n v="63.98"/>
        <n v="73.42"/>
        <n v="102.94"/>
        <n v="81.25"/>
        <n v="77.08"/>
        <n v="100.12"/>
        <n v="97.54"/>
        <n v="90.67"/>
        <n v="86.54"/>
        <n v="83.94"/>
        <n v="105.17"/>
        <n v="83.33"/>
        <n v="91.21"/>
        <n v="83.66"/>
        <n v="73.849999999999994"/>
        <n v="63.36"/>
        <n v="56.03"/>
        <n v="49.76"/>
        <n v="58.98"/>
        <n v="44.92"/>
        <n v="38.19"/>
        <n v="39.36"/>
        <n v="-46.51"/>
        <n v="64.37"/>
        <n v="80.02"/>
        <n v="130.1"/>
        <n v="92.56"/>
        <n v="86.53"/>
        <n v="71.25"/>
        <n v="65.290000000000006"/>
        <n v="65.36"/>
        <n v="68.05"/>
        <n v="66.84"/>
        <n v="65.97"/>
        <n v="81.599999999999994"/>
        <n v="99.43"/>
        <n v="91.03"/>
        <n v="101.19"/>
        <n v="97.21"/>
        <n v="84.12"/>
        <n v="75.709999999999994"/>
        <n v="93.21"/>
        <n v="83.85"/>
        <n v="75.53"/>
        <n v="87.29"/>
        <n v="90.06"/>
        <n v="95.66"/>
        <n v="104.44"/>
        <n v="114.99"/>
        <n v="102.23"/>
        <n v="108.12"/>
        <n v="101.92"/>
        <n v="90.49"/>
        <n v="84.05"/>
        <n v="90.35"/>
        <n v="82.22"/>
        <n v="81.63"/>
        <n v="102.63"/>
        <n v="101.73"/>
        <n v="106.97"/>
        <n v="92.15"/>
        <n v="81.91"/>
        <n v="80.28"/>
        <n v="78.59"/>
        <n v="74.45"/>
        <n v="71.849999999999994"/>
        <n v="68.91"/>
        <n v="71.400000000000006"/>
        <n v="74.02"/>
        <n v="78.87"/>
        <n v="91.02"/>
        <n v="107.23"/>
        <n v="87.46"/>
        <n v="103.16"/>
        <n v="87.08"/>
        <n v="86.77"/>
        <n v="76.89"/>
        <n v="73.319999999999993"/>
        <n v="72.2"/>
        <n v="93.73"/>
        <n v="89.15"/>
        <n v="94.95"/>
        <n v="97.47"/>
        <n v="80.209999999999994"/>
        <n v="70.13"/>
        <n v="60.68"/>
        <n v="71.7"/>
        <n v="77.03"/>
        <n v="70.349999999999994"/>
        <n v="64.900000000000006"/>
        <n v="64.349999999999994"/>
        <n v="69.3"/>
        <n v="49.74"/>
        <n v="91.05"/>
        <n v="100.41"/>
        <n v="104.57"/>
        <n v="97.84"/>
        <n v="81.52"/>
        <n v="81.5"/>
        <n v="80.64"/>
        <n v="77.209999999999994"/>
        <n v="74.22"/>
        <n v="81.23"/>
        <n v="78.41"/>
        <n v="77.489999999999995"/>
        <n v="86.02"/>
        <n v="48.42"/>
        <n v="68.209999999999994"/>
        <n v="22.64"/>
        <n v="49.61"/>
        <n v="54.31"/>
        <n v="52.55"/>
        <n v="47.93"/>
        <n v="47.49"/>
        <n v="48.72"/>
        <n v="45.81"/>
        <n v="52.2"/>
        <n v="60.18"/>
        <n v="61.84"/>
        <n v="63.46"/>
        <n v="57.39"/>
        <n v="33.159999999999997"/>
        <n v="25.02"/>
        <n v="49.42"/>
        <n v="54.84"/>
        <n v="59.81"/>
        <n v="56.54"/>
        <n v="58.52"/>
        <n v="57.37"/>
        <n v="54.42"/>
        <n v="50.28"/>
        <n v="44.79"/>
        <n v="50.13"/>
        <n v="36.6"/>
        <n v="37.65"/>
        <n v="40.4"/>
        <n v="39.229999999999997"/>
        <n v="43.1"/>
        <n v="43.68"/>
        <n v="40.1"/>
        <n v="19.97"/>
        <n v="43.67"/>
        <n v="52.37"/>
        <n v="51.83"/>
        <n v="49.84"/>
        <n v="51.09"/>
        <n v="51.04"/>
        <n v="48.12"/>
        <n v="57.42"/>
        <n v="41.35"/>
        <n v="6.54"/>
        <n v="3.7"/>
        <n v="0.09"/>
        <n v="9.67"/>
        <n v="15.5"/>
        <n v="5.28"/>
        <n v="28.02"/>
        <n v="32.869999999999997"/>
        <n v="29.85"/>
        <n v="-41.39"/>
        <n v="-71.41"/>
        <n v="34.89"/>
        <n v="28.25"/>
        <n v="0.02"/>
        <n v="5.6"/>
        <n v="42.88"/>
        <n v="41.13"/>
        <n v="37.909999999999997"/>
        <n v="35.47"/>
        <n v="38"/>
        <n v="37.54"/>
        <n v="42.67"/>
        <n v="58.31"/>
        <n v="57.51"/>
        <n v="48.24"/>
        <n v="38.729999999999997"/>
        <n v="22.6"/>
        <n v="6.25"/>
        <n v="-35.68"/>
        <n v="0.01"/>
        <n v="3.38"/>
        <n v="-92.73"/>
        <n v="-73.540000000000006"/>
        <n v="-66.48"/>
        <n v="2.1"/>
        <n v="44.42"/>
        <n v="45.39"/>
        <n v="29.76"/>
        <n v="16.600000000000001"/>
        <n v="26.1"/>
        <n v="34.29"/>
        <n v="37.89"/>
        <n v="32.61"/>
        <n v="22.22"/>
        <n v="7.52"/>
        <n v="33.08"/>
        <n v="48.18"/>
        <n v="58.39"/>
        <n v="55.61"/>
        <n v="22.38"/>
        <n v="20.010000000000002"/>
        <n v="28.35"/>
        <n v="49.71"/>
        <n v="38.17"/>
        <n v="37.57"/>
        <n v="37.53"/>
        <n v="38.72"/>
        <n v="59.86"/>
        <n v="69.06"/>
        <n v="57.23"/>
        <n v="31.93"/>
        <n v="44.64"/>
        <n v="57.06"/>
        <n v="56.26"/>
        <n v="41.49"/>
        <n v="12.02"/>
        <n v="54.44"/>
        <n v="68.38"/>
        <n v="72.22"/>
        <n v="67.52"/>
        <n v="53.65"/>
        <n v="43.82"/>
        <n v="15.3"/>
        <n v="33.700000000000003"/>
        <n v="42.85"/>
        <n v="35.380000000000003"/>
        <n v="40.18"/>
        <n v="36.15"/>
        <n v="48.14"/>
        <n v="41.85"/>
        <n v="56.37"/>
        <n v="70.069999999999993"/>
        <n v="52.12"/>
        <n v="37.729999999999997"/>
        <n v="51.5"/>
        <n v="48.97"/>
        <n v="47.4"/>
        <n v="38.1"/>
        <n v="37.08"/>
        <n v="45.99"/>
        <n v="51"/>
        <n v="56.94"/>
        <n v="60.6"/>
        <n v="60.05"/>
        <n v="53.13"/>
        <n v="49.53"/>
        <n v="4.26"/>
        <n v="16.71"/>
        <n v="30.55"/>
        <n v="17.53"/>
        <n v="32.19"/>
        <n v="34.35"/>
        <n v="50.72"/>
        <n v="50.55"/>
        <n v="55.62"/>
        <n v="49.95"/>
        <n v="45.26"/>
        <n v="41.18"/>
        <n v="39.880000000000003"/>
        <n v="38.21"/>
        <n v="37.31"/>
        <n v="36.71"/>
        <n v="39.81"/>
        <n v="38.11"/>
        <n v="40.82"/>
        <n v="40"/>
        <n v="40.03"/>
        <n v="38.75"/>
        <n v="23.89"/>
        <n v="3.23"/>
        <n v="27.54"/>
        <n v="31.23"/>
        <n v="30.58"/>
        <n v="24.29"/>
        <n v="17.82"/>
        <n v="18.36"/>
        <n v="50.49"/>
        <n v="45.19"/>
        <n v="57.34"/>
        <n v="66.87"/>
        <n v="62.66"/>
        <n v="65.75"/>
        <n v="71.430000000000007"/>
        <n v="76.959999999999994"/>
        <n v="74.319999999999993"/>
        <n v="82.31"/>
        <n v="62.97"/>
        <n v="54.24"/>
        <n v="43.25"/>
        <n v="38.51"/>
        <n v="10.15"/>
        <n v="33.07"/>
        <n v="33.68"/>
        <n v="37.68"/>
        <n v="36.06"/>
        <n v="32.020000000000003"/>
        <n v="32.93"/>
        <n v="34.97"/>
        <n v="42.52"/>
        <n v="29.68"/>
        <n v="54.49"/>
        <n v="46.83"/>
        <n v="20.66"/>
        <n v="13.59"/>
        <n v="22.52"/>
        <n v="45.86"/>
        <n v="37.28"/>
        <n v="78.010000000000005"/>
        <n v="58.02"/>
        <n v="57.27"/>
        <n v="50.35"/>
        <n v="26.88"/>
        <n v="19.559999999999999"/>
        <n v="43.92"/>
        <n v="21.43"/>
        <n v="37.6"/>
        <n v="16.440000000000001"/>
        <n v="24.83"/>
        <n v="29.34"/>
        <n v="71.27"/>
        <n v="80.33"/>
        <n v="73.56"/>
        <n v="76.180000000000007"/>
        <n v="88.91"/>
        <n v="89.73"/>
        <n v="99.28"/>
        <n v="90.77"/>
        <n v="82.28"/>
        <n v="99.77"/>
        <n v="132.51"/>
        <n v="76.38"/>
        <n v="67.91"/>
        <n v="63.04"/>
        <n v="58.23"/>
        <n v="60.67"/>
        <n v="30.49"/>
        <n v="84.34"/>
        <n v="119.66"/>
        <n v="60.51"/>
        <n v="56.85"/>
        <n v="62.03"/>
        <n v="36.61"/>
        <n v="10.09"/>
        <n v="33.229999999999997"/>
        <n v="53.48"/>
        <n v="88.78"/>
        <n v="92.93"/>
        <n v="82.75"/>
        <n v="57.9"/>
        <n v="55.4"/>
        <n v="75.14"/>
        <n v="89.78"/>
        <n v="83.1"/>
        <n v="72.400000000000006"/>
        <n v="64.540000000000006"/>
        <n v="70.17"/>
        <n v="78.650000000000006"/>
        <n v="59.47"/>
        <n v="66.489999999999995"/>
        <n v="67.02"/>
        <n v="64.61"/>
        <n v="66.650000000000006"/>
        <n v="69.25"/>
        <n v="61.53"/>
        <n v="49.22"/>
        <n v="61.99"/>
        <n v="65.569999999999993"/>
        <n v="87.94"/>
        <n v="93.06"/>
        <n v="81.150000000000006"/>
        <n v="78.61"/>
        <n v="72.81"/>
        <n v="67.040000000000006"/>
        <n v="68.739999999999995"/>
        <n v="82.71"/>
        <n v="90.85"/>
        <n v="100.42"/>
        <n v="99.9"/>
        <n v="74.180000000000007"/>
        <n v="65.3"/>
        <n v="62.14"/>
        <n v="57.81"/>
        <n v="60.27"/>
        <n v="64.260000000000005"/>
        <n v="59.77"/>
        <n v="61.29"/>
        <n v="60.8"/>
        <n v="67.47"/>
        <n v="109.66"/>
        <n v="121.82"/>
        <n v="97.08"/>
        <n v="85.94"/>
        <n v="63.83"/>
        <n v="59.12"/>
        <n v="56.92"/>
        <n v="52.52"/>
        <n v="51.16"/>
        <n v="53.61"/>
        <n v="60.24"/>
        <n v="68.53"/>
        <n v="95.43"/>
        <n v="74.959999999999994"/>
        <n v="61.94"/>
        <n v="58.27"/>
        <n v="44.96"/>
        <n v="143.87"/>
        <n v="126.69"/>
        <n v="140.49"/>
        <n v="133.79"/>
        <n v="125.17"/>
        <n v="172.06"/>
        <n v="108.1"/>
        <n v="124.96"/>
        <n v="122.86"/>
        <n v="131.59"/>
        <n v="117.13"/>
        <n v="128.86000000000001"/>
        <n v="93.3"/>
        <n v="79.52"/>
        <n v="115.68"/>
        <n v="91.62"/>
        <n v="97.79"/>
        <n v="88.2"/>
        <n v="103.58"/>
        <n v="79.13"/>
        <n v="100.4"/>
        <n v="108.31"/>
        <n v="79.88"/>
        <n v="74.150000000000006"/>
        <n v="79.739999999999995"/>
        <n v="78.150000000000006"/>
        <n v="80.290000000000006"/>
        <n v="85.98"/>
        <n v="104.8"/>
        <n v="109.39"/>
        <n v="104.31"/>
        <n v="84.81"/>
        <n v="79.72"/>
        <n v="74.39"/>
        <n v="71.64"/>
        <n v="97.34"/>
        <n v="88.4"/>
        <n v="82.64"/>
        <n v="61.06"/>
        <n v="69.22"/>
        <n v="75.89"/>
        <n v="80.13"/>
        <n v="66.069999999999993"/>
        <n v="73.72"/>
        <n v="72.849999999999994"/>
        <n v="58.38"/>
        <n v="64.09"/>
        <n v="70.67"/>
        <n v="116.77"/>
        <n v="91.89"/>
        <n v="73.459999999999994"/>
        <n v="86.59"/>
        <n v="79.040000000000006"/>
        <n v="76.790000000000006"/>
        <n v="78.17"/>
        <n v="76.94"/>
        <n v="81.510000000000005"/>
        <n v="117.53"/>
        <n v="99.22"/>
        <n v="76.63"/>
        <n v="32.9"/>
        <n v="73.180000000000007"/>
        <n v="71.14"/>
        <n v="68.239999999999995"/>
        <n v="54.34"/>
        <n v="69.400000000000006"/>
        <n v="63.57"/>
        <n v="61.67"/>
        <n v="55.79"/>
        <n v="63.18"/>
        <n v="80.87"/>
        <n v="68.67"/>
        <n v="79.099999999999994"/>
        <n v="112.53"/>
        <n v="118.93"/>
        <n v="130.19"/>
        <n v="123.47"/>
        <n v="123.86"/>
        <n v="123.78"/>
        <n v="128.69999999999999"/>
        <n v="235.06"/>
        <n v="156.79"/>
        <n v="119.1"/>
        <n v="81.11"/>
        <n v="79.38"/>
        <n v="82.41"/>
        <n v="129.61000000000001"/>
        <n v="72.099999999999994"/>
        <n v="75.13"/>
        <n v="71.709999999999994"/>
        <n v="82.96"/>
        <n v="88.92"/>
        <n v="80"/>
        <n v="102.07"/>
        <n v="114.36"/>
        <n v="94.93"/>
        <n v="94.62"/>
        <n v="90.5"/>
        <n v="79.41"/>
        <n v="67.73"/>
        <n v="66.34"/>
        <n v="68"/>
        <n v="76.95"/>
        <n v="98.87"/>
        <n v="92.21"/>
        <n v="90.33"/>
        <n v="84.19"/>
        <n v="72.39"/>
        <n v="68.16"/>
        <n v="76.209999999999994"/>
        <n v="79.3"/>
        <n v="74.069999999999993"/>
        <n v="81.680000000000007"/>
        <n v="80.430000000000007"/>
        <n v="82.62"/>
        <n v="83.84"/>
        <n v="80.150000000000006"/>
        <n v="74.8"/>
        <n v="73.08"/>
        <n v="68.55"/>
        <n v="65.900000000000006"/>
        <n v="63.48"/>
        <n v="61.8"/>
        <n v="61.6"/>
        <n v="85.96"/>
        <n v="81.790000000000006"/>
        <n v="69.92"/>
        <n v="72.819999999999993"/>
        <n v="84.44"/>
        <n v="77.430000000000007"/>
        <n v="51.24"/>
        <n v="74.989999999999995"/>
        <n v="76.599999999999994"/>
        <n v="71.42"/>
        <n v="73.94"/>
        <n v="67.209999999999994"/>
        <n v="62.12"/>
        <n v="63.92"/>
        <n v="46.34"/>
        <n v="63.75"/>
        <n v="62.51"/>
        <n v="88.06"/>
        <n v="94.25"/>
        <n v="96.52"/>
        <n v="90.11"/>
        <n v="82.27"/>
        <n v="81.349999999999994"/>
        <n v="91.31"/>
        <n v="117.12"/>
        <n v="139.04"/>
        <n v="120.68"/>
        <n v="98.44"/>
        <n v="90.86"/>
        <n v="84.28"/>
        <n v="87.53"/>
        <n v="76.62"/>
        <n v="62.46"/>
        <n v="70.19"/>
        <n v="68.73"/>
        <n v="77.13"/>
        <n v="93.28"/>
        <n v="119.33"/>
        <n v="98.81"/>
        <n v="112.27"/>
        <n v="93.71"/>
        <n v="97.04"/>
        <n v="83.29"/>
        <n v="82.02"/>
        <n v="74.48"/>
        <n v="75.849999999999994"/>
        <n v="98.83"/>
        <n v="97.52"/>
        <n v="102.47"/>
        <n v="96.41"/>
        <n v="83.06"/>
        <n v="110.97"/>
        <n v="108.04"/>
        <n v="141.19"/>
        <n v="75.040000000000006"/>
        <n v="78.38"/>
        <n v="77.88"/>
        <n v="59.52"/>
        <n v="72.66"/>
        <n v="131.37"/>
        <n v="88.35"/>
        <n v="83.45"/>
        <n v="74.430000000000007"/>
        <n v="90.72"/>
        <n v="92.34"/>
        <n v="79.37"/>
        <n v="59.14"/>
        <n v="56.81"/>
        <n v="70.959999999999994"/>
        <n v="68.290000000000006"/>
        <n v="63.37"/>
        <n v="61.04"/>
        <n v="59.42"/>
        <n v="67.13"/>
        <n v="68.42"/>
        <n v="60.13"/>
        <n v="69.239999999999995"/>
        <n v="85.44"/>
        <n v="64.430000000000007"/>
        <n v="87.62"/>
        <n v="60.59"/>
        <n v="64.89"/>
        <n v="56.07"/>
        <n v="57.59"/>
        <n v="54.22"/>
        <n v="63.44"/>
        <n v="74.569999999999993"/>
        <n v="53.94"/>
        <n v="68.2"/>
        <n v="65.14"/>
        <n v="57.41"/>
        <n v="73.48"/>
        <n v="102.81"/>
        <n v="94.67"/>
        <n v="75.8"/>
        <n v="89.5"/>
        <n v="80.44"/>
        <n v="70.64"/>
        <n v="90.12"/>
        <n v="83.05"/>
        <n v="73.290000000000006"/>
        <n v="104.35"/>
        <n v="64.67"/>
        <n v="86.73"/>
        <n v="70.75"/>
        <n v="56.53"/>
        <n v="50.85"/>
        <n v="57.19"/>
        <n v="76.44"/>
        <n v="100.06"/>
        <n v="126.12"/>
        <n v="128.99"/>
        <n v="135.24"/>
        <n v="117.26"/>
        <n v="125.14"/>
        <n v="122.57"/>
        <n v="165.51"/>
        <n v="150.25"/>
        <n v="131.58000000000001"/>
        <n v="117.43"/>
        <n v="96.03"/>
        <n v="121.95"/>
        <n v="120.99"/>
        <n v="89.64"/>
        <n v="100.39"/>
        <n v="94"/>
        <n v="79.12"/>
        <n v="83.88"/>
        <n v="109.2"/>
        <n v="142.32"/>
        <n v="168.46"/>
        <n v="132.47"/>
        <n v="122.88"/>
        <n v="137.53"/>
        <n v="139.13999999999999"/>
        <n v="114.06"/>
        <n v="99.08"/>
        <n v="95.12"/>
        <n v="99.93"/>
        <n v="145.94"/>
        <n v="169.25"/>
        <n v="187.58"/>
        <n v="155.43"/>
        <n v="109.34"/>
        <n v="91.78"/>
        <n v="122.69"/>
        <n v="104.84"/>
        <n v="106.01"/>
        <n v="111.99"/>
        <n v="106.35"/>
        <n v="111.04"/>
        <n v="145.62"/>
        <n v="103.74"/>
        <n v="102.18"/>
        <n v="105.48"/>
        <n v="114"/>
        <n v="109.41"/>
        <n v="100.57"/>
        <n v="98.99"/>
        <n v="97.78"/>
        <n v="96.87"/>
        <n v="125.91"/>
        <n v="182.19"/>
        <n v="149.63999999999999"/>
        <n v="146.51"/>
        <n v="149.13"/>
        <n v="96.5"/>
        <n v="97.95"/>
        <n v="102.06"/>
        <n v="93.72"/>
        <n v="87.61"/>
        <n v="101.84"/>
        <n v="138.26"/>
        <n v="125.2"/>
        <n v="123.68"/>
        <n v="142.28"/>
        <n v="137.07"/>
        <n v="122.52"/>
        <n v="125.24"/>
        <n v="117.19"/>
        <n v="112.5"/>
        <n v="104.58"/>
        <n v="114.78"/>
        <n v="133.37"/>
        <n v="120.66"/>
        <n v="122.55"/>
        <n v="108.06"/>
        <n v="95.16"/>
        <n v="88.58"/>
        <n v="105.07"/>
        <n v="86.38"/>
        <n v="93.37"/>
        <n v="107.26"/>
        <n v="98.38"/>
        <n v="104.48"/>
        <n v="138.63999999999999"/>
        <n v="135.96"/>
        <n v="152.97999999999999"/>
        <n v="153.78"/>
        <n v="176.63"/>
        <n v="182.59"/>
        <n v="169.46"/>
        <n v="136.65"/>
        <n v="115.29"/>
        <n v="115.24"/>
        <n v="129.94999999999999"/>
        <n v="177.55"/>
        <n v="163.37"/>
        <n v="174.58"/>
        <n v="133.61000000000001"/>
        <n v="114.05"/>
        <n v="103.38"/>
        <n v="119.12"/>
        <n v="123.23"/>
        <n v="123.1"/>
        <n v="125.49"/>
        <n v="126.82"/>
        <n v="124.39"/>
        <n v="133.88"/>
        <n v="165.83"/>
        <n v="177.92"/>
        <n v="141.55000000000001"/>
        <n v="169.66"/>
        <n v="196.94"/>
        <n v="156.19999999999999"/>
        <n v="160.99"/>
        <n v="146.27000000000001"/>
        <n v="182.63"/>
        <n v="209.72"/>
        <n v="176.34"/>
        <n v="178.85"/>
        <n v="189.1"/>
        <n v="191.77"/>
        <n v="150.07"/>
        <n v="131.06"/>
        <n v="118.89"/>
        <n v="115.13"/>
        <n v="115.2"/>
        <n v="109"/>
        <n v="106.31"/>
        <n v="106.19"/>
        <n v="116.25"/>
        <n v="112.66"/>
        <n v="125.33"/>
        <n v="132.47999999999999"/>
        <n v="152.41"/>
        <n v="152.15"/>
        <n v="142.36000000000001"/>
        <n v="128.38999999999999"/>
        <n v="126.39"/>
        <n v="123.26"/>
        <n v="127.67"/>
        <n v="186.49"/>
        <n v="176.33"/>
        <n v="182.69"/>
        <n v="168.25"/>
        <n v="132.08000000000001"/>
        <n v="135.69"/>
        <n v="140.88"/>
        <n v="133.25"/>
        <n v="131.38"/>
        <n v="132.97"/>
        <n v="136.63"/>
        <n v="160.72999999999999"/>
        <n v="187.08"/>
        <n v="194.26"/>
        <n v="172.18"/>
        <n v="187.1"/>
        <n v="207.62"/>
        <n v="219.88"/>
        <n v="175.66"/>
        <n v="167.2"/>
        <n v="153.27000000000001"/>
        <n v="142.01"/>
        <n v="190.47"/>
        <n v="216.13"/>
        <n v="259"/>
        <n v="238.88"/>
        <n v="134.84"/>
        <n v="119.65"/>
        <n v="126.75"/>
        <n v="126.32"/>
        <n v="123.3"/>
        <n v="123.87"/>
        <n v="116.15"/>
        <n v="113.73"/>
        <n v="126.41"/>
        <n v="159.63"/>
        <n v="183.31"/>
        <n v="141.35"/>
        <n v="165.28"/>
        <n v="160.56"/>
        <n v="143.18"/>
        <n v="133.6"/>
        <n v="124.26"/>
        <n v="125.45"/>
        <n v="128.29"/>
        <n v="142.49"/>
        <n v="143.37"/>
        <n v="134.57"/>
        <n v="133.41999999999999"/>
        <n v="132.58000000000001"/>
        <n v="130.71"/>
        <n v="127.77"/>
        <n v="137.11000000000001"/>
        <n v="151.77000000000001"/>
        <n v="137.41"/>
        <n v="143.68"/>
        <n v="161.19"/>
        <n v="139.13"/>
        <n v="156.41999999999999"/>
        <n v="161.74"/>
        <n v="161.99"/>
        <n v="198.77"/>
        <n v="164.42"/>
        <n v="143.32"/>
        <n v="140.41999999999999"/>
        <n v="130.79"/>
        <n v="129.47999999999999"/>
        <n v="132.66"/>
        <n v="119.01"/>
        <n v="161.61000000000001"/>
        <n v="137.55000000000001"/>
        <n v="130.34"/>
        <n v="138.13999999999999"/>
        <n v="136.16"/>
        <n v="138.93"/>
        <n v="102.76"/>
        <n v="119.21"/>
        <n v="109.99"/>
        <n v="106.67"/>
        <n v="108.71"/>
        <n v="25.32"/>
        <n v="107.33"/>
        <n v="126.6"/>
        <n v="141.16"/>
        <n v="136.74"/>
        <n v="134.85"/>
        <n v="130.85"/>
        <n v="120.15"/>
        <n v="128.13999999999999"/>
        <n v="124.2"/>
        <n v="139"/>
        <n v="154.18"/>
        <n v="144.79"/>
        <n v="133.65"/>
        <n v="141.32"/>
        <n v="131.97"/>
        <n v="57.47"/>
        <n v="84.6"/>
        <n v="114.59"/>
        <n v="110.86"/>
        <n v="101.15"/>
        <n v="115.48"/>
        <n v="146.15"/>
        <n v="140.77000000000001"/>
        <n v="144.65"/>
        <n v="138.41"/>
        <n v="137.4"/>
        <n v="137.31"/>
        <n v="134.36000000000001"/>
        <n v="133.47999999999999"/>
        <n v="134.62"/>
        <n v="139.49"/>
        <n v="142.13"/>
        <n v="144.85"/>
        <n v="166.73"/>
        <n v="138.1"/>
        <n v="134.9"/>
        <n v="137.69999999999999"/>
        <n v="108.48"/>
        <n v="126.96"/>
        <n v="121.67"/>
        <n v="133.22"/>
        <n v="129.71"/>
        <n v="132.71"/>
        <n v="147.77000000000001"/>
        <n v="142.25"/>
        <n v="170.47"/>
        <n v="208.15"/>
        <n v="151.99"/>
        <n v="137.66"/>
        <n v="146.13"/>
        <n v="153.57"/>
        <n v="159.85"/>
        <n v="155.16999999999999"/>
        <n v="193.2"/>
        <n v="266.42"/>
        <n v="198.8"/>
        <n v="484.2"/>
        <n v="127.42"/>
        <n v="184.72"/>
        <n v="186.72"/>
        <n v="201.32"/>
        <n v="182.2"/>
        <n v="184.78"/>
        <n v="154.91999999999999"/>
        <n v="181.36"/>
        <n v="183.07"/>
        <n v="221.99"/>
        <n v="193.78"/>
        <n v="222.83"/>
        <n v="170.16"/>
        <n v="200.26"/>
        <n v="214.63"/>
        <n v="170.49"/>
        <n v="165.65"/>
        <n v="133.94"/>
        <n v="112.78"/>
        <n v="110.94"/>
        <n v="103.51"/>
        <n v="110.77"/>
        <n v="156.02000000000001"/>
        <n v="148.74"/>
        <n v="187.77"/>
        <n v="195.14"/>
        <n v="167.57"/>
        <n v="85.53"/>
        <n v="100.93"/>
        <n v="122.62"/>
        <n v="101.83"/>
        <n v="76.400000000000006"/>
        <n v="34.770000000000003"/>
        <n v="45.44"/>
        <n v="113.28"/>
        <n v="123.39"/>
        <n v="148.22999999999999"/>
        <n v="153.35"/>
        <n v="139.24"/>
        <n v="134.13999999999999"/>
        <n v="147.24"/>
        <n v="141.71"/>
        <n v="130.01"/>
        <n v="130.49"/>
        <n v="128.11000000000001"/>
        <n v="182.98"/>
        <n v="160.41999999999999"/>
        <n v="168.36"/>
        <n v="177.7"/>
        <n v="172.25"/>
        <n v="95.56"/>
        <n v="120.14"/>
        <n v="190.2"/>
        <n v="134.18"/>
        <n v="138.44"/>
        <n v="135.47999999999999"/>
        <n v="223.83"/>
        <n v="285.95"/>
        <n v="264.99"/>
        <n v="227.7"/>
        <n v="253.67"/>
        <n v="157.46"/>
        <n v="151.19999999999999"/>
        <n v="146.44999999999999"/>
        <n v="141.19999999999999"/>
        <n v="145.03"/>
        <n v="160.38999999999999"/>
        <n v="194.42"/>
        <n v="190.09"/>
        <n v="171.39"/>
        <n v="197.91"/>
        <n v="153"/>
        <n v="136.52000000000001"/>
        <n v="137.12"/>
        <n v="188.72"/>
        <n v="172.45"/>
        <n v="177.5"/>
        <n v="177.46"/>
        <n v="176"/>
        <n v="257.39"/>
        <n v="222.12"/>
        <n v="226.01"/>
        <n v="271.2"/>
        <n v="246.61"/>
        <n v="261.91000000000003"/>
        <n v="228.1"/>
        <n v="142.16"/>
        <n v="134.01"/>
        <n v="131.9"/>
        <n v="129.97999999999999"/>
        <n v="177.07"/>
        <n v="189.4"/>
        <n v="156.4"/>
        <n v="146.41"/>
        <n v="139.58000000000001"/>
        <n v="130.74"/>
        <n v="121.2"/>
        <n v="118.49"/>
        <n v="116.55"/>
        <n v="119.85"/>
        <n v="120.35"/>
        <n v="141.22"/>
        <n v="173.2"/>
        <n v="170.68"/>
        <n v="171.97"/>
        <n v="185.69"/>
        <n v="206.36"/>
        <n v="191.68"/>
        <n v="169.21"/>
        <n v="140.84"/>
        <n v="169.47"/>
        <n v="172.6"/>
        <n v="163.86"/>
        <n v="153.19999999999999"/>
        <n v="161.30000000000001"/>
        <n v="140.25"/>
        <n v="131.15"/>
        <n v="131.4"/>
        <n v="130.68"/>
        <n v="127.65"/>
        <n v="125.07"/>
        <n v="120.95"/>
        <n v="156.31"/>
        <n v="162.54"/>
        <n v="176.01"/>
        <n v="174.09"/>
        <n v="158.71"/>
        <n v="145.82"/>
        <n v="142.08000000000001"/>
        <n v="132.61000000000001"/>
        <n v="125.62"/>
        <n v="121.46"/>
        <n v="119.05"/>
        <n v="118.15"/>
        <n v="128.6"/>
        <n v="136.88"/>
        <n v="135"/>
        <n v="134.44999999999999"/>
        <n v="141.72999999999999"/>
        <n v="135.46"/>
        <n v="126.14"/>
        <n v="115.78"/>
        <n v="117.18"/>
        <n v="114.62"/>
        <n v="118.01"/>
        <n v="145.55000000000001"/>
        <n v="219.96"/>
        <n v="229.37"/>
        <n v="191.38"/>
        <n v="167.56"/>
        <n v="187.26"/>
        <n v="157.84"/>
        <n v="125.26"/>
        <n v="122.48"/>
        <n v="120.09"/>
        <n v="105.54"/>
        <n v="109.15"/>
        <n v="134.03"/>
        <n v="155.76"/>
        <n v="138.19999999999999"/>
        <n v="136.19"/>
        <n v="139.37"/>
        <n v="137.66999999999999"/>
        <n v="126.06"/>
        <n v="116.63"/>
        <n v="141.61000000000001"/>
        <n v="175.1"/>
        <n v="160.37"/>
        <n v="238.26"/>
        <n v="173.31"/>
        <n v="201.62"/>
        <n v="196.3"/>
        <n v="212.04"/>
        <n v="126.67"/>
        <n v="151.96"/>
        <n v="143.28"/>
        <n v="137.68"/>
        <n v="132.33000000000001"/>
        <n v="183.7"/>
        <n v="228.93"/>
        <n v="170.58"/>
        <n v="131.57"/>
        <n v="138.08000000000001"/>
        <n v="99.88"/>
        <n v="172.55"/>
        <n v="119.67"/>
        <n v="170.66"/>
        <n v="136.93"/>
        <n v="139.52000000000001"/>
        <n v="147.31"/>
        <n v="163.5"/>
        <n v="171.24"/>
        <n v="151.38999999999999"/>
        <n v="134.41"/>
        <n v="156.88999999999999"/>
        <n v="133.22999999999999"/>
        <n v="110.4"/>
        <n v="108.18"/>
        <n v="101.32"/>
        <n v="94.58"/>
        <n v="91.87"/>
        <n v="120.19"/>
        <n v="132.72999999999999"/>
        <n v="112.41"/>
        <n v="105.95"/>
        <n v="79.97"/>
        <n v="45.16"/>
        <n v="85.52"/>
        <n v="61.5"/>
        <n v="58.32"/>
        <n v="81.77"/>
        <n v="88.97"/>
        <n v="121.84"/>
        <n v="93.1"/>
        <n v="84.37"/>
        <n v="83.59"/>
        <n v="72.680000000000007"/>
        <n v="57.4"/>
        <n v="61.85"/>
        <n v="66.09"/>
        <n v="74.75"/>
        <n v="107.59"/>
        <n v="81.42"/>
        <n v="73.900000000000006"/>
        <n v="37.43"/>
        <n v="36.700000000000003"/>
        <n v="28.06"/>
        <n v="52.53"/>
        <n v="50.38"/>
        <n v="38.299999999999997"/>
        <n v="41.06"/>
        <n v="33.33"/>
        <n v="55.84"/>
        <n v="57.84"/>
        <n v="63.08"/>
        <n v="62.69"/>
        <n v="59.13"/>
        <n v="58.11"/>
        <n v="55.27"/>
        <n v="55.32"/>
        <n v="54.08"/>
        <n v="53.01"/>
        <n v="53.23"/>
        <n v="58.93"/>
        <n v="58.42"/>
        <n v="26.34"/>
        <n v="3.52"/>
        <n v="1.59"/>
        <n v="30.16"/>
        <n v="0"/>
        <n v="-19.93"/>
        <n v="-11.79"/>
        <n v="-128.9"/>
        <n v="16.670000000000002"/>
        <n v="62.77"/>
        <n v="57.69"/>
        <n v="62.07"/>
        <n v="112.58"/>
        <n v="122.73"/>
        <n v="150.41999999999999"/>
        <n v="174.8"/>
        <n v="153.93"/>
        <n v="154.02000000000001"/>
        <n v="163.07"/>
        <n v="201.09"/>
        <n v="155.54"/>
        <n v="143.01"/>
        <n v="131.75"/>
        <n v="106.38"/>
        <n v="105.26"/>
        <n v="120.41"/>
        <n v="108.11"/>
        <n v="125.43"/>
        <n v="97.89"/>
        <n v="115.42"/>
        <n v="145.13"/>
        <n v="129.21"/>
        <n v="144.26"/>
        <n v="119.59"/>
        <n v="108.63"/>
        <n v="116.86"/>
        <n v="92.5"/>
        <n v="92.55"/>
        <n v="86.2"/>
        <n v="87.31"/>
        <n v="125.82"/>
        <n v="128.63999999999999"/>
        <n v="119.35"/>
        <n v="105.24"/>
        <n v="90.73"/>
        <n v="60.53"/>
        <n v="79.08"/>
        <n v="66.17"/>
        <n v="63.31"/>
        <n v="80.17"/>
        <n v="85.35"/>
        <n v="82.82"/>
        <n v="95.88"/>
        <n v="108.33"/>
        <n v="92.39"/>
        <n v="52.77"/>
        <n v="44.61"/>
        <n v="33.770000000000003"/>
        <n v="48.94"/>
        <n v="68.510000000000005"/>
        <n v="54.98"/>
        <n v="55.59"/>
        <n v="46.99"/>
        <n v="43.93"/>
        <n v="68.900000000000006"/>
        <n v="72.28"/>
        <n v="64.209999999999994"/>
        <n v="74.290000000000006"/>
        <n v="64.56"/>
        <n v="60.86"/>
        <n v="64.97"/>
        <n v="53.46"/>
        <n v="51.39"/>
        <n v="44.32"/>
        <n v="41.11"/>
        <n v="37"/>
        <n v="33.479999999999997"/>
        <n v="46.2"/>
        <n v="46.37"/>
        <n v="49.28"/>
        <n v="59.83"/>
        <n v="40.229999999999997"/>
        <n v="24.58"/>
        <n v="38.83"/>
        <n v="40.299999999999997"/>
        <n v="41.55"/>
        <n v="37.299999999999997"/>
        <n v="36.130000000000003"/>
        <n v="23.69"/>
        <n v="21.79"/>
        <n v="57.68"/>
        <n v="70.22"/>
        <n v="56.33"/>
        <n v="43.03"/>
        <n v="17.690000000000001"/>
        <n v="15.71"/>
        <n v="3.48"/>
        <n v="24.66"/>
        <n v="25.1"/>
        <n v="20.37"/>
        <n v="23.59"/>
        <n v="46.39"/>
        <n v="35.26"/>
        <n v="38.880000000000003"/>
        <n v="17.77"/>
        <n v="25.28"/>
        <n v="36.450000000000003"/>
        <n v="26.29"/>
        <n v="34.6"/>
        <n v="36.72"/>
        <n v="30.46"/>
        <n v="30.71"/>
        <n v="45.25"/>
        <n v="46.53"/>
        <n v="46.4"/>
        <n v="49.69"/>
        <n v="39.31"/>
        <n v="30.41"/>
        <n v="26.49"/>
        <n v="27.18"/>
        <n v="16.39"/>
        <n v="20.67"/>
        <n v="29.16"/>
        <n v="34.33"/>
        <n v="35.299999999999997"/>
        <n v="40.119999999999997"/>
        <n v="33.28"/>
        <n v="-58.05"/>
        <n v="7.51"/>
        <n v="13.99"/>
        <n v="25.48"/>
        <n v="26.53"/>
        <n v="23.83"/>
        <n v="25.93"/>
        <n v="21.99"/>
        <n v="22.33"/>
        <n v="37.04"/>
        <n v="28.52"/>
        <n v="21.92"/>
        <n v="11.77"/>
        <n v="1.39"/>
        <n v="14.38"/>
        <n v="19.420000000000002"/>
        <n v="12.8"/>
        <n v="5.48"/>
        <n v="17.36"/>
        <n v="20.079999999999998"/>
        <n v="9.91"/>
        <n v="19.21"/>
        <n v="19.8"/>
        <n v="18.82"/>
        <n v="14.77"/>
        <n v="19.47"/>
        <n v="6.75"/>
        <n v="-74.59"/>
        <n v="-83.91"/>
        <n v="17.64"/>
        <n v="25.41"/>
        <n v="46.54"/>
        <n v="26.62"/>
        <n v="27.86"/>
        <n v="27.61"/>
        <n v="32.549999999999997"/>
        <n v="23.27"/>
        <n v="29.13"/>
        <n v="28.57"/>
        <n v="28.53"/>
        <n v="30.36"/>
        <n v="29.59"/>
        <n v="28.27"/>
        <n v="43.58"/>
        <n v="42.73"/>
        <n v="37.92"/>
        <n v="51.78"/>
        <n v="32.99"/>
        <n v="27.85"/>
        <n v="26.06"/>
        <n v="32.340000000000003"/>
        <n v="35.9"/>
        <n v="28.93"/>
        <n v="30.4"/>
        <n v="42.71"/>
        <n v="40.08"/>
        <n v="28.29"/>
        <n v="27.67"/>
        <n v="33.729999999999997"/>
        <n v="30.12"/>
        <n v="27.79"/>
        <n v="23.48"/>
        <n v="24.25"/>
        <n v="26.63"/>
        <n v="26.16"/>
        <n v="31"/>
        <n v="37.869999999999997"/>
        <n v="37.979999999999997"/>
        <n v="29.19"/>
        <n v="24.68"/>
        <n v="22.94"/>
        <n v="22.2"/>
        <n v="23"/>
        <n v="28.73"/>
        <n v="29.9"/>
        <n v="27.08"/>
        <n v="28.9"/>
        <n v="41.07"/>
        <n v="36.94"/>
        <n v="33.03"/>
        <n v="29.05"/>
        <n v="26.09"/>
        <n v="26.47"/>
        <n v="25.7"/>
        <n v="24.38"/>
        <n v="26.5"/>
        <n v="27.05"/>
        <n v="25.34"/>
        <n v="20.93"/>
        <n v="33.630000000000003"/>
        <n v="22.42"/>
        <n v="22.51"/>
        <n v="22.53"/>
        <n v="23.97"/>
        <n v="20.34"/>
        <n v="19.36"/>
        <n v="24.44"/>
        <n v="32.75"/>
        <n v="31.63"/>
        <n v="26.6"/>
        <n v="29.45"/>
        <n v="29.01"/>
        <n v="41.72"/>
        <n v="42.63"/>
        <n v="49.36"/>
        <n v="49.9"/>
        <n v="41.99"/>
        <n v="41.9"/>
        <n v="27.59"/>
        <n v="34.04"/>
        <n v="25.88"/>
        <n v="28.82"/>
        <n v="56.61"/>
        <n v="48.76"/>
        <n v="62.16"/>
        <n v="40.92"/>
        <n v="35.340000000000003"/>
        <n v="27.23"/>
        <n v="34.299999999999997"/>
        <n v="28.14"/>
        <n v="24.97"/>
        <n v="30.93"/>
        <n v="44.78"/>
        <n v="49.17"/>
        <n v="41.21"/>
        <n v="24.4"/>
        <n v="28.18"/>
        <n v="30.74"/>
        <n v="31.03"/>
        <n v="29.33"/>
        <n v="25.75"/>
        <n v="27.3"/>
        <n v="32.200000000000003"/>
        <n v="35.79"/>
        <n v="35.04"/>
        <n v="38.31"/>
        <n v="51.15"/>
        <n v="48.44"/>
        <n v="41.86"/>
        <n v="38.99"/>
        <n v="37.82"/>
        <n v="39.700000000000003"/>
        <n v="42.75"/>
        <n v="38.65"/>
        <n v="53.68"/>
        <n v="39.06"/>
        <n v="45.6"/>
        <n v="53.66"/>
        <n v="61.77"/>
        <n v="55.86"/>
        <n v="57.85"/>
        <n v="59.21"/>
        <n v="58.83"/>
        <n v="88.45"/>
        <n v="79.34"/>
        <n v="83.37"/>
        <n v="93.95"/>
        <n v="91.26"/>
        <n v="83.98"/>
        <n v="77.67"/>
        <n v="74.510000000000005"/>
        <n v="88"/>
        <n v="94.65"/>
        <n v="102.67"/>
        <n v="96.34"/>
        <n v="87.2"/>
        <n v="73.489999999999995"/>
        <n v="67.61"/>
        <n v="83.74"/>
        <n v="91.27"/>
        <n v="88.62"/>
        <n v="84.39"/>
        <n v="98.02"/>
        <n v="88.47"/>
        <n v="82.3"/>
        <n v="102.99"/>
        <n v="82.57"/>
        <n v="74.78"/>
        <n v="64.3"/>
        <n v="56.19"/>
        <n v="43.24"/>
        <n v="46.55"/>
        <n v="48.01"/>
        <n v="61.26"/>
        <n v="70.86"/>
        <n v="73.58"/>
        <n v="61.44"/>
        <n v="39.520000000000003"/>
        <n v="47.03"/>
        <n v="46.67"/>
        <n v="48.78"/>
        <n v="44.33"/>
        <n v="46.21"/>
        <n v="59.9"/>
        <n v="80.930000000000007"/>
        <n v="79.510000000000005"/>
        <n v="72.290000000000006"/>
        <n v="72.77"/>
        <n v="75.58"/>
        <n v="70.41"/>
        <n v="80.08"/>
        <n v="91.81"/>
        <n v="75.459999999999994"/>
        <n v="100.22"/>
        <n v="78.33"/>
        <n v="58.46"/>
        <n v="34.67"/>
        <n v="-66.69"/>
        <n v="70.47"/>
        <n v="98.12"/>
        <n v="52.9"/>
        <n v="52.05"/>
        <n v="57.75"/>
        <n v="59.41"/>
        <n v="59.16"/>
        <n v="65.37"/>
        <n v="73.11"/>
        <n v="44.72"/>
        <n v="38.590000000000003"/>
        <n v="36.81"/>
        <n v="39.44"/>
        <n v="52.45"/>
        <n v="45.11"/>
        <n v="18.260000000000002"/>
        <n v="23.17"/>
        <n v="37.58"/>
        <n v="39.43"/>
        <n v="35.69"/>
        <n v="35.57"/>
        <n v="40.49"/>
        <n v="36.19"/>
        <n v="35.42"/>
        <n v="40.58"/>
        <n v="43.76"/>
        <n v="56.68"/>
        <n v="58.7"/>
        <n v="46.27"/>
        <n v="36.630000000000003"/>
        <n v="24.5"/>
        <n v="43.18"/>
        <n v="46.85"/>
        <n v="48.59"/>
        <n v="68.77"/>
        <n v="68.680000000000007"/>
        <n v="45.09"/>
        <n v="63.45"/>
        <n v="44.77"/>
        <n v="44.75"/>
        <n v="44.17"/>
        <n v="51.23"/>
        <n v="84.98"/>
        <n v="89.9"/>
        <n v="78.510000000000005"/>
        <n v="56.91"/>
        <n v="52.56"/>
        <n v="52.54"/>
        <n v="53.18"/>
        <n v="53.04"/>
        <n v="46.65"/>
        <n v="48.84"/>
        <n v="45.47"/>
        <n v="44.45"/>
        <n v="48.96"/>
        <n v="63.22"/>
        <n v="76.34"/>
        <n v="69.959999999999994"/>
        <n v="56.42"/>
        <n v="56.24"/>
        <n v="57.1"/>
        <n v="-14.1"/>
        <n v="73.33"/>
        <n v="83.9"/>
        <n v="73.040000000000006"/>
        <n v="72.959999999999994"/>
        <n v="52.13"/>
        <n v="76.650000000000006"/>
        <n v="50.69"/>
        <n v="44.65"/>
        <n v="49.32"/>
        <n v="50.36"/>
        <n v="51.21"/>
        <n v="59.06"/>
        <n v="55.2"/>
        <n v="51.72"/>
        <n v="32.479999999999997"/>
        <n v="32.130000000000003"/>
        <n v="39.49"/>
        <n v="37.159999999999997"/>
        <n v="37.049999999999997"/>
        <n v="37.25"/>
        <n v="41.28"/>
        <n v="50.89"/>
        <n v="48.9"/>
        <n v="55.04"/>
        <n v="50.74"/>
        <n v="26.92"/>
        <n v="25.07"/>
        <n v="26.03"/>
        <n v="26.58"/>
        <n v="25.73"/>
        <n v="26.14"/>
        <n v="30.72"/>
        <n v="34.729999999999997"/>
        <n v="49.26"/>
        <n v="40.54"/>
        <n v="28.8"/>
        <n v="28.23"/>
        <n v="27.5"/>
        <n v="38.700000000000003"/>
        <n v="38.74"/>
        <n v="32"/>
        <n v="34.69"/>
        <n v="33.5"/>
        <n v="31.96"/>
        <n v="26.21"/>
        <n v="31.86"/>
        <n v="28.98"/>
        <n v="26.46"/>
        <n v="25.85"/>
        <n v="31.44"/>
        <n v="38.04"/>
        <n v="41.14"/>
        <n v="35.130000000000003"/>
        <n v="45.1"/>
        <n v="43.13"/>
        <n v="44.69"/>
        <n v="44.68"/>
        <n v="41.58"/>
        <n v="39.840000000000003"/>
        <n v="25.4"/>
        <n v="23.22"/>
        <n v="27.71"/>
        <n v="24.34"/>
        <n v="22.14"/>
        <n v="23.3"/>
        <n v="36.58"/>
        <n v="43.34"/>
        <n v="46.47"/>
        <n v="63.77"/>
        <n v="54.9"/>
        <n v="65.180000000000007"/>
        <n v="41.31"/>
        <n v="53.3"/>
        <n v="51.32"/>
        <n v="46.41"/>
        <n v="37.450000000000003"/>
        <n v="59.29"/>
        <n v="52"/>
        <n v="41.64"/>
        <n v="51.88"/>
        <n v="52.59"/>
        <n v="54.47"/>
        <n v="54.25"/>
        <n v="56.49"/>
        <n v="74.62"/>
        <n v="79.67"/>
        <n v="88.04"/>
        <n v="87.81"/>
        <n v="106.88"/>
        <n v="102.68"/>
        <n v="65.709999999999994"/>
        <n v="71.06"/>
        <n v="86.37"/>
        <n v="92.62"/>
        <n v="95.2"/>
        <n v="106.53"/>
        <n v="57.95"/>
        <n v="29.26"/>
        <n v="39.86"/>
        <n v="51.25"/>
        <n v="44.48"/>
        <n v="39.99"/>
        <n v="50.62"/>
        <n v="47.43"/>
        <n v="52.98"/>
        <n v="66.92"/>
        <n v="76.27"/>
        <n v="50.64"/>
        <n v="59.87"/>
        <n v="48.85"/>
        <n v="41.89"/>
        <n v="41.71"/>
        <n v="-41.79"/>
        <n v="32.69"/>
        <n v="47.53"/>
        <n v="58.56"/>
        <n v="18.989999999999998"/>
        <n v="29.22"/>
        <n v="46.75"/>
        <n v="48.05"/>
        <n v="47.09"/>
        <n v="47.74"/>
        <n v="71.180000000000007"/>
        <n v="62.32"/>
        <n v="69.430000000000007"/>
        <n v="70.3"/>
        <n v="70.900000000000006"/>
        <n v="96.92"/>
        <n v="93.75"/>
        <n v="77.16"/>
        <n v="56.64"/>
        <n v="51.42"/>
        <n v="64.2"/>
        <n v="63.16"/>
        <n v="37.380000000000003"/>
        <n v="31.35"/>
        <n v="6.9"/>
        <n v="27.24"/>
        <n v="30.94"/>
        <n v="34.86"/>
        <n v="49.2"/>
        <n v="46.56"/>
        <n v="47.75"/>
        <n v="40.630000000000003"/>
        <n v="36.340000000000003"/>
        <n v="30.76"/>
        <n v="40.15"/>
        <n v="40.61"/>
        <n v="45.45"/>
        <n v="47.44"/>
        <n v="57.18"/>
        <n v="53.97"/>
        <n v="56.67"/>
        <n v="42.76"/>
        <n v="29.98"/>
        <n v="32.78"/>
        <n v="25.38"/>
        <n v="35.03"/>
        <n v="37.15"/>
        <n v="50.04"/>
        <n v="55.89"/>
        <n v="54"/>
        <n v="51.01"/>
        <n v="32.72"/>
        <n v="30.3"/>
        <n v="30.07"/>
        <n v="27.09"/>
        <n v="23.11"/>
        <n v="26.07"/>
        <n v="28.94"/>
        <n v="32.49"/>
        <n v="41.3"/>
        <n v="35.97"/>
        <n v="26.8"/>
        <n v="17.350000000000001"/>
        <n v="-44.53"/>
        <n v="18.010000000000002"/>
        <n v="20.02"/>
        <n v="24.84"/>
        <n v="22.82"/>
        <n v="41.87"/>
        <n v="44.66"/>
        <n v="42.37"/>
        <n v="37.97"/>
        <n v="28.1"/>
        <n v="20.79"/>
        <n v="21.38"/>
        <n v="20.63"/>
        <n v="19.91"/>
        <n v="17.89"/>
        <n v="19.61"/>
        <n v="19.96"/>
        <n v="20.98"/>
        <n v="20.62"/>
        <n v="19.489999999999998"/>
        <n v="14.57"/>
        <n v="7.44"/>
        <n v="20.81"/>
        <n v="23.68"/>
        <n v="18.8"/>
        <n v="18"/>
        <n v="22.8"/>
        <n v="23.34"/>
        <n v="33.29"/>
        <n v="20.75"/>
        <n v="21.01"/>
        <n v="40.93"/>
        <n v="36.979999999999997"/>
        <n v="25.3"/>
        <n v="22.54"/>
        <n v="21.13"/>
        <n v="27"/>
        <n v="29.64"/>
        <n v="42.92"/>
        <n v="36.93"/>
        <n v="36.409999999999997"/>
        <n v="25.14"/>
        <n v="24.61"/>
        <n v="24.39"/>
        <n v="21.49"/>
        <n v="17.62"/>
        <n v="16.03"/>
        <n v="15.12"/>
        <n v="15.05"/>
        <n v="18.329999999999998"/>
        <n v="17.21"/>
        <n v="12.07"/>
        <n v="12.18"/>
        <n v="17.72"/>
        <n v="14"/>
        <n v="17.579999999999998"/>
        <n v="17.22"/>
        <n v="11.13"/>
        <n v="8.6199999999999992"/>
        <n v="5.29"/>
        <n v="10.86"/>
        <n v="1.26"/>
        <n v="10.98"/>
        <n v="12.4"/>
        <n v="14.8"/>
        <n v="17.739999999999998"/>
        <n v="16.579999999999998"/>
        <n v="16.920000000000002"/>
        <n v="-54.97"/>
        <n v="12.75"/>
        <n v="15.36"/>
        <n v="11.55"/>
        <n v="18.03"/>
        <n v="17.34"/>
        <n v="7.28"/>
        <n v="11.88"/>
        <n v="14.74"/>
        <n v="4.8899999999999997"/>
        <n v="9.3000000000000007"/>
        <n v="18.13"/>
        <n v="4.24"/>
        <n v="9.44"/>
        <n v="8.68"/>
        <n v="16.75"/>
        <n v="26.83"/>
        <n v="25.62"/>
        <n v="23.8"/>
        <n v="17.829999999999998"/>
        <n v="2.62"/>
        <n v="13.88"/>
        <n v="16.87"/>
        <n v="17.850000000000001"/>
        <n v="15.86"/>
        <n v="12.13"/>
        <n v="16.18"/>
        <n v="28.01"/>
        <n v="37.85"/>
        <n v="25.36"/>
        <n v="22.59"/>
        <n v="22.02"/>
        <n v="21.29"/>
        <n v="20.239999999999998"/>
        <n v="20.27"/>
        <n v="19.88"/>
        <n v="20.03"/>
        <n v="20.89"/>
        <n v="35.71"/>
        <n v="45.63"/>
        <n v="33.979999999999997"/>
        <n v="22.85"/>
        <n v="22.28"/>
        <n v="27.44"/>
        <n v="34.9"/>
        <n v="31.04"/>
        <n v="27.76"/>
        <n v="23.13"/>
        <n v="36.729999999999997"/>
        <n v="49.16"/>
        <n v="43.36"/>
        <n v="55.05"/>
        <n v="39.67"/>
        <n v="39.270000000000003"/>
        <n v="51.17"/>
        <n v="56.62"/>
        <n v="50.67"/>
        <n v="54.27"/>
        <n v="61.47"/>
        <n v="58.19"/>
        <n v="42.48"/>
        <n v="31.95"/>
        <n v="36.24"/>
        <n v="36.89"/>
        <n v="29.97"/>
        <n v="34.5"/>
        <n v="54.15"/>
        <n v="64.16"/>
        <n v="71.03"/>
        <n v="53.59"/>
        <n v="38.29"/>
        <n v="41.1"/>
        <n v="41.66"/>
        <n v="51.36"/>
        <n v="62.11"/>
        <n v="61.36"/>
        <n v="69.89"/>
        <n v="76.91"/>
        <n v="77.61"/>
        <n v="68.599999999999994"/>
        <n v="48.73"/>
        <n v="62.68"/>
        <n v="47.38"/>
        <n v="44.44"/>
        <n v="43.85"/>
        <n v="43.39"/>
        <n v="14.58"/>
        <n v="52.76"/>
        <n v="66.27"/>
        <n v="59.78"/>
        <n v="44.25"/>
        <n v="48.46"/>
        <n v="59.22"/>
        <n v="62.48"/>
        <n v="42.25"/>
        <n v="32.18"/>
        <n v="31.89"/>
        <n v="31.24"/>
        <n v="31.06"/>
        <n v="33.18"/>
        <n v="48.02"/>
        <n v="37.17"/>
        <n v="25.53"/>
        <n v="20.23"/>
        <n v="31.78"/>
        <n v="27.06"/>
        <n v="23.26"/>
        <n v="23.2"/>
        <n v="24.26"/>
        <n v="27.03"/>
        <n v="37.72"/>
        <n v="33.61"/>
        <n v="35.619999999999997"/>
        <n v="36.78"/>
        <n v="30.91"/>
        <n v="30.08"/>
        <n v="28.91"/>
        <n v="25.43"/>
        <n v="30.79"/>
        <n v="29.25"/>
        <n v="30.99"/>
        <n v="31.39"/>
        <n v="21.77"/>
        <n v="22.81"/>
        <n v="23.12"/>
        <n v="23.56"/>
        <n v="23.44"/>
        <n v="23.57"/>
        <n v="15.27"/>
        <n v="18.940000000000001"/>
        <n v="18.440000000000001"/>
        <n v="19.600000000000001"/>
        <n v="17.39"/>
        <n v="15.34"/>
        <n v="14.6"/>
        <n v="15.98"/>
        <n v="16.48"/>
        <n v="15.07"/>
        <n v="15.39"/>
        <n v="15.06"/>
        <n v="15.44"/>
        <n v="14.44"/>
        <n v="19.940000000000001"/>
        <n v="17.399999999999999"/>
        <n v="8.76"/>
        <n v="5.51"/>
        <n v="13.78"/>
        <n v="17.170000000000002"/>
        <n v="13.91"/>
        <n v="14.85"/>
        <n v="14.84"/>
        <n v="15.41"/>
        <n v="14.81"/>
        <n v="14.65"/>
        <n v="20.39"/>
        <n v="18.38"/>
        <n v="18.05"/>
        <n v="17.88"/>
        <n v="11.37"/>
        <n v="18.850000000000001"/>
        <n v="23.5"/>
        <n v="17.78"/>
        <n v="29.57"/>
        <n v="14.19"/>
        <n v="9.74"/>
        <n v="15.01"/>
        <n v="17.86"/>
        <n v="14.95"/>
        <n v="14.61"/>
        <n v="14.03"/>
        <n v="14.33"/>
        <n v="28.72"/>
        <n v="36.479999999999997"/>
        <n v="35.119999999999997"/>
        <n v="28.71"/>
        <n v="20.73"/>
        <n v="20.86"/>
        <n v="20.7"/>
        <n v="22.01"/>
        <n v="21.15"/>
        <n v="22.18"/>
        <n v="30.64"/>
        <n v="36.07"/>
        <n v="15"/>
        <n v="11.19"/>
        <n v="15.82"/>
        <n v="14.9"/>
        <n v="14.5"/>
        <n v="14.27"/>
        <n v="14.51"/>
        <n v="15.75"/>
        <n v="12.38"/>
        <n v="16.68"/>
        <n v="20.399999999999999"/>
        <n v="23.64"/>
        <n v="21.41"/>
        <n v="20.170000000000002"/>
        <n v="22.87"/>
        <n v="23.36"/>
        <n v="22.17"/>
        <n v="24.76"/>
        <n v="48.83"/>
        <n v="41.67"/>
        <n v="22.67"/>
        <n v="-22.34"/>
        <n v="17.66"/>
        <n v="12.04"/>
        <n v="8.24"/>
        <n v="14.3"/>
        <n v="18.649999999999999"/>
        <n v="20.07"/>
        <n v="20.100000000000001"/>
        <n v="16.309999999999999"/>
        <n v="20.47"/>
        <n v="21.02"/>
        <n v="21.07"/>
        <n v="23.1"/>
        <n v="22.7"/>
        <n v="22.79"/>
        <n v="24.79"/>
        <n v="26.96"/>
        <n v="23.08"/>
        <n v="24.13"/>
        <n v="15.64"/>
        <n v="19.79"/>
        <n v="18.91"/>
        <n v="19.54"/>
        <n v="18.100000000000001"/>
        <n v="18.34"/>
        <n v="18.3"/>
        <n v="23.75"/>
        <n v="21.84"/>
        <n v="19.399999999999999"/>
        <n v="19.27"/>
        <n v="19.809999999999999"/>
        <n v="19.37"/>
        <n v="19.75"/>
        <n v="19.11"/>
        <n v="22.21"/>
        <n v="22.89"/>
        <n v="17.61"/>
        <n v="17.97"/>
        <n v="7.27"/>
        <n v="-72.63"/>
        <n v="11.56"/>
        <n v="13.48"/>
        <n v="13.08"/>
        <n v="15.18"/>
        <n v="18.84"/>
        <n v="20.61"/>
        <n v="20.56"/>
        <n v="24.75"/>
        <n v="23.23"/>
        <n v="18.88"/>
        <n v="18.18"/>
        <n v="20.55"/>
        <n v="18.37"/>
        <n v="16.829999999999998"/>
        <n v="19.28"/>
        <n v="18.12"/>
        <n v="16.46"/>
        <n v="15.17"/>
        <n v="12.78"/>
        <n v="14.73"/>
        <n v="14.67"/>
        <n v="15.66"/>
        <n v="17.91"/>
        <n v="21.32"/>
        <n v="16.43"/>
        <n v="22.34"/>
        <n v="15.38"/>
        <n v="15.26"/>
        <n v="14.12"/>
        <n v="14.68"/>
        <n v="14.87"/>
        <n v="13.95"/>
        <n v="26.2"/>
        <n v="16.899999999999999"/>
        <n v="15.8"/>
        <n v="16.329999999999998"/>
        <n v="21.68"/>
        <n v="14.83"/>
        <n v="14.76"/>
        <n v="15.59"/>
        <n v="13.4"/>
        <n v="14.32"/>
        <n v="14.69"/>
        <n v="14.92"/>
        <n v="12.74"/>
        <n v="12.48"/>
        <n v="13.97"/>
        <n v="13.24"/>
        <n v="12.79"/>
        <n v="13.84"/>
        <n v="13.8"/>
        <n v="21.88"/>
        <n v="23.52"/>
        <n v="23.53"/>
        <n v="17.27"/>
        <n v="18.41"/>
        <n v="13.89"/>
        <n v="-2.27"/>
        <n v="7.54"/>
        <n v="4.53"/>
        <n v="10.32"/>
        <n v="31.71"/>
        <n v="33.32"/>
        <n v="31.56"/>
        <n v="29.29"/>
        <n v="32.53"/>
        <n v="40.89"/>
        <n v="53.24"/>
        <n v="43.38"/>
        <n v="52.06"/>
        <n v="21.76"/>
        <n v="16.05"/>
        <n v="21.05"/>
        <n v="29.44"/>
        <n v="41.46"/>
        <n v="48.37"/>
        <n v="43.08"/>
        <n v="57.15"/>
        <n v="44.24"/>
        <n v="38.32"/>
        <n v="28.33"/>
        <n v="28.37"/>
        <n v="28.05"/>
        <n v="44.11"/>
        <n v="44.14"/>
        <n v="62.55"/>
        <n v="40.26"/>
        <n v="25.15"/>
        <n v="23.45"/>
        <n v="21.19"/>
        <n v="18.66"/>
        <n v="20.3"/>
        <n v="21.37"/>
        <n v="23.47"/>
        <n v="22.5"/>
        <n v="23.21"/>
        <n v="25.9"/>
        <n v="26.7"/>
        <n v="25.22"/>
        <n v="28.45"/>
        <n v="28.65"/>
        <n v="27.84"/>
        <n v="26.38"/>
        <n v="41.2"/>
        <n v="33.35"/>
        <n v="38.840000000000003"/>
        <n v="28.31"/>
        <n v="33.200000000000003"/>
        <n v="23.46"/>
        <n v="18.54"/>
        <n v="19.16"/>
        <n v="19.829999999999998"/>
        <n v="25.66"/>
        <n v="32.31"/>
        <n v="31.92"/>
        <n v="31.88"/>
        <n v="35.07"/>
        <n v="33.619999999999997"/>
        <n v="30.18"/>
        <n v="38.229999999999997"/>
        <n v="51.1"/>
        <n v="59.1"/>
        <n v="65.56"/>
        <n v="33.65"/>
        <n v="30.63"/>
        <n v="34.4"/>
        <n v="30.6"/>
        <n v="32.71"/>
        <n v="32.799999999999997"/>
        <n v="35.94"/>
        <n v="36.01"/>
        <n v="42.43"/>
        <n v="49.19"/>
        <n v="63.29"/>
        <n v="51.4"/>
        <n v="36.869999999999997"/>
        <n v="33.31"/>
        <n v="32.119999999999997"/>
        <n v="35.25"/>
        <n v="31.3"/>
        <n v="33.21"/>
        <n v="30.09"/>
        <n v="25.12"/>
        <n v="23.04"/>
        <n v="24.51"/>
        <n v="24.24"/>
        <n v="25.83"/>
        <n v="24.87"/>
        <n v="30.86"/>
        <n v="21.17"/>
        <n v="21.1"/>
        <n v="28.54"/>
        <n v="38.47"/>
        <n v="23.86"/>
        <n v="21.64"/>
        <n v="34.68"/>
        <n v="32.58"/>
        <n v="28.39"/>
        <n v="22.4"/>
        <n v="24.06"/>
        <n v="33.53"/>
        <n v="23.99"/>
        <n v="26.85"/>
        <n v="43.65"/>
        <n v="45.69"/>
        <n v="46.33"/>
        <n v="27.97"/>
        <n v="27.19"/>
        <n v="25.45"/>
        <n v="46.88"/>
        <n v="25.79"/>
        <n v="22.63"/>
        <n v="19.989999999999998"/>
        <n v="19.510000000000002"/>
        <n v="19.920000000000002"/>
        <n v="43.54"/>
        <n v="31.17"/>
        <n v="32.229999999999997"/>
        <n v="23.18"/>
        <n v="22.25"/>
        <n v="33.119999999999997"/>
        <n v="22.45"/>
        <n v="40.97"/>
        <n v="28.58"/>
        <n v="34.08"/>
        <n v="18.059999999999999"/>
        <n v="19.93"/>
        <n v="22.66"/>
        <n v="20.78"/>
        <n v="23.38"/>
        <n v="25.72"/>
        <n v="21.85"/>
        <n v="20.97"/>
        <n v="19.899999999999999"/>
        <n v="20.149999999999999"/>
        <n v="20.05"/>
        <n v="19.350000000000001"/>
        <n v="18.02"/>
        <n v="19.34"/>
        <n v="18.79"/>
        <n v="24.98"/>
        <n v="20.94"/>
        <n v="20.11"/>
        <n v="18.149999999999999"/>
        <n v="18.7"/>
        <n v="19.579999999999998"/>
        <n v="20.65"/>
        <n v="31.55"/>
        <n v="36.39"/>
        <n v="24.52"/>
        <n v="21.6"/>
        <n v="21.39"/>
        <n v="22.35"/>
        <n v="23.32"/>
        <n v="22"/>
        <n v="21.65"/>
        <n v="21.08"/>
        <n v="22.48"/>
        <n v="12.34"/>
        <n v="14.01"/>
        <n v="16.61"/>
        <n v="13.21"/>
        <n v="3.76"/>
        <n v="-49.72"/>
        <n v="1.77"/>
        <n v="5.0599999999999996"/>
        <n v="17.02"/>
        <n v="15.56"/>
        <n v="21.24"/>
        <n v="36.69"/>
        <n v="21.22"/>
        <n v="20.25"/>
        <n v="20.2"/>
        <n v="17.54"/>
        <n v="25.2"/>
        <n v="28.13"/>
        <n v="15.52"/>
        <n v="18.86"/>
        <n v="22.06"/>
        <n v="30.77"/>
        <n v="19.32"/>
        <n v="18.079999999999998"/>
        <n v="21.06"/>
        <n v="18.14"/>
        <n v="17.47"/>
        <n v="17.63"/>
        <n v="18.95"/>
        <n v="16.73"/>
        <n v="15.67"/>
        <n v="16"/>
        <n v="16.59"/>
        <n v="16.34"/>
        <n v="20.420000000000002"/>
        <n v="15.76"/>
        <n v="14.37"/>
        <n v="16.98"/>
        <n v="19.14"/>
        <n v="14.08"/>
        <n v="21.18"/>
        <n v="14.55"/>
        <n v="14.22"/>
        <n v="14.16"/>
        <n v="14.39"/>
        <n v="15.15"/>
        <n v="26.31"/>
        <n v="16.059999999999999"/>
        <n v="4.37"/>
        <n v="14.2"/>
        <n v="13.32"/>
        <n v="16.21"/>
        <n v="16.11"/>
        <n v="21.67"/>
        <n v="16.809999999999999"/>
        <n v="14.72"/>
        <n v="11.9"/>
        <n v="12.71"/>
        <n v="13.73"/>
        <n v="12.29"/>
        <n v="15.55"/>
        <n v="17.079999999999998"/>
        <n v="14.54"/>
        <n v="13.77"/>
        <n v="15.68"/>
        <n v="13.22"/>
        <n v="15.74"/>
        <n v="21.52"/>
        <n v="15.14"/>
        <n v="203.72"/>
        <n v="19.09"/>
        <n v="15.61"/>
        <n v="11.43"/>
        <n v="9.57"/>
        <n v="10.9"/>
        <n v="13.66"/>
        <n v="20.69"/>
        <n v="18.32"/>
        <n v="17.98"/>
        <n v="16.260000000000002"/>
        <n v="18.739999999999998"/>
        <n v="14.09"/>
        <n v="13.92"/>
        <n v="16.04"/>
        <n v="23.54"/>
        <n v="9.99"/>
        <n v="13.04"/>
        <n v="18.09"/>
        <n v="16.62"/>
        <n v="16.16"/>
        <n v="18.559999999999999"/>
        <n v="27.39"/>
        <n v="31.98"/>
        <n v="23.58"/>
        <n v="24.64"/>
        <n v="25.67"/>
        <n v="29.27"/>
        <n v="22.09"/>
        <n v="6.29"/>
        <n v="11.74"/>
        <n v="18.16"/>
        <n v="18.61"/>
        <n v="17.510000000000002"/>
        <n v="14.36"/>
        <n v="14.88"/>
        <n v="19.55"/>
        <n v="26.36"/>
        <n v="22.15"/>
        <n v="26.72"/>
        <n v="35.909999999999997"/>
        <n v="26.95"/>
        <n v="23.94"/>
        <n v="24.92"/>
        <n v="22.86"/>
        <n v="28.96"/>
        <n v="35.479999999999997"/>
        <n v="29.36"/>
        <n v="25.55"/>
        <n v="18.93"/>
        <n v="18.5"/>
        <n v="18.350000000000001"/>
        <n v="18.68"/>
        <n v="26.4"/>
        <n v="31.53"/>
        <n v="33.67"/>
        <n v="22.37"/>
        <n v="33.659999999999997"/>
        <n v="36.82"/>
        <n v="39.93"/>
        <n v="44.23"/>
        <n v="48.16"/>
        <n v="36.549999999999997"/>
        <n v="51.48"/>
        <n v="41.54"/>
        <n v="32.270000000000003"/>
        <n v="23.87"/>
        <n v="27.55"/>
        <n v="34.25"/>
        <n v="28.38"/>
        <n v="26.89"/>
        <n v="21.75"/>
        <n v="33.880000000000003"/>
        <n v="40.840000000000003"/>
        <n v="39.35"/>
        <n v="29.4"/>
        <n v="27.93"/>
        <n v="33.520000000000003"/>
        <n v="52.29"/>
        <n v="25.54"/>
        <n v="21.74"/>
        <n v="20.32"/>
        <n v="21.71"/>
        <n v="14.25"/>
        <n v="4.18"/>
        <n v="0.03"/>
        <n v="0.04"/>
        <n v="12.97"/>
        <n v="13.52"/>
        <n v="13.43"/>
        <n v="13.68"/>
        <n v="14.53"/>
        <n v="18.399999999999999"/>
        <n v="21.82"/>
        <n v="20.76"/>
        <n v="21.86"/>
        <n v="32.51"/>
        <n v="26.78"/>
        <n v="13.87"/>
        <n v="12.28"/>
        <n v="8.42"/>
        <n v="1.8"/>
        <n v="9.94"/>
        <n v="2.69"/>
        <n v="13.98"/>
        <n v="17.75"/>
        <n v="21.57"/>
        <n v="28.78"/>
        <n v="28.61"/>
        <n v="27.88"/>
        <n v="26.48"/>
        <n v="1048.17"/>
        <n v="157.22999999999999"/>
        <n v="40.659999999999997"/>
        <n v="113.84"/>
        <n v="17.920000000000002"/>
        <n v="14.79"/>
        <n v="27.4"/>
        <n v="25.27"/>
        <n v="18.420000000000002"/>
        <n v="49.23"/>
        <n v="52.64"/>
        <n v="54.58"/>
        <n v="92.78"/>
        <n v="78.98"/>
        <n v="57.33"/>
        <n v="63.7"/>
        <n v="93.41"/>
        <n v="73.39"/>
        <n v="56.48"/>
        <n v="47.92"/>
        <n v="43.56"/>
        <n v="21.98"/>
        <n v="19.13"/>
        <n v="20.85"/>
        <n v="18.190000000000001"/>
        <n v="20.190000000000001"/>
        <n v="18.04"/>
        <n v="20.68"/>
        <n v="20.95"/>
        <n v="18.46"/>
        <n v="26.61"/>
        <n v="30.2"/>
        <n v="29.39"/>
        <n v="30.01"/>
        <n v="29.79"/>
        <n v="29.52"/>
        <n v="24.18"/>
        <n v="16.72"/>
        <n v="15.47"/>
        <n v="19.18"/>
        <n v="16.36"/>
        <n v="16.07"/>
        <n v="15.02"/>
        <n v="15.69"/>
        <n v="14.46"/>
        <n v="24.03"/>
        <n v="23.65"/>
        <n v="22.71"/>
        <n v="17.600000000000001"/>
        <n v="21.97"/>
        <n v="17.8"/>
        <n v="15.91"/>
        <n v="15.62"/>
        <n v="16.09"/>
        <n v="16.57"/>
        <n v="15.96"/>
        <n v="17.329999999999998"/>
        <n v="16.399999999999999"/>
        <n v="25"/>
        <n v="24.21"/>
        <n v="28.43"/>
        <n v="24.77"/>
        <n v="20.04"/>
        <n v="21.5"/>
        <n v="24.09"/>
        <n v="33.64"/>
        <n v="28.83"/>
        <n v="18.510000000000002"/>
        <n v="17.79"/>
        <n v="17.7"/>
        <n v="13.71"/>
        <n v="15.35"/>
        <n v="16.53"/>
        <n v="30.13"/>
        <n v="22.03"/>
        <n v="23.66"/>
        <n v="27.89"/>
        <n v="22.16"/>
        <n v="19.03"/>
        <n v="19.309999999999999"/>
        <n v="21.36"/>
        <n v="24.04"/>
        <n v="19.010000000000002"/>
        <n v="19.670000000000002"/>
        <n v="15.51"/>
        <n v="16.28"/>
        <n v="28.07"/>
        <n v="28.89"/>
        <n v="30.92"/>
        <n v="27.9"/>
        <n v="21.09"/>
        <n v="18.25"/>
        <n v="15.25"/>
        <n v="15.37"/>
        <n v="26.51"/>
        <n v="18.48"/>
        <n v="15.2"/>
        <n v="12.53"/>
        <n v="13.49"/>
        <n v="14.02"/>
        <n v="12.65"/>
        <n v="17.899999999999999"/>
        <n v="39.18"/>
        <n v="28.63"/>
        <n v="40.94"/>
        <n v="38.24"/>
        <n v="41.32"/>
        <n v="40.520000000000003"/>
        <n v="40.950000000000003"/>
        <n v="50"/>
        <n v="32.409999999999997"/>
        <n v="31.59"/>
        <n v="20.36"/>
        <n v="23.73"/>
        <n v="18.96"/>
        <n v="20.28"/>
        <n v="22.91"/>
        <n v="35.21"/>
        <n v="23.96"/>
        <n v="30.59"/>
        <n v="31.25"/>
        <n v="29.91"/>
        <n v="30.06"/>
        <n v="22.88"/>
        <n v="20.82"/>
        <n v="12.33"/>
        <n v="14.52"/>
        <n v="17.420000000000002"/>
        <n v="16.55"/>
        <n v="17.96"/>
        <n v="29.5"/>
        <n v="32.43"/>
        <n v="37.61"/>
        <n v="34.65"/>
        <n v="34.700000000000003"/>
        <n v="35.19"/>
        <n v="32.82"/>
        <n v="32.32"/>
        <n v="43.84"/>
        <n v="41.44"/>
        <n v="36.47"/>
        <n v="29.72"/>
        <n v="33.49"/>
        <n v="20.96"/>
        <n v="18.28"/>
        <n v="18.920000000000002"/>
        <n v="19"/>
        <n v="20.59"/>
        <n v="19.260000000000002"/>
        <n v="16.47"/>
        <n v="15.9"/>
        <n v="17.309999999999999"/>
        <n v="15.16"/>
        <n v="16.3"/>
        <n v="17.3"/>
        <n v="16.38"/>
        <n v="23.98"/>
        <n v="19.89"/>
        <n v="23.63"/>
        <n v="24.7"/>
        <n v="20.92"/>
        <n v="29.95"/>
        <n v="22.62"/>
        <n v="17.05"/>
        <n v="16.22"/>
        <n v="26.32"/>
        <n v="34.380000000000003"/>
        <n v="24.65"/>
        <n v="25.26"/>
        <n v="28.7"/>
        <n v="35.61"/>
        <n v="24.8"/>
        <n v="18.22"/>
        <n v="22.98"/>
        <n v="16.2"/>
        <n v="17.57"/>
        <n v="18.75"/>
        <n v="14.13"/>
        <n v="14.48"/>
        <n v="15.53"/>
        <n v="11.92"/>
        <n v="10.44"/>
        <n v="11.64"/>
        <n v="21.51"/>
        <n v="12.69"/>
        <n v="10.87"/>
        <n v="15.28"/>
        <n v="11.72"/>
        <n v="11.01"/>
        <n v="10.38"/>
        <n v="10.29"/>
        <n v="3.08"/>
        <n v="10.35"/>
        <n v="11.29"/>
        <n v="6.02"/>
        <n v="2.02"/>
        <n v="10.73"/>
        <n v="14.31"/>
        <n v="10.3"/>
        <n v="0.06"/>
        <n v="7.14"/>
        <n v="11.83"/>
        <n v="11.85"/>
        <n v="4.8"/>
        <n v="11.57"/>
        <n v="5.54"/>
        <n v="2.59"/>
        <n v="5.15"/>
        <n v="1.57"/>
        <n v="-15.72"/>
        <n v="9.98"/>
        <n v="13.79"/>
        <n v="13.64"/>
        <n v="15.63"/>
        <n v="19.649999999999999"/>
        <n v="24.07"/>
        <n v="27.94"/>
        <n v="26.02"/>
        <n v="28.48"/>
        <n v="29.87"/>
        <n v="38.33"/>
        <n v="28.09"/>
        <n v="24.3"/>
        <n v="23.84"/>
        <n v="20.83"/>
        <n v="19.87"/>
        <n v="14.26"/>
        <n v="-113.44"/>
        <n v="-12.76"/>
        <n v="10.69"/>
        <n v="15.87"/>
        <n v="29.3"/>
        <n v="30.96"/>
        <n v="34.24"/>
        <n v="53.78"/>
        <n v="44.95"/>
        <n v="38.44"/>
        <n v="31.01"/>
        <n v="19.82"/>
        <n v="19.7"/>
        <n v="15.89"/>
        <n v="21.45"/>
        <n v="31.47"/>
        <n v="33.56"/>
        <n v="39.4"/>
        <n v="47.99"/>
        <n v="42.19"/>
        <n v="37.799999999999997"/>
        <n v="21.55"/>
        <n v="22.58"/>
        <n v="28.67"/>
        <n v="23.05"/>
        <n v="21.04"/>
        <n v="32.590000000000003"/>
        <n v="27.74"/>
        <n v="29.47"/>
        <n v="24.49"/>
        <n v="30.61"/>
        <n v="37.590000000000003"/>
        <n v="42.4"/>
        <n v="47.13"/>
        <n v="101.79"/>
        <n v="88.82"/>
        <n v="80.819999999999993"/>
        <n v="40.19"/>
        <n v="36.25"/>
        <n v="42.42"/>
        <n v="25.51"/>
        <n v="22.55"/>
        <n v="22.72"/>
        <n v="22.08"/>
        <n v="20.57"/>
        <n v="32.01"/>
        <n v="31.4"/>
        <n v="33.840000000000003"/>
        <n v="43.74"/>
        <n v="33.94"/>
        <n v="202.47"/>
        <n v="152.68"/>
        <n v="54.11"/>
        <n v="36.9"/>
        <n v="43.11"/>
        <n v="33.270000000000003"/>
        <n v="24.59"/>
        <n v="25.29"/>
        <n v="21.53"/>
        <n v="22.57"/>
        <n v="18.489999999999998"/>
        <n v="27.52"/>
        <n v="28.36"/>
        <n v="38.770000000000003"/>
        <n v="46.7"/>
        <n v="143.71"/>
        <n v="261.5"/>
        <n v="280.39999999999998"/>
        <n v="94.33"/>
        <n v="18.809999999999999"/>
        <n v="22.65"/>
        <n v="18.21"/>
        <n v="31.81"/>
        <n v="26.56"/>
        <n v="19.07"/>
        <n v="18.829999999999998"/>
        <n v="17.46"/>
        <n v="15.88"/>
        <n v="29.03"/>
        <n v="47.89"/>
        <n v="41.93"/>
        <n v="37.479999999999997"/>
        <n v="37.46"/>
        <n v="30.81"/>
        <n v="32.85"/>
        <n v="29.56"/>
        <n v="26.19"/>
        <n v="17.48"/>
        <n v="13.44"/>
        <n v="15.09"/>
        <n v="14.15"/>
        <n v="12.62"/>
        <n v="10.43"/>
        <n v="11.96"/>
        <n v="13.94"/>
        <n v="19.71"/>
        <n v="19.739999999999998"/>
        <n v="19.53"/>
        <n v="17.760000000000002"/>
        <n v="15.94"/>
        <n v="14.42"/>
        <n v="12.88"/>
        <n v="6.84"/>
        <n v="2.52"/>
        <n v="-51.79"/>
        <n v="-95.26"/>
        <n v="5.86"/>
        <n v="9.93"/>
        <n v="10.4"/>
        <n v="3.67"/>
        <n v="16.12"/>
        <n v="13.46"/>
        <n v="13.76"/>
        <n v="14.49"/>
        <n v="17.18"/>
        <n v="15.72"/>
        <n v="24.88"/>
        <n v="9.25"/>
        <n v="11.79"/>
        <n v="10.74"/>
        <n v="10.050000000000001"/>
        <n v="11.97"/>
        <n v="10.93"/>
        <n v="20.41"/>
        <n v="9.4499999999999993"/>
        <n v="1.65"/>
        <n v="8.5"/>
        <n v="5.1100000000000003"/>
        <n v="5.65"/>
        <n v="10.16"/>
        <n v="12.24"/>
        <n v="12.68"/>
        <n v="21.34"/>
        <n v="24.94"/>
        <n v="15.95"/>
        <n v="12.81"/>
        <n v="10.53"/>
        <n v="10.46"/>
        <n v="15.1"/>
        <n v="14.89"/>
        <n v="11.27"/>
        <n v="9.8000000000000007"/>
        <n v="11.2"/>
        <n v="10.78"/>
        <n v="11.15"/>
        <n v="11.53"/>
        <n v="12.19"/>
        <n v="14.34"/>
        <n v="11.33"/>
        <n v="11.09"/>
        <n v="12.63"/>
        <n v="8.98"/>
        <n v="9.09"/>
        <n v="8.2799999999999994"/>
        <n v="12.45"/>
        <n v="13.31"/>
        <n v="16.32"/>
        <n v="16.5"/>
        <n v="19.5"/>
        <n v="22.04"/>
        <n v="12.66"/>
        <n v="11.87"/>
        <n v="16.420000000000002"/>
        <n v="11.4"/>
        <n v="9.83"/>
        <n v="9.92"/>
        <n v="9.7899999999999991"/>
        <n v="12.21"/>
        <n v="17.04"/>
        <n v="11.25"/>
        <n v="10.23"/>
        <n v="7.96"/>
        <n v="7.34"/>
        <n v="5.84"/>
        <n v="13.02"/>
        <n v="15.78"/>
        <n v="8.67"/>
        <n v="10.64"/>
        <n v="11.17"/>
        <n v="9.76"/>
        <n v="7.22"/>
        <n v="7.32"/>
        <n v="6.79"/>
        <n v="7.68"/>
        <n v="7.94"/>
        <n v="6.7"/>
        <n v="4.6500000000000004"/>
        <n v="8.16"/>
        <n v="7.79"/>
        <n v="8.8699999999999992"/>
        <n v="12.61"/>
        <n v="9.64"/>
        <n v="16.350000000000001"/>
        <n v="19.41"/>
        <n v="21.21"/>
        <n v="20.48"/>
        <n v="20.91"/>
        <n v="21.44"/>
        <n v="10.84"/>
        <n v="11.3"/>
        <n v="10.6"/>
        <n v="10.14"/>
        <n v="9.24"/>
        <n v="5.34"/>
        <n v="9.14"/>
        <n v="8.65"/>
        <n v="11.76"/>
        <n v="10.91"/>
        <n v="11.21"/>
        <n v="11.46"/>
        <n v="24.47"/>
        <n v="24.73"/>
        <n v="26.68"/>
        <n v="17.239999999999998"/>
        <n v="12.01"/>
        <n v="13.39"/>
        <n v="11.75"/>
        <n v="12.5"/>
        <n v="14.82"/>
        <n v="16.95"/>
        <n v="22.61"/>
        <n v="30.88"/>
        <n v="17.37"/>
        <n v="27.21"/>
        <n v="28.19"/>
        <n v="29.08"/>
        <n v="16.149999999999999"/>
        <n v="12.25"/>
        <n v="5.68"/>
        <n v="-139.18"/>
        <n v="-120.87"/>
        <n v="8.35"/>
        <n v="12.94"/>
        <n v="18.73"/>
        <n v="16.8"/>
        <n v="16.64"/>
        <n v="19.62"/>
        <n v="6.81"/>
        <n v="24.2"/>
        <n v="16.96"/>
        <n v="17.09"/>
        <n v="12.35"/>
        <n v="1.41"/>
        <n v="10.34"/>
        <n v="21.63"/>
        <n v="23.93"/>
        <n v="40.31"/>
        <n v="52.71"/>
        <n v="41.25"/>
        <n v="41.75"/>
        <n v="31.84"/>
        <n v="29.04"/>
        <n v="25.42"/>
        <n v="25.6"/>
        <n v="21.23"/>
        <n v="27.91"/>
        <n v="34.840000000000003"/>
        <n v="84.67"/>
        <n v="50.2"/>
        <n v="38.619999999999997"/>
        <n v="23.82"/>
        <n v="25.17"/>
        <n v="19.2"/>
        <n v="15.29"/>
        <n v="18.239999999999998"/>
        <n v="26.93"/>
        <n v="31.42"/>
        <n v="24.86"/>
        <n v="23.78"/>
        <n v="23.49"/>
        <n v="27.75"/>
        <n v="28.79"/>
        <n v="37.1"/>
        <n v="46"/>
        <n v="17.87"/>
        <n v="12.96"/>
        <n v="10.36"/>
        <n v="13.38"/>
        <n v="13.82"/>
        <n v="16.66"/>
        <n v="31.21"/>
        <n v="36.659999999999997"/>
        <n v="35.76"/>
        <n v="46.72"/>
        <n v="143.04"/>
        <n v="28.41"/>
        <n v="25.25"/>
        <n v="28.6"/>
        <n v="35.56"/>
        <n v="45.9"/>
        <n v="37.69"/>
        <n v="37.83"/>
        <n v="34.81"/>
        <n v="31.94"/>
        <n v="20.18"/>
        <n v="21.3"/>
        <n v="16.84"/>
        <n v="16.88"/>
        <n v="14.91"/>
        <n v="18.690000000000001"/>
        <n v="17.25"/>
        <n v="19.05"/>
        <n v="21.59"/>
        <n v="17.059999999999999"/>
        <n v="19.45"/>
        <n v="19.29"/>
        <n v="17.84"/>
        <n v="19.64"/>
        <n v="17.38"/>
        <n v="14.64"/>
        <n v="15.6"/>
        <n v="15.04"/>
        <n v="17.55"/>
        <n v="17.16"/>
        <n v="19.170000000000002"/>
        <n v="17.28"/>
        <n v="18.72"/>
        <n v="22.93"/>
        <n v="29.77"/>
        <n v="19.329999999999998"/>
        <n v="19.059999999999999"/>
        <n v="9.9499999999999993"/>
        <n v="5.82"/>
        <n v="5.17"/>
        <n v="13.15"/>
        <n v="16.239999999999998"/>
        <n v="14.06"/>
        <n v="17.13"/>
        <n v="35.53"/>
        <n v="27.42"/>
        <n v="22.23"/>
        <n v="12"/>
        <n v="27.65"/>
        <n v="49.89"/>
        <n v="66.430000000000007"/>
        <n v="45.28"/>
        <n v="34.96"/>
        <n v="45.55"/>
        <n v="56.55"/>
        <n v="161.19999999999999"/>
        <n v="30.33"/>
        <n v="41.03"/>
        <n v="41"/>
        <n v="17.29"/>
        <n v="24.15"/>
        <n v="12.86"/>
        <n v="13.03"/>
        <n v="14.97"/>
        <n v="21.8"/>
        <n v="21.2"/>
        <n v="15.58"/>
        <n v="8.8800000000000008"/>
        <n v="6.67"/>
        <n v="11.1"/>
        <n v="9.9600000000000009"/>
        <n v="10.02"/>
        <n v="10.27"/>
        <n v="13.05"/>
        <n v="12.59"/>
        <n v="10.37"/>
        <n v="11.18"/>
        <n v="12.82"/>
        <n v="12.47"/>
        <n v="11.41"/>
        <n v="18.760000000000002"/>
        <n v="17.12"/>
        <n v="32.15"/>
        <n v="37.090000000000003"/>
        <n v="24.01"/>
        <n v="32.06"/>
        <n v="35.4"/>
        <n v="35.6"/>
        <n v="36.68"/>
        <n v="35.630000000000003"/>
        <n v="39.78"/>
        <n v="39.909999999999997"/>
        <n v="25.96"/>
        <n v="18.59"/>
        <n v="5.78"/>
        <n v="20.260000000000002"/>
        <n v="31.08"/>
        <n v="35.840000000000003"/>
        <n v="40.450000000000003"/>
        <n v="117.38"/>
        <n v="49.59"/>
        <n v="42.13"/>
        <n v="35.15"/>
        <n v="32.5"/>
        <n v="26.84"/>
        <n v="34.270000000000003"/>
        <n v="21.89"/>
        <n v="17.52"/>
        <n v="35.96"/>
        <n v="42.93"/>
        <n v="31.64"/>
        <n v="52.16"/>
        <n v="100.7"/>
        <n v="192.55"/>
        <n v="148.32"/>
        <n v="33.369999999999997"/>
        <n v="25.56"/>
        <n v="24"/>
        <n v="20.84"/>
        <n v="21.27"/>
        <n v="21.66"/>
        <n v="20.46"/>
        <n v="18.2"/>
        <n v="15.45"/>
        <n v="20.64"/>
        <n v="21.58"/>
        <n v="30.7"/>
        <n v="35.729999999999997"/>
        <n v="30.26"/>
        <n v="33.93"/>
        <n v="23.33"/>
        <n v="26.45"/>
        <n v="26.35"/>
        <n v="16.77"/>
        <n v="14.14"/>
        <n v="23.55"/>
        <n v="15.65"/>
        <n v="27.81"/>
        <n v="32.950000000000003"/>
        <n v="37.39"/>
        <n v="34.51"/>
        <n v="34.03"/>
        <n v="31.6"/>
        <n v="30.48"/>
        <n v="29.93"/>
        <n v="29.67"/>
        <n v="28.51"/>
        <n v="19.02"/>
        <n v="33.06"/>
        <n v="35.36"/>
        <n v="31.99"/>
        <n v="33.19"/>
        <n v="33"/>
        <n v="35.67"/>
        <n v="83.42"/>
        <n v="28.92"/>
        <n v="22.95"/>
        <n v="22.11"/>
        <n v="15.46"/>
        <n v="12.39"/>
        <n v="13.13"/>
        <n v="13.2"/>
        <n v="14.23"/>
        <n v="12.54"/>
        <n v="12.2"/>
        <n v="12.3"/>
        <n v="13.86"/>
        <n v="16.649999999999999"/>
        <n v="13.07"/>
        <n v="12.92"/>
        <n v="12.36"/>
        <n v="12.42"/>
        <n v="11.8"/>
        <n v="10.17"/>
        <n v="10.59"/>
        <n v="8.77"/>
        <n v="7.99"/>
        <n v="-6.45"/>
        <n v="-0.38"/>
        <n v="6.88"/>
        <n v="11.69"/>
        <n v="11.59"/>
        <n v="11.31"/>
        <n v="9.5399999999999991"/>
        <n v="8.1199999999999992"/>
        <n v="8.92"/>
        <n v="7.98"/>
        <n v="4.3499999999999996"/>
        <n v="6.5"/>
        <n v="3.65"/>
        <n v="1.38"/>
        <n v="1.44"/>
        <n v="2.4300000000000002"/>
        <n v="6.14"/>
        <n v="-114.15"/>
        <n v="-9.16"/>
        <n v="7.24"/>
        <n v="4.8099999999999996"/>
        <n v="9.49"/>
        <n v="9.06"/>
        <n v="19.72"/>
        <n v="14.04"/>
        <n v="12.37"/>
        <n v="12.76"/>
        <n v="14.17"/>
        <n v="21.61"/>
        <n v="19.73"/>
        <n v="12.32"/>
        <n v="10.75"/>
        <n v="10.19"/>
        <n v="8.2100000000000009"/>
        <n v="7.66"/>
        <n v="25.95"/>
        <n v="31.46"/>
        <n v="30.68"/>
        <n v="25.81"/>
        <n v="25.09"/>
        <n v="12.41"/>
        <n v="12.1"/>
        <n v="13.11"/>
        <n v="10.94"/>
        <n v="12.64"/>
        <n v="11.48"/>
        <n v="19.63"/>
        <n v="20.74"/>
        <n v="30.28"/>
        <n v="34.54"/>
        <n v="37.86"/>
        <n v="10.119999999999999"/>
        <n v="10.71"/>
        <n v="7.26"/>
        <n v="-50.98"/>
        <n v="-56.41"/>
        <n v="8"/>
        <n v="11.66"/>
        <n v="8.5399999999999991"/>
        <n v="11.51"/>
        <n v="11.45"/>
        <n v="12.14"/>
        <n v="10.08"/>
        <n v="9.07"/>
        <n v="8.39"/>
        <n v="8.1999999999999993"/>
        <n v="8.86"/>
        <n v="10.31"/>
        <n v="10.039999999999999"/>
        <n v="7.18"/>
        <n v="6.49"/>
        <n v="7.16"/>
        <n v="8.4"/>
        <n v="6.56"/>
        <n v="6.8"/>
        <n v="2.2000000000000002"/>
        <n v="9.69"/>
        <n v="6.28"/>
        <n v="5.91"/>
        <n v="6.32"/>
        <n v="6.26"/>
        <n v="6.73"/>
        <n v="7.58"/>
        <n v="7.75"/>
        <n v="8.02"/>
        <n v="7.1"/>
        <n v="3.59"/>
        <n v="0.71"/>
        <n v="0.51"/>
        <n v="0.91"/>
        <n v="0.65"/>
        <n v="0.66"/>
        <n v="1.66"/>
        <n v="6.83"/>
        <n v="6.16"/>
        <n v="6.51"/>
        <n v="6.07"/>
        <n v="4.2300000000000004"/>
        <n v="3.46"/>
        <n v="3.74"/>
        <n v="2.46"/>
        <n v="3.09"/>
        <n v="4.3600000000000003"/>
        <n v="3.03"/>
        <n v="2.58"/>
        <n v="0.42"/>
        <n v="3.94"/>
        <n v="1.51"/>
        <n v="0.26"/>
        <n v="0.55000000000000004"/>
        <n v="0.08"/>
        <n v="0.4"/>
        <n v="-140.04"/>
        <n v="-151.08000000000001"/>
        <n v="-150"/>
        <n v="-62.35"/>
        <n v="0.25"/>
        <n v="0.39"/>
        <n v="3.95"/>
        <n v="8.5299999999999994"/>
        <n v="8.33"/>
        <n v="7.04"/>
        <n v="11.89"/>
        <n v="24.62"/>
        <n v="22.75"/>
        <n v="11.91"/>
        <n v="11.62"/>
        <n v="30.89"/>
        <n v="31.54"/>
        <n v="33.42"/>
        <n v="41.95"/>
        <n v="57.01"/>
        <n v="81.58"/>
        <n v="46.24"/>
        <n v="53.77"/>
        <n v="43.31"/>
        <n v="38.81"/>
        <n v="35.32"/>
        <n v="22.92"/>
        <n v="22.29"/>
        <n v="23.51"/>
        <n v="36.17"/>
        <n v="44.63"/>
        <n v="42.65"/>
        <n v="297.60000000000002"/>
        <n v="91.5"/>
        <n v="81.400000000000006"/>
        <n v="63.13"/>
        <n v="58.28"/>
        <n v="40.47"/>
        <n v="34.119999999999997"/>
        <n v="26.18"/>
        <n v="19.12"/>
        <n v="13.67"/>
        <n v="22.07"/>
        <n v="24.31"/>
        <n v="32.08"/>
        <n v="32.89"/>
        <n v="31.07"/>
        <n v="16.190000000000001"/>
        <n v="22.43"/>
        <n v="19.239999999999998"/>
        <n v="27.82"/>
        <n v="27.01"/>
        <n v="26.79"/>
        <n v="25.78"/>
        <n v="26.91"/>
        <n v="29.37"/>
        <n v="31.13"/>
        <n v="26.59"/>
        <n v="16.25"/>
        <n v="13.37"/>
        <n v="16.45"/>
        <n v="18.53"/>
        <n v="22.9"/>
        <n v="24.08"/>
        <n v="33.81"/>
        <n v="28.62"/>
        <n v="15.21"/>
        <n v="10.89"/>
        <n v="-22.48"/>
        <n v="11.68"/>
        <n v="19.23"/>
        <n v="20.14"/>
        <n v="24.99"/>
        <n v="32.729999999999997"/>
        <n v="33.92"/>
        <n v="30.25"/>
        <n v="27.27"/>
        <n v="28.12"/>
        <n v="7.29"/>
        <n v="20.99"/>
        <n v="21.87"/>
        <n v="15.32"/>
        <n v="11.93"/>
        <n v="10.029999999999999"/>
        <n v="32.79"/>
        <n v="32.04"/>
        <n v="30.84"/>
        <n v="28.81"/>
        <n v="24.93"/>
        <n v="28.49"/>
        <n v="34.46"/>
        <n v="38.76"/>
        <n v="45.79"/>
        <n v="39.130000000000003"/>
        <n v="43.77"/>
        <n v="44.49"/>
        <n v="42.84"/>
        <n v="39.799999999999997"/>
        <n v="29.35"/>
        <n v="26.87"/>
        <n v="22.77"/>
        <n v="22.39"/>
        <n v="39.6"/>
        <n v="46.61"/>
        <n v="41.38"/>
        <n v="57.87"/>
        <n v="54.4"/>
        <n v="44.74"/>
        <n v="50.15"/>
        <n v="47.71"/>
        <n v="179.66"/>
        <n v="67.75"/>
        <n v="28.44"/>
        <n v="23.4"/>
        <n v="27.29"/>
        <n v="28.42"/>
        <n v="23.74"/>
        <n v="23.01"/>
        <n v="36"/>
        <n v="45.36"/>
        <n v="47.59"/>
        <n v="97.14"/>
        <n v="104.9"/>
        <n v="47.14"/>
        <n v="34.78"/>
        <n v="32.42"/>
        <n v="34.880000000000003"/>
        <n v="34.42"/>
        <n v="22.1"/>
        <n v="17.670000000000002"/>
        <n v="18.64"/>
        <n v="12.7"/>
        <n v="12.15"/>
        <n v="15.97"/>
        <n v="16.559999999999999"/>
        <n v="15.84"/>
        <n v="17.190000000000001"/>
        <n v="20.53"/>
        <n v="18.600000000000001"/>
        <n v="7.02"/>
        <n v="7.63"/>
        <n v="8.17"/>
        <n v="6.09"/>
        <n v="16.510000000000002"/>
        <n v="16.170000000000002"/>
        <n v="21.9"/>
        <n v="26.54"/>
        <n v="24.23"/>
        <n v="18.47"/>
        <n v="13.75"/>
        <n v="18.71"/>
        <n v="24.53"/>
        <n v="32.64"/>
        <n v="34.229999999999997"/>
        <n v="35.799999999999997"/>
        <n v="44.76"/>
        <n v="17"/>
        <n v="19.440000000000001"/>
        <n v="18.29"/>
        <n v="39.72"/>
        <n v="47.73"/>
        <n v="55.83"/>
        <n v="55.53"/>
        <n v="54.17"/>
        <n v="38.659999999999997"/>
        <n v="43.2"/>
        <n v="52.43"/>
        <n v="53.37"/>
        <n v="47.95"/>
        <n v="25.71"/>
        <n v="28.3"/>
        <n v="58.06"/>
        <n v="45.87"/>
        <n v="37.36"/>
        <n v="47.06"/>
        <n v="65.599999999999994"/>
        <n v="77.45"/>
        <n v="105.09"/>
        <n v="100.79"/>
        <n v="108.14"/>
        <n v="143.72"/>
        <n v="160.91999999999999"/>
        <n v="189.17"/>
        <n v="185.23"/>
        <n v="122"/>
        <n v="89.29"/>
        <n v="79.69"/>
        <n v="116.24"/>
        <n v="54.68"/>
        <n v="29.62"/>
        <n v="77.150000000000006"/>
        <n v="85.29"/>
        <n v="30.62"/>
        <n v="31.41"/>
        <n v="36.159999999999997"/>
        <n v="28.28"/>
        <n v="22.78"/>
        <n v="24.89"/>
        <n v="28.69"/>
        <n v="33.4"/>
        <n v="30.57"/>
        <n v="44.71"/>
        <n v="46.46"/>
        <n v="44.58"/>
        <n v="19.78"/>
        <n v="10.72"/>
        <n v="13.23"/>
        <n v="24.05"/>
        <n v="21.42"/>
        <n v="23.39"/>
        <n v="22.12"/>
        <n v="20.51"/>
        <n v="16.989999999999998"/>
        <n v="12.05"/>
        <n v="16.13"/>
        <n v="15.22"/>
        <n v="17.93"/>
        <n v="18.57"/>
        <n v="19.57"/>
        <n v="17.440000000000001"/>
        <n v="22.68"/>
        <n v="25.69"/>
        <n v="31.51"/>
        <n v="22.83"/>
        <n v="20.29"/>
        <n v="16.86"/>
        <n v="19.38"/>
        <n v="26.69"/>
        <n v="27.17"/>
        <n v="26.99"/>
        <n v="30.78"/>
        <n v="15.08"/>
        <n v="21.35"/>
        <n v="14.11"/>
        <n v="23.07"/>
        <n v="18.43"/>
        <n v="19.86"/>
        <n v="29.2"/>
        <n v="15.77"/>
        <n v="18.07"/>
        <n v="19.079999999999998"/>
        <n v="15.83"/>
        <n v="30.27"/>
        <n v="40.74"/>
        <n v="37.24"/>
        <n v="35.58"/>
        <n v="38.049999999999997"/>
        <n v="38.92"/>
        <n v="41.01"/>
        <n v="21.83"/>
        <n v="26.25"/>
        <n v="25.01"/>
        <n v="12.6"/>
        <n v="14.78"/>
        <n v="24.36"/>
        <n v="36.020000000000003"/>
        <n v="39.47"/>
        <n v="37.520000000000003"/>
        <n v="40.72"/>
        <n v="48.29"/>
        <n v="42.26"/>
        <n v="39.630000000000003"/>
        <n v="38.96"/>
        <n v="38.49"/>
        <n v="31.9"/>
        <n v="31.87"/>
        <n v="58.75"/>
        <n v="70.63"/>
        <n v="64.42"/>
        <n v="65.03"/>
        <n v="62.27"/>
        <n v="45.5"/>
        <n v="16.52"/>
        <n v="19.760000000000002"/>
        <n v="1.54"/>
        <n v="39.97"/>
        <n v="58.09"/>
        <n v="50.02"/>
        <n v="65.319999999999993"/>
        <n v="59.04"/>
        <n v="69.11"/>
        <n v="62.59"/>
        <n v="57.2"/>
        <n v="30.05"/>
        <n v="27.28"/>
        <n v="24.95"/>
        <n v="25.91"/>
        <n v="26.67"/>
        <n v="25.47"/>
        <n v="31.72"/>
        <n v="28.5"/>
        <n v="26.73"/>
        <n v="20.22"/>
        <n v="16.82"/>
        <n v="19.59"/>
        <n v="19.22"/>
        <n v="19.850000000000001"/>
        <n v="30.14"/>
        <n v="34.01"/>
        <n v="25.63"/>
        <n v="17.260000000000002"/>
        <n v="11.58"/>
        <n v="19.52"/>
        <n v="29.09"/>
        <n v="34.43"/>
        <n v="32.57"/>
        <n v="30.23"/>
        <n v="36.770000000000003"/>
        <n v="43.57"/>
        <n v="30.9"/>
        <n v="29.7"/>
        <n v="50.26"/>
        <n v="16.91"/>
        <n v="17.68"/>
        <n v="13.09"/>
        <n v="13.29"/>
        <n v="11.34"/>
        <n v="31.27"/>
        <n v="32.46"/>
        <n v="49"/>
        <n v="36.08"/>
        <n v="40.81"/>
        <n v="14.45"/>
        <n v="10.85"/>
        <n v="30.22"/>
        <n v="31.77"/>
        <n v="49.13"/>
        <n v="47.45"/>
        <n v="43.41"/>
        <n v="42.83"/>
        <n v="135.35"/>
        <n v="56.57"/>
        <n v="43.37"/>
        <n v="39.54"/>
        <n v="47.27"/>
        <n v="43.87"/>
        <n v="32.369999999999997"/>
        <n v="29.53"/>
        <n v="27.6"/>
        <n v="25.46"/>
        <n v="25.11"/>
        <n v="29.83"/>
        <n v="26.98"/>
        <n v="29.07"/>
        <n v="28.87"/>
        <n v="49.39"/>
        <n v="34.19"/>
        <n v="42.12"/>
        <n v="32.44"/>
        <n v="37.49"/>
        <n v="26.17"/>
        <n v="19.690000000000001"/>
        <n v="4.5"/>
        <n v="24.14"/>
        <n v="47.64"/>
        <n v="38.479999999999997"/>
        <n v="44.08"/>
        <n v="46.8"/>
        <n v="35.72"/>
        <n v="21.54"/>
        <n v="37.5"/>
        <n v="15.92"/>
        <n v="25.89"/>
        <n v="25.59"/>
        <n v="23.03"/>
        <n v="25.76"/>
        <n v="14.96"/>
        <n v="29.31"/>
        <n v="30.32"/>
        <n v="38.08"/>
        <n v="38.979999999999997"/>
        <n v="42.79"/>
        <n v="36.299999999999997"/>
        <n v="28.11"/>
        <n v="22.27"/>
        <n v="17.2"/>
        <n v="20.54"/>
        <n v="17.11"/>
        <n v="16.690000000000001"/>
        <n v="16.14"/>
        <n v="18.27"/>
        <n v="17.23"/>
        <n v="14.99"/>
        <n v="13.7"/>
        <n v="12.99"/>
        <n v="13.57"/>
        <n v="11.65"/>
        <n v="11.54"/>
        <n v="13.35"/>
        <n v="13.25"/>
        <n v="17.41"/>
        <n v="27.96"/>
        <n v="20.77"/>
        <n v="21.16"/>
        <n v="14.86"/>
        <n v="12.52"/>
        <n v="12.85"/>
        <n v="23.7"/>
        <n v="32.94"/>
        <n v="46.44"/>
        <n v="36.75"/>
        <n v="27.87"/>
        <n v="20.350000000000001"/>
        <n v="14.07"/>
        <n v="15.79"/>
        <n v="18.39"/>
        <n v="17.71"/>
        <n v="31.75"/>
        <n v="33.78"/>
        <n v="34.93"/>
        <n v="31.11"/>
        <n v="30.02"/>
        <n v="23.06"/>
        <n v="12.73"/>
        <n v="19.190000000000001"/>
        <n v="20.58"/>
        <n v="18.77"/>
        <n v="17.100000000000001"/>
        <n v="38.01"/>
        <n v="40.22"/>
        <n v="34.28"/>
        <n v="40.6"/>
        <n v="41.22"/>
        <n v="24.37"/>
        <n v="40.5"/>
        <n v="28.22"/>
        <n v="17.989999999999998"/>
        <n v="25.98"/>
        <n v="26.57"/>
        <n v="39.659999999999997"/>
        <n v="47.3"/>
        <n v="42.21"/>
        <n v="37.880000000000003"/>
        <n v="39.04"/>
        <n v="10.57"/>
        <n v="11.16"/>
        <n v="18.23"/>
        <n v="27.02"/>
        <n v="24.12"/>
        <n v="21.69"/>
        <n v="55.97"/>
        <n v="47.76"/>
        <n v="37.340000000000003"/>
        <n v="32.07"/>
        <n v="22.05"/>
        <n v="16.02"/>
        <n v="23.28"/>
        <n v="35.200000000000003"/>
        <n v="41.73"/>
        <n v="43.88"/>
        <n v="48.27"/>
        <n v="56.51"/>
        <n v="236.79"/>
        <n v="618.46"/>
        <n v="55.69"/>
        <n v="45.62"/>
        <n v="43.94"/>
        <n v="41.36"/>
        <n v="37.770000000000003"/>
        <n v="32.03"/>
        <n v="25.74"/>
        <n v="21.25"/>
        <n v="16.760000000000002"/>
        <n v="12.44"/>
        <n v="24.78"/>
        <n v="30.1"/>
        <n v="44.56"/>
        <n v="47.17"/>
        <n v="48.2"/>
        <n v="122.91"/>
        <n v="54.41"/>
        <n v="53.73"/>
        <n v="37.200000000000003"/>
        <n v="41.33"/>
        <n v="30.42"/>
        <n v="24.11"/>
        <n v="21.31"/>
        <n v="53.7"/>
        <n v="61.4"/>
        <n v="63.9"/>
        <n v="67.97"/>
        <n v="68.180000000000007"/>
        <n v="64.81"/>
        <n v="60.91"/>
        <n v="67.290000000000006"/>
        <n v="68.17"/>
        <n v="60.93"/>
        <n v="35.869999999999997"/>
        <n v="29.84"/>
        <n v="31.74"/>
        <n v="27.57"/>
        <n v="25.35"/>
        <n v="32.520000000000003"/>
        <n v="41.77"/>
        <n v="47.88"/>
        <n v="61.41"/>
        <n v="68.75"/>
        <n v="72.349999999999994"/>
        <n v="249.4"/>
        <n v="147.84"/>
        <n v="82.93"/>
        <n v="69.48"/>
        <n v="58.6"/>
        <n v="53.42"/>
        <n v="53.12"/>
        <n v="38.64"/>
        <n v="27.35"/>
        <n v="27.1"/>
        <n v="41.17"/>
        <n v="36.29"/>
        <n v="28.47"/>
        <n v="39.42"/>
        <n v="52.34"/>
        <n v="67.95"/>
        <n v="62"/>
        <n v="61.62"/>
        <n v="68.8"/>
        <n v="80.97"/>
        <n v="155.4"/>
        <n v="243"/>
        <n v="138.47999999999999"/>
        <n v="69.680000000000007"/>
        <n v="55.09"/>
        <n v="72.489999999999995"/>
        <n v="53.67"/>
        <n v="39.65"/>
        <n v="46.32"/>
        <n v="45.27"/>
        <n v="46.76"/>
        <n v="33.090000000000003"/>
        <n v="60.17"/>
        <n v="58.55"/>
        <n v="46.13"/>
        <n v="52.72"/>
        <n v="53.47"/>
        <n v="57.5"/>
        <n v="58.36"/>
        <n v="58.73"/>
        <n v="59.56"/>
        <n v="127.2"/>
        <n v="125.28"/>
        <n v="80.239999999999995"/>
        <n v="106.39"/>
        <n v="49.66"/>
        <n v="50.77"/>
        <n v="43.59"/>
        <n v="52.63"/>
        <n v="73.55"/>
        <n v="126.88"/>
        <n v="75.56"/>
        <n v="55.8"/>
        <n v="59.39"/>
        <n v="56.21"/>
        <n v="38.67"/>
        <n v="51.6"/>
        <n v="50.09"/>
        <n v="73.989999999999995"/>
        <n v="79.03"/>
        <n v="52.83"/>
        <n v="42.51"/>
        <n v="38.58"/>
        <n v="37.51"/>
        <n v="26.81"/>
        <n v="22.26"/>
        <n v="20.49"/>
        <n v="14.59"/>
        <n v="16.89"/>
        <n v="27.43"/>
        <n v="46.3"/>
        <n v="40.14"/>
        <n v="25.03"/>
        <n v="25.37"/>
        <n v="29.63"/>
        <n v="26.26"/>
        <n v="33.950000000000003"/>
        <n v="36.119999999999997"/>
        <n v="37.19"/>
        <n v="40.909999999999997"/>
        <n v="43.28"/>
        <n v="31.67"/>
        <n v="22.96"/>
        <n v="42.22"/>
        <n v="34.82"/>
        <n v="34.1"/>
        <n v="46.63"/>
        <n v="93.43"/>
        <n v="376.65"/>
        <n v="385.37"/>
        <n v="335.78"/>
        <n v="90.55"/>
        <n v="90.02"/>
        <n v="81.12"/>
        <n v="35.979999999999997"/>
        <n v="34"/>
        <n v="73.540000000000006"/>
        <n v="45.05"/>
        <n v="55.66"/>
        <n v="57.74"/>
        <n v="58.66"/>
        <n v="71.41"/>
        <n v="64.069999999999993"/>
        <n v="92.51"/>
        <n v="95.48"/>
        <n v="226.73"/>
        <n v="132.9"/>
        <n v="110.31"/>
        <n v="76.33"/>
        <n v="28.04"/>
        <n v="32.28"/>
        <n v="96.66"/>
        <n v="79.62"/>
        <n v="22.36"/>
        <n v="42.11"/>
        <n v="23.76"/>
        <n v="29.61"/>
        <n v="32.11"/>
        <n v="27.95"/>
        <n v="7.95"/>
        <n v="23.41"/>
        <n v="23.77"/>
        <n v="23.29"/>
        <n v="8.64"/>
        <n v="21.78"/>
        <n v="21.72"/>
        <n v="-15.04"/>
        <n v="9.39"/>
        <n v="16.41"/>
        <n v="17.809999999999999"/>
        <n v="19.39"/>
        <n v="27.68"/>
        <n v="32.840000000000003"/>
        <n v="31.38"/>
        <n v="46.91"/>
        <n v="46.6"/>
        <n v="23.09"/>
        <n v="25.82"/>
        <n v="33.450000000000003"/>
        <n v="50.45"/>
        <n v="67.27"/>
        <n v="53.6"/>
        <n v="57.73"/>
        <n v="58.92"/>
        <n v="54.16"/>
        <n v="52.09"/>
        <n v="27.36"/>
        <n v="50.8"/>
        <n v="23.79"/>
        <n v="17.43"/>
        <n v="26.43"/>
        <n v="64.84"/>
        <n v="62.87"/>
        <n v="63.34"/>
        <n v="60.4"/>
        <n v="38.909999999999997"/>
        <n v="50.96"/>
        <n v="20.52"/>
        <n v="9.32"/>
        <n v="7.6"/>
        <n v="7.37"/>
        <n v="12.51"/>
        <n v="16.23"/>
        <n v="15.73"/>
        <n v="59.08"/>
        <n v="65.040000000000006"/>
        <n v="65.489999999999995"/>
        <n v="65.08"/>
        <n v="42.87"/>
        <n v="22.56"/>
        <n v="26.12"/>
        <n v="60.5"/>
        <n v="64.14"/>
        <n v="100.17"/>
        <n v="121.62"/>
        <n v="143.69"/>
        <n v="125.67"/>
        <n v="69.75"/>
        <n v="66.33"/>
        <n v="58.59"/>
        <n v="43.64"/>
        <n v="43.22"/>
        <n v="51.29"/>
        <n v="47.58"/>
        <n v="54.91"/>
        <n v="52.38"/>
        <n v="30.98"/>
        <n v="13.1"/>
        <n v="49.18"/>
        <n v="36.200000000000003"/>
        <n v="39.11"/>
        <n v="43.23"/>
        <n v="44.98"/>
        <n v="29.54"/>
        <n v="13.5"/>
        <n v="12.43"/>
        <n v="18.97"/>
        <n v="15.19"/>
        <n v="9.2100000000000009"/>
        <n v="16.29"/>
        <n v="31.28"/>
        <n v="30.44"/>
        <n v="64.489999999999995"/>
        <n v="24.91"/>
        <n v="21.11"/>
        <n v="20.45"/>
        <n v="-5.28"/>
        <n v="7.7"/>
        <n v="-6.32"/>
        <n v="-8.5500000000000007"/>
        <n v="92.68"/>
        <n v="82.32"/>
        <n v="200.19"/>
        <n v="419.84"/>
        <n v="188.08"/>
        <n v="91.01"/>
        <n v="83.38"/>
        <n v="52.01"/>
        <n v="40.78"/>
        <n v="24.56"/>
        <n v="29.66"/>
        <n v="37.01"/>
        <n v="39.590000000000003"/>
        <n v="35.65"/>
        <n v="51.19"/>
        <n v="83.48"/>
        <n v="131.72999999999999"/>
        <n v="283.88"/>
        <n v="388.31"/>
        <n v="378.18"/>
        <n v="197.51"/>
        <n v="141.41999999999999"/>
        <n v="166.69"/>
        <n v="105.7"/>
        <n v="78.81"/>
        <n v="59.82"/>
        <n v="39.28"/>
        <n v="35.01"/>
        <n v="31.49"/>
        <n v="55.21"/>
        <n v="91.43"/>
        <n v="49.77"/>
        <n v="78.349999999999994"/>
        <n v="84.32"/>
        <n v="99.58"/>
        <n v="139.16999999999999"/>
        <n v="262.95"/>
        <n v="211.09"/>
        <n v="124.13"/>
        <n v="131.21"/>
        <n v="44.16"/>
        <n v="46.07"/>
        <n v="45.75"/>
        <n v="39.46"/>
        <n v="40.98"/>
        <n v="54.23"/>
        <n v="74.209999999999994"/>
        <n v="86.97"/>
        <n v="69.36"/>
        <n v="58.1"/>
        <n v="39.32"/>
        <n v="33.04"/>
        <n v="34.07"/>
        <n v="33.43"/>
        <n v="8.44"/>
        <n v="22.44"/>
        <n v="22.49"/>
        <n v="28.76"/>
        <n v="24.16"/>
        <n v="23.43"/>
        <n v="33.590000000000003"/>
        <n v="28.34"/>
        <n v="26.15"/>
        <n v="27.58"/>
        <n v="24.42"/>
        <n v="27.51"/>
        <n v="23.37"/>
        <n v="20.43"/>
        <n v="28.17"/>
        <n v="15.85"/>
        <n v="-1.55"/>
        <n v="-30.39"/>
        <n v="8.84"/>
        <n v="11.42"/>
        <n v="13"/>
        <n v="8.6999999999999993"/>
        <n v="5.43"/>
        <n v="-38.22"/>
        <n v="-38.840000000000003"/>
        <n v="-25.82"/>
        <n v="-13.21"/>
        <n v="1.22"/>
        <n v="14.75"/>
        <n v="37.47"/>
        <n v="14.98"/>
        <n v="14.63"/>
        <n v="16.940000000000001"/>
        <n v="35.700000000000003"/>
        <n v="42.7"/>
        <n v="48.06"/>
        <n v="41.78"/>
        <n v="17.32"/>
        <n v="23.15"/>
        <n v="23.85"/>
        <n v="29.8"/>
        <n v="44.5"/>
        <n v="60.34"/>
        <n v="166.92"/>
        <n v="274.5"/>
        <n v="282.37"/>
        <n v="182.22"/>
        <n v="48.11"/>
        <n v="27.47"/>
        <n v="52.94"/>
        <n v="33.75"/>
        <n v="24.19"/>
        <n v="35.49"/>
        <n v="42.49"/>
        <n v="25.87"/>
        <n v="33.36"/>
        <n v="62.81"/>
        <n v="56.46"/>
        <n v="63.86"/>
        <n v="46.74"/>
        <n v="36.520000000000003"/>
        <n v="28.85"/>
        <n v="25.23"/>
        <n v="25.21"/>
        <n v="32.380000000000003"/>
        <n v="38.35"/>
        <n v="44.93"/>
        <n v="30.51"/>
        <n v="45.54"/>
        <n v="32.39"/>
        <n v="21.46"/>
        <n v="29.43"/>
        <n v="9.7100000000000009"/>
        <n v="25.52"/>
        <n v="5.92"/>
        <n v="21.91"/>
        <n v="23.91"/>
        <n v="24.67"/>
        <n v="27.11"/>
        <n v="10.97"/>
        <n v="19.95"/>
        <n v="33.549999999999997"/>
        <n v="26.64"/>
        <n v="30"/>
        <n v="40.380000000000003"/>
        <n v="42.46"/>
        <n v="24.32"/>
        <n v="25.5"/>
        <n v="25.33"/>
        <n v="26.71"/>
        <n v="35.54"/>
        <n v="26.86"/>
        <n v="10.5"/>
        <n v="20.13"/>
        <n v="30.56"/>
        <n v="34.520000000000003"/>
        <n v="43.72"/>
        <n v="37.42"/>
        <n v="41.51"/>
        <n v="-1.29"/>
        <n v="-23.92"/>
        <n v="11"/>
        <n v="-8.19"/>
        <n v="-132.21"/>
        <n v="-114.48"/>
        <n v="22.46"/>
        <n v="39.159999999999997"/>
        <n v="41.83"/>
        <n v="28.16"/>
        <n v="31.68"/>
        <n v="23.72"/>
        <n v="32.86"/>
        <n v="23.25"/>
        <n v="30.29"/>
        <n v="29.71"/>
        <n v="31.66"/>
        <n v="27.33"/>
        <n v="27.63"/>
        <n v="34.22"/>
        <n v="17.07"/>
        <n v="15.31"/>
        <n v="16.100000000000001"/>
        <n v="12.12"/>
        <n v="10.77"/>
        <n v="0.96"/>
        <n v="2.95"/>
        <n v="6.64"/>
        <n v="10.199999999999999"/>
        <n v="10.56"/>
        <n v="12.49"/>
        <n v="11.5"/>
        <n v="4.97"/>
        <n v="6.63"/>
        <n v="6.4"/>
        <n v="3.47"/>
        <n v="3.98"/>
        <n v="6.72"/>
        <n v="11.02"/>
        <n v="11.23"/>
        <n v="13.34"/>
        <n v="23.95"/>
        <n v="31.76"/>
        <n v="34.76"/>
        <n v="91.51"/>
        <n v="20.5"/>
        <n v="24.22"/>
        <n v="38.43"/>
        <n v="48"/>
        <n v="58.18"/>
        <n v="186.73"/>
        <n v="139.97"/>
        <n v="51.87"/>
        <n v="82.08"/>
        <n v="282.39"/>
        <n v="334.83"/>
        <n v="134.28"/>
        <n v="37.4"/>
        <n v="35.450000000000003"/>
        <n v="31.61"/>
        <n v="46.89"/>
        <n v="39.53"/>
        <n v="53.41"/>
        <n v="65.23"/>
        <n v="139.66"/>
        <n v="172.75"/>
        <n v="210.67"/>
        <n v="140.35"/>
        <n v="92.87"/>
        <n v="47.19"/>
        <n v="21.47"/>
        <n v="18.170000000000002"/>
        <n v="-36.56"/>
        <n v="-0.15"/>
        <n v="5.95"/>
        <n v="21.93"/>
        <n v="14.66"/>
        <n v="15.54"/>
        <n v="17.010000000000002"/>
        <n v="13.3"/>
        <n v="14.4"/>
        <n v="15.24"/>
        <n v="11.63"/>
        <n v="-14.95"/>
        <n v="-8.89"/>
        <n v="25.04"/>
        <n v="26.01"/>
        <n v="22.13"/>
        <n v="31.91"/>
        <n v="29.23"/>
        <n v="25.31"/>
        <n v="26.94"/>
        <n v="32.4"/>
        <n v="106.29"/>
        <n v="53.19"/>
        <n v="38.25"/>
        <n v="22.99"/>
        <n v="21.14"/>
        <n v="29.89"/>
        <n v="21.03"/>
        <n v="41.34"/>
        <n v="33.14"/>
        <n v="36.4"/>
        <n v="180.99"/>
        <n v="57.28"/>
        <n v="44.83"/>
        <n v="97.22"/>
        <n v="47.69"/>
        <n v="44.3"/>
        <n v="42.01"/>
        <n v="36.799999999999997"/>
        <n v="47"/>
        <n v="42.27"/>
        <n v="33.85"/>
        <n v="44.22"/>
        <n v="36.270000000000003"/>
        <n v="21.95"/>
        <n v="20.38"/>
        <n v="34.950000000000003"/>
        <n v="40.57"/>
        <n v="26.23"/>
        <n v="42.96"/>
        <n v="35.39"/>
        <n v="9.9700000000000006"/>
        <n v="20.329999999999998"/>
        <n v="20.8"/>
        <n v="24.71"/>
        <n v="30.39"/>
        <n v="24.35"/>
        <n v="25.97"/>
        <n v="32.54"/>
        <n v="36.53"/>
        <n v="30.47"/>
        <n v="27.32"/>
        <n v="25.61"/>
        <n v="38.159999999999997"/>
        <n v="35.880000000000003"/>
        <n v="40.29"/>
        <n v="38.46"/>
        <n v="6.96"/>
        <n v="14.18"/>
        <n v="13.81"/>
        <n v="13.36"/>
        <n v="13.93"/>
        <n v="9.15"/>
        <n v="27.07"/>
        <n v="4.6399999999999997"/>
        <n v="16.54"/>
        <n v="-2.0099999999999998"/>
        <n v="6.89"/>
        <n v="18.45"/>
        <n v="23.92"/>
        <n v="31.2"/>
        <n v="28.95"/>
        <n v="26.27"/>
        <n v="38.409999999999997"/>
        <n v="44.39"/>
        <n v="42.95"/>
        <n v="47.11"/>
        <n v="52.19"/>
        <n v="73.47"/>
        <n v="75.650000000000006"/>
        <n v="39.299999999999997"/>
        <n v="26.66"/>
        <n v="15.33"/>
        <n v="35.86"/>
        <n v="24.02"/>
        <n v="34.479999999999997"/>
        <n v="24.82"/>
        <n v="58.05"/>
        <n v="61.21"/>
        <n v="46.71"/>
        <n v="37.119999999999997"/>
        <n v="43.44"/>
        <n v="47.91"/>
        <n v="51.05"/>
        <n v="48.1"/>
        <n v="44.26"/>
        <n v="41.96"/>
        <n v="40.96"/>
        <n v="42.64"/>
        <n v="32.29"/>
        <n v="22.3"/>
        <n v="18.63"/>
        <n v="26.37"/>
        <n v="26.24"/>
        <n v="41.39"/>
        <n v="34.799999999999997"/>
        <n v="41.59"/>
        <n v="43.21"/>
        <n v="31.19"/>
        <n v="45.17"/>
        <n v="32.090000000000003"/>
        <n v="26.74"/>
        <n v="19.98"/>
        <n v="11.98"/>
        <n v="26.11"/>
        <n v="51.67"/>
        <n v="49.64"/>
        <n v="46.09"/>
        <n v="48.79"/>
        <n v="39.71"/>
        <n v="58.78"/>
        <n v="63.3"/>
        <n v="51.81"/>
        <n v="38.78"/>
        <n v="55.17"/>
        <n v="56.39"/>
        <n v="45.34"/>
        <n v="43.5"/>
        <n v="42.35"/>
        <n v="42.32"/>
        <n v="49.96"/>
        <n v="39.58"/>
        <n v="43.51"/>
        <n v="42.86"/>
        <n v="43.61"/>
        <n v="69.650000000000006"/>
        <n v="51.94"/>
        <n v="49.09"/>
        <n v="48.45"/>
        <n v="43.29"/>
        <n v="45.38"/>
        <n v="44.6"/>
        <n v="42.29"/>
        <n v="64.83"/>
        <n v="64.59"/>
        <n v="61.35"/>
        <n v="60.92"/>
        <n v="43.95"/>
        <n v="46.79"/>
        <n v="49.75"/>
        <n v="59.23"/>
        <n v="67.400000000000006"/>
        <n v="61.65"/>
        <n v="43.53"/>
        <n v="35.08"/>
        <n v="67.09"/>
        <n v="59.58"/>
        <n v="51.52"/>
        <n v="40.35"/>
        <n v="66"/>
        <n v="62.09"/>
        <n v="60.84"/>
        <n v="58.82"/>
        <n v="57.45"/>
        <n v="43.55"/>
        <n v="43.97"/>
        <n v="61.78"/>
        <n v="65.34"/>
        <n v="62.7"/>
        <n v="52.51"/>
        <n v="36.42"/>
        <n v="34.590000000000003"/>
        <n v="24.54"/>
        <n v="22.76"/>
        <n v="47.16"/>
        <n v="42.05"/>
        <n v="45.4"/>
        <n v="39.19"/>
        <n v="69.17"/>
        <n v="56.23"/>
        <n v="38.42"/>
        <n v="21.28"/>
        <n v="18.579999999999998"/>
        <n v="0.63"/>
        <n v="9.19"/>
        <n v="19.48"/>
        <n v="37.229999999999997"/>
        <n v="25.19"/>
        <n v="34.369999999999997"/>
        <n v="35.369999999999997"/>
        <n v="39.82"/>
        <n v="24.72"/>
        <n v="4.76"/>
        <n v="45.06"/>
        <n v="30.8"/>
        <n v="33.58"/>
        <n v="36.46"/>
        <n v="32.700000000000003"/>
        <n v="26.22"/>
        <n v="26.3"/>
        <n v="29.82"/>
        <n v="52.82"/>
        <n v="42.36"/>
        <n v="40.67"/>
        <n v="30.65"/>
        <n v="27.8"/>
        <n v="-22.83"/>
        <n v="-31.27"/>
        <n v="25.18"/>
        <n v="-2.21"/>
        <n v="0.05"/>
        <n v="33.799999999999997"/>
        <n v="32.96"/>
        <n v="38.200000000000003"/>
        <n v="-31.63"/>
        <n v="-135.21"/>
        <n v="-132.72999999999999"/>
        <n v="-49.67"/>
        <n v="34.32"/>
        <n v="31.29"/>
        <n v="43.49"/>
        <n v="33.22"/>
        <n v="27.49"/>
        <n v="28.86"/>
        <n v="38.94"/>
        <n v="61.7"/>
        <n v="56.58"/>
        <n v="46.9"/>
        <n v="44.51"/>
        <n v="44.18"/>
        <n v="40.33"/>
        <n v="49.04"/>
        <n v="55.12"/>
        <n v="75.22"/>
        <n v="63.65"/>
        <n v="60"/>
        <n v="59.96"/>
        <n v="54.29"/>
        <n v="55.63"/>
        <n v="72.64"/>
        <n v="63.73"/>
        <n v="54.21"/>
        <n v="55.08"/>
        <n v="69.45"/>
        <n v="69.13"/>
        <n v="60.65"/>
        <n v="52.91"/>
        <n v="50.03"/>
        <n v="50.51"/>
        <n v="53.07"/>
        <n v="52.33"/>
        <n v="49.98"/>
        <n v="57.46"/>
        <n v="63.55"/>
        <n v="47.85"/>
        <n v="45.61"/>
        <n v="34.630000000000003"/>
        <n v="33.99"/>
        <n v="26.9"/>
        <n v="47.46"/>
        <n v="57.6"/>
        <n v="55.37"/>
        <n v="40.270000000000003"/>
        <n v="38.6"/>
        <n v="35.83"/>
        <n v="34.17"/>
        <n v="27.99"/>
        <n v="-7.51"/>
        <n v="-19.21"/>
        <n v="-48.83"/>
        <n v="35.89"/>
        <n v="35.549999999999997"/>
        <n v="31.83"/>
        <n v="20"/>
        <n v="25.08"/>
        <n v="36.65"/>
        <n v="35.520000000000003"/>
        <n v="27.14"/>
        <n v="27.25"/>
        <n v="38.119999999999997"/>
        <n v="36.32"/>
        <n v="29.55"/>
        <n v="31.79"/>
        <n v="30.45"/>
        <n v="34.450000000000003"/>
        <n v="36.229999999999997"/>
        <n v="59.43"/>
        <n v="41.65"/>
        <n v="35.159999999999997"/>
        <n v="24.74"/>
        <n v="25.64"/>
        <n v="45.18"/>
        <n v="55.76"/>
        <n v="46.45"/>
        <n v="62.31"/>
        <n v="40.020000000000003"/>
        <n v="44.4"/>
        <n v="54.71"/>
        <n v="49.58"/>
        <n v="37.06"/>
        <n v="30.35"/>
        <n v="26.44"/>
        <n v="33.51"/>
        <n v="63.43"/>
        <n v="75.39"/>
        <n v="43.8"/>
        <n v="47.28"/>
        <n v="48.8"/>
        <n v="44.35"/>
        <n v="40.69"/>
        <n v="40.130000000000003"/>
        <n v="34.909999999999997"/>
        <n v="25.49"/>
        <n v="43.73"/>
        <n v="33.86"/>
        <n v="35.46"/>
        <n v="36.04"/>
        <n v="35.75"/>
        <n v="51.51"/>
        <n v="34.79"/>
        <n v="36.5"/>
        <n v="36.83"/>
        <n v="53.31"/>
        <n v="43.45"/>
        <n v="49.29"/>
        <n v="39.92"/>
        <n v="20.309999999999999"/>
        <n v="27.66"/>
        <n v="40.9"/>
        <n v="35.82"/>
        <n v="42.56"/>
        <n v="56.38"/>
        <n v="30.15"/>
        <n v="37.21"/>
        <n v="38.28"/>
        <n v="44.84"/>
        <n v="36.86"/>
        <n v="25.99"/>
        <n v="36.85"/>
        <n v="68.47"/>
        <n v="33.82"/>
        <n v="33.25"/>
        <n v="30.17"/>
        <n v="29.6"/>
        <n v="33.17"/>
        <n v="28.64"/>
        <n v="23.61"/>
        <n v="32.14"/>
        <n v="11.28"/>
        <n v="2.2999999999999998"/>
        <n v="2.1800000000000002"/>
        <n v="3.71"/>
        <n v="28.24"/>
        <n v="34.18"/>
        <n v="40.880000000000003"/>
        <n v="37.11"/>
        <n v="41.27"/>
        <n v="46.19"/>
        <n v="43.79"/>
        <n v="38.369999999999997"/>
        <n v="47.29"/>
        <n v="24.85"/>
        <n v="23.71"/>
        <n v="37.619999999999997"/>
        <n v="43.46"/>
        <n v="49.06"/>
        <n v="59.72"/>
        <n v="286"/>
        <n v="227.23"/>
        <n v="46.08"/>
        <n v="51.2"/>
        <n v="40.68"/>
        <n v="10.130000000000001"/>
        <n v="14.43"/>
        <n v="15.81"/>
        <n v="16.93"/>
        <n v="15.13"/>
        <n v="11.12"/>
        <n v="17.03"/>
        <n v="3.5"/>
        <n v="13.69"/>
        <n v="9.3699999999999992"/>
        <n v="7.49"/>
        <n v="2.94"/>
        <n v="5.03"/>
        <n v="9.6"/>
        <n v="17.14"/>
        <n v="16.79"/>
        <n v="28.88"/>
        <n v="17.149999999999999"/>
        <n v="8.74"/>
        <n v="15.4"/>
        <n v="11.73"/>
        <n v="26.77"/>
        <n v="17.649999999999999"/>
        <n v="9.1300000000000008"/>
        <n v="1.33"/>
        <n v="20.9"/>
        <n v="-35.82"/>
        <n v="23.67"/>
        <n v="21.4"/>
        <n v="16.489999999999998"/>
        <n v="17.45"/>
        <n v="18.670000000000002"/>
        <n v="59.88"/>
        <n v="33.89"/>
        <n v="5.16"/>
        <n v="11.6"/>
        <n v="33.26"/>
        <n v="26.82"/>
        <n v="32.65"/>
        <n v="23.88"/>
        <n v="14.24"/>
        <n v="29.11"/>
        <n v="20.059999999999999"/>
        <n v="-59.86"/>
        <n v="11.35"/>
        <n v="26.55"/>
        <n v="16.079999999999998"/>
        <n v="9.16"/>
        <n v="0.31"/>
        <n v="-74.290000000000006"/>
        <n v="0.61"/>
        <n v="22.97"/>
        <n v="-56.12"/>
        <n v="-123.26"/>
        <n v="-49.33"/>
        <n v="27.26"/>
        <n v="30.5"/>
        <n v="27.73"/>
        <n v="-45.77"/>
        <n v="-86.78"/>
        <n v="4.67"/>
        <n v="25.16"/>
        <n v="18.52"/>
        <n v="32.1"/>
        <n v="28.99"/>
        <n v="24.17"/>
        <n v="69.790000000000006"/>
        <n v="8.11"/>
        <n v="21.12"/>
        <n v="-32.450000000000003"/>
        <n v="-34.56"/>
        <n v="4.2699999999999996"/>
        <n v="11.39"/>
        <n v="25.05"/>
        <n v="19.149999999999999"/>
        <n v="-72.44"/>
        <n v="-3.85"/>
        <n v="8.23"/>
        <n v="5.2"/>
        <n v="-12.36"/>
        <n v="8.7100000000000009"/>
        <n v="5.77"/>
        <n v="10.67"/>
        <n v="-81.2"/>
        <n v="-1.1599999999999999"/>
        <n v="8.34"/>
        <n v="11.06"/>
        <n v="29.46"/>
        <n v="27.78"/>
        <n v="31.7"/>
        <n v="19.100000000000001"/>
        <n v="38.57"/>
        <n v="48.48"/>
        <n v="19.77"/>
        <n v="17.73"/>
        <n v="19.68"/>
        <n v="66.77"/>
        <n v="24.48"/>
        <n v="28.68"/>
        <n v="43.91"/>
        <n v="32.56"/>
        <n v="37.99"/>
        <n v="110.42"/>
        <n v="141.88999999999999"/>
        <n v="44.06"/>
        <n v="42.31"/>
        <n v="44.85"/>
        <n v="39.75"/>
        <n v="35.270000000000003"/>
        <n v="33.79"/>
        <n v="16.37"/>
        <n v="9.58"/>
        <n v="25.13"/>
        <n v="25.44"/>
        <n v="24.43"/>
        <n v="-41.17"/>
        <n v="-86.64"/>
        <n v="17.940000000000001"/>
        <n v="47.66"/>
        <n v="-3.88"/>
        <n v="13.01"/>
        <n v="8.57"/>
        <n v="10.68"/>
        <n v="16.78"/>
        <n v="18.309999999999999"/>
        <n v="25.77"/>
        <n v="25.84"/>
        <n v="22.69"/>
        <n v="31.02"/>
        <n v="32.049999999999997"/>
        <n v="17.59"/>
        <n v="29.81"/>
        <n v="38.06"/>
        <n v="29.1"/>
        <n v="35.99"/>
        <n v="30.54"/>
        <n v="30.69"/>
        <n v="37.03"/>
        <n v="38.71"/>
        <n v="17.5"/>
        <n v="11.86"/>
        <n v="27.64"/>
        <n v="7.21"/>
        <n v="6.55"/>
        <n v="5.0199999999999996"/>
        <n v="4.46"/>
        <n v="6.33"/>
        <n v="5.96"/>
        <n v="13.26"/>
        <n v="65.349999999999994"/>
        <n v="27.15"/>
        <n v="10.8"/>
        <n v="8.81"/>
        <n v="7.81"/>
        <n v="0.87"/>
        <n v="8.1"/>
        <n v="9.66"/>
        <n v="12.91"/>
        <n v="9.17"/>
        <n v="7.23"/>
        <n v="7.59"/>
        <n v="8.6300000000000008"/>
        <n v="66.37"/>
        <n v="14.62"/>
        <n v="6.44"/>
        <n v="7.06"/>
        <n v="9.0299999999999994"/>
        <n v="19.25"/>
        <n v="24.46"/>
        <n v="12.23"/>
        <n v="6.69"/>
        <n v="7.39"/>
        <n v="7.65"/>
        <n v="9.1"/>
        <n v="26.39"/>
        <n v="37.630000000000003"/>
        <n v="14.29"/>
        <n v="10.49"/>
        <n v="10.06"/>
        <n v="19.46"/>
        <n v="12.72"/>
        <n v="78.2"/>
        <n v="31.18"/>
        <n v="34.090000000000003"/>
        <n v="53.29"/>
        <n v="10.18"/>
        <n v="13.41"/>
        <n v="13.63"/>
        <n v="13.12"/>
        <n v="8.82"/>
        <n v="8.43"/>
        <n v="2.81"/>
        <n v="29.06"/>
        <n v="15.57"/>
        <n v="2.54"/>
        <n v="15.49"/>
        <n v="23.6"/>
        <n v="20.09"/>
        <n v="18.89"/>
        <n v="19.43"/>
        <n v="27.56"/>
        <n v="40.36"/>
        <n v="25.58"/>
        <n v="21.26"/>
        <n v="105.49"/>
        <n v="18.55"/>
        <n v="44.19"/>
        <n v="40.79"/>
        <n v="348.14"/>
        <n v="18.11"/>
        <n v="14.56"/>
        <n v="10.24"/>
        <n v="14.21"/>
        <n v="6.95"/>
        <n v="5.18"/>
        <n v="-48.97"/>
        <n v="-118.86"/>
        <n v="2.98"/>
        <n v="-115.43"/>
        <n v="-8.74"/>
        <n v="10.1"/>
        <n v="11.22"/>
        <n v="9.33"/>
        <n v="10.66"/>
        <n v="8.19"/>
        <n v="8.0399999999999991"/>
        <n v="11.81"/>
        <n v="2.17"/>
        <n v="5.45"/>
        <n v="1.23"/>
        <n v="-100.61"/>
        <n v="-9.75"/>
        <n v="3.92"/>
        <n v="3.8"/>
        <n v="2.89"/>
        <n v="3.31"/>
        <n v="9.2200000000000006"/>
        <n v="6.68"/>
        <n v="7.69"/>
        <n v="6.86"/>
        <n v="6.23"/>
        <n v="7.88"/>
        <n v="8.7200000000000006"/>
        <n v="2.21"/>
        <n v="3.32"/>
        <n v="5.41"/>
        <n v="5.98"/>
        <n v="1"/>
        <n v="-52.1"/>
        <n v="-37.97"/>
        <n v="0.41"/>
        <n v="7.07"/>
        <n v="8.61"/>
        <n v="8.4700000000000006"/>
        <n v="9.4700000000000006"/>
        <n v="10.01"/>
        <n v="11.44"/>
        <n v="8.73"/>
        <n v="7.17"/>
        <n v="7.82"/>
        <n v="6.87"/>
        <n v="8.9499999999999993"/>
        <n v="13.9"/>
        <n v="10.210000000000001"/>
        <n v="12.17"/>
        <n v="3.42"/>
        <n v="50.31"/>
        <n v="48.28"/>
        <n v="44.46"/>
        <n v="45.56"/>
        <n v="48.82"/>
        <n v="34.21"/>
        <n v="30.34"/>
        <n v="31.15"/>
        <n v="44.87"/>
        <n v="39.22"/>
        <n v="39.979999999999997"/>
        <n v="28.15"/>
        <n v="101.52"/>
        <n v="163.58000000000001"/>
        <n v="64.55"/>
        <n v="42.98"/>
        <n v="48.56"/>
        <n v="48.47"/>
        <n v="56.6"/>
        <n v="44.37"/>
        <n v="39.85"/>
        <n v="61.81"/>
        <n v="33.049999999999997"/>
        <n v="76.87"/>
        <n v="35.18"/>
        <n v="35.22"/>
        <n v="33.380000000000003"/>
        <n v="33.1"/>
        <n v="41.08"/>
        <n v="57.48"/>
        <n v="32.6"/>
        <n v="30.97"/>
        <n v="33.11"/>
        <n v="17.95"/>
        <n v="14.94"/>
        <n v="34.020000000000003"/>
        <n v="35.090000000000003"/>
        <n v="35.74"/>
        <n v="49.03"/>
        <n v="36.43"/>
        <n v="7.93"/>
        <n v="27.7"/>
        <n v="39.57"/>
        <n v="102.98"/>
        <n v="99.78"/>
        <n v="87.44"/>
        <n v="70.680000000000007"/>
        <n v="24.69"/>
        <n v="24.27"/>
        <n v="34.26"/>
        <n v="55.99"/>
        <n v="61.18"/>
        <n v="46.77"/>
        <n v="50.47"/>
        <n v="26.75"/>
        <n v="24.96"/>
        <n v="30.37"/>
        <n v="25.68"/>
        <n v="39.020000000000003"/>
        <n v="17.489999999999998"/>
        <n v="-31.75"/>
        <n v="-16.850000000000001"/>
        <n v="5.76"/>
        <n v="-36.880000000000003"/>
        <n v="33.83"/>
        <n v="26.97"/>
        <n v="34.549999999999997"/>
        <n v="34.659999999999997"/>
        <n v="35.24"/>
        <n v="39.049999999999997"/>
        <n v="67.38"/>
        <n v="68.08"/>
        <n v="58.72"/>
        <n v="79.2"/>
        <n v="70.88"/>
        <n v="60.99"/>
        <n v="59.25"/>
        <n v="155.88999999999999"/>
        <n v="355.53"/>
        <n v="105.79"/>
        <n v="93"/>
        <n v="71.61"/>
        <n v="108.38"/>
        <n v="98.32"/>
        <n v="73.38"/>
        <n v="63.71"/>
        <n v="55.77"/>
        <n v="78.22"/>
        <n v="63.94"/>
        <n v="53.05"/>
        <n v="49.45"/>
        <n v="114.33"/>
        <n v="75.900000000000006"/>
        <n v="51.3"/>
        <n v="201.53"/>
        <n v="148.77000000000001"/>
        <n v="43.3"/>
        <n v="39.08"/>
        <n v="34.57"/>
        <n v="57.12"/>
        <n v="99.63"/>
        <n v="102.27"/>
        <n v="90.78"/>
        <n v="63.53"/>
        <n v="51.64"/>
        <n v="36.36"/>
        <n v="37.020000000000003"/>
        <n v="57.8"/>
        <n v="64.010000000000005"/>
        <n v="63.28"/>
        <n v="32.880000000000003"/>
        <n v="68.48"/>
        <n v="46.12"/>
        <n v="34.56"/>
        <n v="36.99"/>
        <n v="28"/>
        <n v="23.31"/>
        <n v="9.85"/>
        <n v="20.16"/>
        <n v="30.67"/>
        <n v="-20.399999999999999"/>
        <n v="-39.33"/>
        <n v="1.86"/>
        <n v="-57.25"/>
        <n v="13.51"/>
        <n v="28.77"/>
        <n v="-90.29"/>
        <n v="-99.91"/>
        <n v="-154.76"/>
        <n v="-156.66999999999999"/>
        <n v="-132.02000000000001"/>
        <n v="-16.420000000000002"/>
        <n v="-99.71"/>
        <n v="34.49"/>
        <n v="28.46"/>
        <n v="38.53"/>
        <n v="82.38"/>
        <n v="87.49"/>
        <n v="42.39"/>
        <n v="10.65"/>
        <n v="31.73"/>
        <n v="36.31"/>
        <n v="36.33"/>
        <n v="32.619999999999997"/>
        <n v="39.83"/>
        <n v="1.18"/>
        <n v="25.24"/>
        <n v="38.020000000000003"/>
        <n v="39.74"/>
        <n v="39.090000000000003"/>
        <n v="36.54"/>
        <n v="34.83"/>
        <n v="50.3"/>
        <n v="56.22"/>
        <n v="33.869999999999997"/>
        <n v="30.66"/>
        <n v="30.87"/>
        <n v="31.52"/>
        <n v="32.22"/>
        <n v="38.4"/>
        <n v="29.94"/>
        <n v="25.8"/>
        <n v="9.81"/>
        <n v="49.94"/>
        <n v="35.409999999999997"/>
        <n v="37.79"/>
        <n v="21.7"/>
        <n v="35.43"/>
        <n v="33.46"/>
        <n v="36.79"/>
        <n v="46.93"/>
        <n v="76.739999999999995"/>
        <n v="40.53"/>
        <n v="-12.74"/>
        <n v="19.3"/>
        <n v="5.12"/>
        <n v="-43.32"/>
        <n v="-19.41"/>
        <n v="53.72"/>
        <n v="63.79"/>
        <n v="41.94"/>
        <n v="40.07"/>
        <n v="83.15"/>
        <n v="70.98"/>
        <n v="66.28"/>
        <n v="98.89"/>
        <n v="57.7"/>
        <n v="52.18"/>
        <n v="41.52"/>
        <n v="24.57"/>
        <n v="36.909999999999997"/>
        <n v="53"/>
        <n v="59.05"/>
        <n v="40.17"/>
        <n v="41.19"/>
        <n v="56.01"/>
        <n v="61.38"/>
        <n v="85.99"/>
        <n v="69.28"/>
        <n v="63.52"/>
        <n v="69.540000000000006"/>
        <n v="46.5"/>
        <n v="66.53"/>
        <n v="61.59"/>
        <n v="58.12"/>
        <n v="38.56"/>
        <n v="34.619999999999997"/>
        <n v="55.39"/>
        <n v="52.58"/>
        <n v="47.63"/>
        <n v="44.36"/>
        <n v="38.39"/>
        <n v="43.14"/>
        <n v="37.67"/>
        <n v="38.130000000000003"/>
        <n v="50.7"/>
        <n v="31.1"/>
        <n v="41.42"/>
        <n v="39.619999999999997"/>
        <n v="29.69"/>
        <n v="36.92"/>
        <n v="48.99"/>
        <n v="37.76"/>
        <n v="36.57"/>
        <n v="35.93"/>
        <n v="58.17"/>
        <n v="52.17"/>
        <n v="64.599999999999994"/>
        <n v="58.94"/>
        <n v="71.02"/>
        <n v="55.1"/>
        <n v="59.5"/>
        <n v="133.72"/>
        <n v="43.4"/>
        <n v="50.83"/>
        <n v="42.33"/>
        <n v="40.869999999999997"/>
        <n v="36.49"/>
        <n v="49.97"/>
        <n v="48.51"/>
        <n v="37.270000000000003"/>
        <n v="32.36"/>
        <n v="48.95"/>
        <n v="54.57"/>
        <n v="30.73"/>
        <n v="41.92"/>
        <n v="67.260000000000005"/>
        <n v="60.1"/>
        <n v="74.44"/>
        <n v="55.18"/>
        <n v="57.62"/>
        <n v="77.319999999999993"/>
        <n v="54.35"/>
        <n v="52.65"/>
        <n v="87.7"/>
        <n v="71.010000000000005"/>
        <n v="57.03"/>
        <n v="-8.33"/>
        <n v="-91.11"/>
        <n v="-19.79"/>
        <n v="7.86"/>
        <n v="26.33"/>
        <n v="18.87"/>
        <n v="30.21"/>
        <n v="16.010000000000002"/>
        <n v="39.64"/>
        <n v="45.96"/>
        <n v="33.76"/>
        <n v="32.909999999999997"/>
        <n v="22.73"/>
        <n v="35.28"/>
        <n v="15.93"/>
        <n v="20.440000000000001"/>
        <n v="10.39"/>
        <n v="13.85"/>
        <n v="13.19"/>
        <n v="-38.43"/>
        <n v="-32.31"/>
        <n v="-7.76"/>
        <n v="12.11"/>
        <n v="-42.61"/>
        <n v="-3.24"/>
        <n v="24.81"/>
        <n v="-20.38"/>
        <n v="6.46"/>
        <n v="1.96"/>
        <n v="16.27"/>
        <n v="28.2"/>
        <n v="39.76"/>
        <n v="32.25"/>
        <n v="106.43"/>
        <n v="21.73"/>
        <n v="8.3000000000000007"/>
        <n v="8.6"/>
        <n v="125.21"/>
        <n v="48.65"/>
        <n v="29.48"/>
        <n v="8.15"/>
        <n v="-26.14"/>
        <n v="38.82"/>
        <n v="24.9"/>
        <n v="22.19"/>
        <n v="22.41"/>
        <n v="7.83"/>
        <n v="9.6999999999999993"/>
        <n v="46.82"/>
        <n v="65.66"/>
        <n v="54.82"/>
        <n v="41.84"/>
        <n v="37.9"/>
        <n v="29.86"/>
        <n v="37.78"/>
        <n v="47.01"/>
        <n v="40.590000000000003"/>
        <n v="39.07"/>
        <n v="37.369999999999997"/>
        <n v="37.74"/>
        <n v="37.14"/>
        <n v="56.79"/>
        <n v="37.75"/>
        <n v="40.42"/>
        <n v="51.14"/>
        <n v="36.18"/>
        <n v="37.44"/>
        <n v="30.95"/>
        <n v="25.65"/>
        <n v="36.51"/>
        <n v="40.85"/>
        <n v="45.31"/>
        <n v="52.03"/>
        <n v="50.42"/>
        <n v="52.41"/>
        <n v="44.21"/>
        <n v="56.71"/>
        <n v="53.28"/>
        <n v="57.54"/>
        <n v="48.13"/>
        <n v="47.1"/>
        <n v="44.55"/>
        <n v="46.11"/>
        <n v="43.35"/>
        <n v="51.54"/>
        <n v="48.34"/>
        <n v="35.5"/>
        <n v="36.049999999999997"/>
        <n v="36.090000000000003"/>
        <n v="42.61"/>
        <n v="56.31"/>
        <n v="64.31"/>
        <n v="56.77"/>
        <n v="75.209999999999994"/>
        <n v="67.430000000000007"/>
        <n v="54.04"/>
        <n v="47.35"/>
        <n v="41.41"/>
        <n v="68.78"/>
        <n v="61.05"/>
        <n v="65.12"/>
        <n v="84.23"/>
        <n v="66.22"/>
        <n v="55.96"/>
        <n v="53.63"/>
        <n v="51.33"/>
        <n v="51.66"/>
        <n v="51.79"/>
        <n v="53.4"/>
        <n v="82.58"/>
        <n v="60.76"/>
        <n v="86.01"/>
        <n v="160.13999999999999"/>
        <n v="134.46"/>
        <n v="102.44"/>
        <n v="72.63"/>
        <n v="92.11"/>
        <n v="109.79"/>
        <n v="104.51"/>
        <n v="105.76"/>
        <n v="80.069999999999993"/>
        <n v="83.86"/>
        <n v="69.7"/>
        <n v="77.739999999999995"/>
        <n v="59.3"/>
        <n v="69.78"/>
        <n v="80.98"/>
        <n v="83.17"/>
        <n v="74.819999999999993"/>
        <n v="58.85"/>
        <n v="43.47"/>
        <n v="49.07"/>
        <n v="51.07"/>
        <n v="52.68"/>
        <n v="66.48"/>
        <n v="48.87"/>
        <n v="66.040000000000006"/>
        <n v="44.01"/>
        <n v="28.59"/>
        <n v="29.32"/>
        <n v="26.41"/>
        <n v="44.54"/>
        <n v="45.24"/>
        <n v="33.9"/>
        <n v="50.46"/>
        <n v="53.08"/>
        <n v="23.35"/>
        <n v="15.48"/>
        <n v="0.73"/>
        <n v="37.07"/>
        <n v="23.9"/>
        <n v="8.08"/>
        <n v="5.26"/>
        <n v="-36.299999999999997"/>
        <n v="10.62"/>
        <n v="-0.95"/>
        <n v="4.6900000000000004"/>
        <n v="13.58"/>
        <n v="-19.37"/>
        <n v="-17.63"/>
        <n v="2.31"/>
        <n v="5.63"/>
        <n v="-36.479999999999997"/>
        <n v="4.78"/>
        <n v="-6.92"/>
        <n v="-115.09"/>
        <n v="-72.849999999999994"/>
        <n v="2.16"/>
        <n v="18.78"/>
        <n v="3.1"/>
        <n v="7.03"/>
        <n v="5.44"/>
        <n v="15.03"/>
        <n v="21.33"/>
        <n v="27.16"/>
        <n v="18.98"/>
        <n v="14.71"/>
        <n v="15.43"/>
        <n v="33.01"/>
        <n v="29.28"/>
        <n v="10.96"/>
        <n v="18.62"/>
        <n v="13.96"/>
        <n v="21"/>
        <n v="24.41"/>
        <n v="51.77"/>
        <n v="13.06"/>
        <n v="3.05"/>
        <n v="13.83"/>
        <n v="5.8"/>
        <n v="32.24"/>
        <n v="14.35"/>
        <n v="-20.72"/>
        <n v="15.11"/>
        <n v="9.48"/>
        <n v="33.97"/>
        <n v="11.14"/>
        <n v="12.77"/>
        <n v="9.8699999999999992"/>
        <n v="9.56"/>
        <n v="13.6"/>
        <n v="13.17"/>
        <n v="9.73"/>
        <n v="13.55"/>
        <n v="12.89"/>
        <n v="9.0399999999999991"/>
        <n v="2.0699999999999998"/>
        <n v="12.03"/>
        <n v="12.93"/>
        <n v="4.25"/>
        <n v="5.61"/>
        <n v="84.1"/>
        <n v="66.63"/>
        <n v="41.15"/>
        <n v="31.82"/>
        <n v="31.8"/>
        <n v="42.44"/>
        <n v="35.81"/>
        <n v="29.96"/>
        <n v="37.35"/>
        <n v="24.45"/>
        <n v="23.62"/>
        <n v="8.91"/>
        <n v="27.12"/>
        <n v="41.88"/>
        <n v="27.41"/>
        <n v="23.42"/>
        <n v="21.94"/>
        <n v="105.75"/>
        <n v="45.64"/>
        <n v="41.37"/>
        <n v="72.27"/>
        <n v="71.91"/>
        <n v="78.19"/>
        <n v="19.66"/>
        <n v="-26.67"/>
        <n v="14.05"/>
        <n v="7.87"/>
        <n v="13.56"/>
        <n v="11.38"/>
        <n v="10.79"/>
        <n v="10.81"/>
        <n v="6.08"/>
        <n v="9.3800000000000008"/>
        <n v="9.23"/>
        <n v="4.22"/>
        <n v="8.69"/>
        <n v="13.28"/>
        <n v="9.34"/>
        <n v="8.7799999999999994"/>
        <n v="19.04"/>
        <n v="9.11"/>
        <n v="-0.19"/>
        <n v="-74.37"/>
        <n v="-4.03"/>
        <n v="20.88"/>
        <n v="11.05"/>
        <n v="11.7"/>
        <n v="84.63"/>
        <n v="14.28"/>
        <n v="10.26"/>
        <n v="9.6300000000000008"/>
        <n v="10.55"/>
        <n v="20.87"/>
        <n v="10.83"/>
        <n v="4.8600000000000003"/>
        <n v="7.55"/>
        <n v="9.7799999999999994"/>
        <n v="-20.94"/>
        <n v="-33.17"/>
        <n v="0.85"/>
        <n v="-10.130000000000001"/>
        <n v="-89.71"/>
        <n v="-103.13"/>
        <n v="-2.37"/>
        <n v="4.3099999999999996"/>
        <n v="-39.56"/>
        <n v="3.39"/>
        <n v="4.17"/>
        <n v="7.19"/>
        <n v="2.91"/>
        <n v="11.82"/>
        <n v="8.52"/>
        <n v="12.83"/>
        <n v="6.59"/>
        <n v="5.32"/>
        <n v="8.32"/>
        <n v="11.95"/>
        <n v="23.02"/>
        <n v="9.31"/>
        <n v="27.2"/>
        <n v="44.1"/>
        <n v="7.57"/>
        <n v="27.48"/>
        <n v="9.8800000000000008"/>
        <n v="16.7"/>
        <n v="28.56"/>
        <n v="35"/>
        <n v="6.94"/>
        <n v="10.45"/>
        <n v="2.63"/>
        <n v="12.08"/>
        <n v="6.91"/>
        <n v="27.92"/>
        <n v="0.89"/>
        <n v="2.65"/>
        <n v="7.38"/>
        <n v="12.56"/>
        <n v="12.98"/>
        <n v="10.41"/>
        <n v="3.55"/>
        <n v="6.01"/>
        <n v="14.47"/>
        <n v="1.63"/>
        <n v="0.97"/>
        <n v="-30.65"/>
        <n v="8.2200000000000006"/>
        <n v="30.11"/>
        <n v="12.09"/>
        <n v="3.61"/>
        <n v="4.7699999999999996"/>
        <n v="4.6100000000000003"/>
        <n v="-0.3"/>
        <n v="-30.71"/>
        <n v="7.33"/>
        <n v="3.86"/>
        <n v="6.3"/>
        <n v="7.31"/>
        <n v="9.2899999999999991"/>
        <n v="11.84"/>
        <n v="4.32"/>
        <n v="20.21"/>
        <n v="35.33"/>
        <n v="25.92"/>
        <n v="30.24"/>
        <n v="55.75"/>
        <n v="51.02"/>
        <n v="58.41"/>
        <n v="71.290000000000006"/>
        <n v="108.8"/>
        <n v="140.68"/>
        <n v="49.33"/>
        <n v="80.67"/>
        <n v="92.1"/>
        <n v="60.66"/>
        <n v="73.06"/>
        <n v="52.15"/>
        <n v="57.44"/>
        <n v="67.150000000000006"/>
        <n v="65.959999999999994"/>
        <n v="63.91"/>
        <n v="74.94"/>
        <n v="57.56"/>
        <n v="58.15"/>
        <n v="50.33"/>
        <n v="64.94"/>
        <n v="48.62"/>
        <n v="34.99"/>
        <n v="58.95"/>
        <n v="38.26"/>
        <n v="38.07"/>
        <n v="42.9"/>
        <n v="41.53"/>
        <n v="27.31"/>
        <n v="51.34"/>
        <n v="42.24"/>
        <n v="36.03"/>
        <n v="26.65"/>
        <n v="32.21"/>
        <n v="36.369999999999997"/>
        <n v="23.24"/>
        <n v="26.08"/>
        <n v="27.22"/>
        <n v="24.6"/>
        <n v="25.06"/>
        <n v="22.32"/>
        <n v="27.98"/>
        <n v="37.549999999999997"/>
        <n v="37.22"/>
        <n v="16.63"/>
        <n v="39.03"/>
        <n v="26.76"/>
        <n v="29.17"/>
        <n v="20.12"/>
        <n v="32.33"/>
        <n v="32.979999999999997"/>
        <n v="38.090000000000003"/>
        <n v="31.69"/>
        <n v="38.36"/>
        <n v="33.74"/>
        <n v="9.36"/>
        <n v="20.72"/>
        <n v="22.84"/>
        <n v="52.39"/>
        <n v="37.71"/>
        <n v="40.24"/>
        <n v="38.950000000000003"/>
        <n v="43.32"/>
        <n v="42.66"/>
        <n v="45.53"/>
        <n v="39.33"/>
        <n v="45.65"/>
        <n v="35.950000000000003"/>
        <n v="24.1"/>
        <n v="23.14"/>
        <n v="27.38"/>
        <n v="25.86"/>
        <n v="27.83"/>
        <n v="35.1"/>
        <n v="34.130000000000003"/>
        <n v="38.380000000000003"/>
        <n v="54.55"/>
        <n v="33.299999999999997"/>
        <n v="27.53"/>
        <n v="42.8"/>
        <n v="48.92"/>
        <n v="53.43"/>
        <n v="49.83"/>
        <n v="73.260000000000005"/>
        <n v="54.65"/>
        <n v="38.9"/>
        <n v="34.11"/>
        <n v="29.38"/>
        <n v="36.880000000000003"/>
        <n v="37.32"/>
        <n v="16.739999999999998"/>
        <n v="15.7"/>
        <n v="15.99"/>
        <n v="12.22"/>
        <n v="36.97"/>
        <n v="41.74"/>
        <n v="42.6"/>
        <n v="31.14"/>
        <n v="35.11"/>
        <n v="29"/>
        <n v="33.54"/>
        <n v="36.56"/>
        <n v="29.41"/>
        <n v="36.35"/>
        <n v="49.85"/>
        <n v="40.049999999999997"/>
        <n v="28.21"/>
        <n v="12.87"/>
        <n v="29.15"/>
        <n v="13.61"/>
        <n v="22.24"/>
        <n v="10.88"/>
        <n v="33.57"/>
        <n v="-72.069999999999993"/>
        <n v="-113.06"/>
        <n v="-28.05"/>
        <n v="32.83"/>
        <n v="32.35"/>
        <n v="40.64"/>
        <n v="50.86"/>
        <n v="39.340000000000003"/>
        <n v="110.33"/>
        <n v="74.66"/>
        <n v="34.85"/>
        <n v="100.26"/>
        <n v="69.72"/>
        <n v="83.32"/>
        <n v="66.5"/>
        <n v="85.32"/>
        <n v="16.850000000000001"/>
        <n v="-83.26"/>
        <n v="-9.9499999999999993"/>
        <n v="-54.18"/>
        <n v="-58.54"/>
        <n v="31.22"/>
        <n v="33.409999999999997"/>
        <n v="10.42"/>
        <n v="13.45"/>
        <n v="14.7"/>
        <n v="12.46"/>
        <n v="12.26"/>
        <n v="12.9"/>
        <n v="12.95"/>
        <n v="-32.950000000000003"/>
        <n v="22.74"/>
        <n v="12.16"/>
        <n v="47.61"/>
        <n v="97.59"/>
        <n v="52.95"/>
        <n v="18.899999999999999"/>
        <n v="-84.3"/>
        <n v="9.5"/>
        <n v="11.52"/>
        <n v="9.52"/>
        <n v="2.93"/>
        <n v="4.05"/>
        <n v="5.38"/>
        <n v="41.61"/>
        <n v="32.630000000000003"/>
        <n v="32.68"/>
        <n v="39.14"/>
        <n v="33.71"/>
        <n v="45.33"/>
        <n v="48.64"/>
        <n v="51.82"/>
        <n v="52.48"/>
        <n v="185.05"/>
        <n v="45.97"/>
        <n v="9.77"/>
        <n v="-5.98"/>
        <n v="-6.6"/>
        <n v="0.21"/>
        <n v="57.93"/>
        <n v="52.26"/>
        <n v="44.43"/>
        <n v="34.869999999999997"/>
        <n v="29.49"/>
        <n v="31.65"/>
        <n v="32.450000000000003"/>
        <n v="31.85"/>
        <n v="34.31"/>
        <n v="-12.23"/>
        <n v="-27.92"/>
        <n v="3.4"/>
        <n v="-67.66"/>
        <n v="-33.25"/>
        <n v="-51.1"/>
        <n v="-20.82"/>
        <n v="-109.27"/>
        <n v="-88.13"/>
        <n v="-3.72"/>
        <n v="-25.94"/>
        <n v="29.14"/>
        <n v="1.79"/>
        <n v="7.45"/>
        <n v="8.26"/>
        <n v="5.21"/>
        <n v="0.46"/>
        <n v="0.72"/>
        <n v="-9.24"/>
        <n v="-2.09"/>
        <n v="4.88"/>
        <n v="0.38"/>
        <n v="2.5099999999999998"/>
        <n v="10.33"/>
        <n v="6.6"/>
        <n v="-4.5"/>
        <n v="5.83"/>
        <n v="-12.6"/>
        <n v="-59.27"/>
        <n v="-47.24"/>
        <n v="11.94"/>
        <n v="28.55"/>
        <n v="13.33"/>
        <n v="32.81"/>
        <n v="36.67"/>
        <n v="59.55"/>
        <n v="28.84"/>
        <n v="-1.41"/>
        <n v="-7.04"/>
        <n v="11.36"/>
        <n v="4.58"/>
        <n v="15.23"/>
        <n v="27.46"/>
        <n v="11.49"/>
        <n v="42.74"/>
        <n v="44.31"/>
        <n v="39.950000000000003"/>
        <n v="31.33"/>
        <n v="39.26"/>
        <n v="40.25"/>
        <n v="15.42"/>
        <n v="39.96"/>
        <n v="31.36"/>
        <n v="9.42"/>
        <n v="-41.08"/>
        <n v="-2.78"/>
        <n v="9.51"/>
        <n v="1.1399999999999999"/>
        <n v="-27.51"/>
        <n v="36.840000000000003"/>
        <n v="51.31"/>
        <n v="55.85"/>
        <n v="44.73"/>
        <n v="35.659999999999997"/>
        <n v="42.62"/>
        <n v="31.58"/>
        <n v="40.340000000000003"/>
        <n v="41.29"/>
        <n v="39.94"/>
        <n v="53.93"/>
        <n v="50.66"/>
        <n v="43.75"/>
        <n v="73.25"/>
        <n v="10.220000000000001"/>
        <n v="-59.47"/>
        <n v="4.87"/>
        <n v="9.1199999999999992"/>
        <n v="7.97"/>
        <n v="34.200000000000003"/>
        <n v="-1.82"/>
        <n v="-14.03"/>
        <n v="21.56"/>
        <n v="24.55"/>
        <n v="30.53"/>
        <n v="40.090000000000003"/>
        <n v="4.74"/>
        <n v="10.51"/>
        <n v="52.47"/>
        <n v="40.549999999999997"/>
        <n v="44.91"/>
        <n v="20.71"/>
        <n v="-17.010000000000002"/>
        <n v="3.66"/>
        <n v="8.94"/>
        <n v="-37.340000000000003"/>
        <n v="-10.94"/>
        <n v="-36.229999999999997"/>
        <n v="1.72"/>
        <n v="1.5"/>
        <n v="2.14"/>
        <n v="1.32"/>
        <n v="11.99"/>
        <n v="5.14"/>
        <n v="4.9400000000000004"/>
        <n v="-27.59"/>
        <n v="-6.22"/>
        <n v="-2.58"/>
        <n v="-71.3"/>
        <n v="6.76"/>
        <n v="-26.88"/>
        <n v="42.34"/>
        <n v="49.11"/>
        <n v="63.15"/>
        <n v="64.41"/>
        <n v="105.35"/>
        <n v="64.7"/>
        <n v="75.94"/>
        <n v="218.58"/>
        <n v="182.44"/>
        <n v="113.5"/>
        <n v="100"/>
        <n v="77.040000000000006"/>
        <n v="64.33"/>
        <n v="34.94"/>
        <n v="31.57"/>
        <n v="41.7"/>
        <n v="49.92"/>
        <n v="65.260000000000005"/>
        <n v="12.06"/>
        <n v="8.06"/>
        <n v="8.3800000000000008"/>
        <n v="7.01"/>
        <n v="7.0000000000000007E-2"/>
        <n v="2.2200000000000002"/>
        <n v="3.68"/>
        <n v="-28.6"/>
        <n v="8.25"/>
        <n v="1.21"/>
        <n v="-16.829999999999998"/>
        <n v="-44.01"/>
        <n v="0.98"/>
        <n v="-27.21"/>
        <n v="-37.9"/>
        <n v="1.67"/>
        <n v="10.7"/>
        <n v="-39.979999999999997"/>
        <n v="0.76"/>
        <n v="12.58"/>
        <n v="-6.63"/>
        <n v="-16.25"/>
        <n v="-54.15"/>
        <n v="-42.69"/>
        <n v="7.61"/>
        <n v="32.159999999999997"/>
        <n v="34.61"/>
        <n v="61.63"/>
        <n v="46.52"/>
        <n v="26.13"/>
        <n v="-37.090000000000003"/>
        <n v="-0.25"/>
        <n v="-5.95"/>
        <n v="36.44"/>
        <n v="62.91"/>
        <n v="42.47"/>
        <n v="51.06"/>
        <n v="56.95"/>
        <n v="51.57"/>
        <n v="30.19"/>
        <n v="44.67"/>
        <n v="45.04"/>
        <n v="45.32"/>
        <n v="48.39"/>
        <n v="55.64"/>
        <n v="55.9"/>
        <n v="33.6"/>
        <n v="46.1"/>
        <n v="46.59"/>
        <n v="53.2"/>
        <n v="63.06"/>
        <n v="71.11"/>
        <n v="73.5"/>
        <n v="68.459999999999994"/>
        <n v="42.99"/>
        <n v="55.44"/>
        <n v="51.93"/>
        <n v="60.54"/>
        <n v="48.09"/>
        <n v="-49.51"/>
        <n v="-47.64"/>
        <n v="-4.83"/>
        <n v="-11.47"/>
        <n v="53.81"/>
        <n v="36.96"/>
        <n v="42.78"/>
        <n v="45.84"/>
        <n v="21.81"/>
        <n v="67.42"/>
        <n v="114.07"/>
        <n v="58.45"/>
        <n v="53.21"/>
        <n v="62.3"/>
        <n v="138.04"/>
        <n v="72.16"/>
        <n v="46.62"/>
        <n v="39.25"/>
        <n v="41.04"/>
        <n v="46.87"/>
        <n v="86.49"/>
        <n v="122.56"/>
        <n v="23.19"/>
        <n v="9.27"/>
        <n v="-62.88"/>
        <n v="-21.77"/>
        <n v="43.06"/>
        <n v="8.85"/>
        <n v="42.06"/>
        <n v="62.67"/>
        <n v="89.36"/>
        <n v="85.48"/>
        <n v="115.43"/>
        <n v="71.53"/>
        <n v="62.54"/>
        <n v="77.260000000000005"/>
        <n v="26.05"/>
        <n v="24.33"/>
        <n v="50.43"/>
        <n v="48.89"/>
        <n v="34.72"/>
        <n v="41.68"/>
        <n v="53.38"/>
        <n v="65.239999999999995"/>
        <n v="78.64"/>
        <n v="98.03"/>
        <n v="42.2"/>
        <n v="45.8"/>
        <n v="57.11"/>
        <n v="77.63"/>
        <n v="109.21"/>
        <n v="68.959999999999994"/>
        <n v="78.84"/>
        <n v="49.12"/>
        <n v="37.56"/>
        <n v="43.19"/>
        <n v="34.340000000000003"/>
        <n v="40.799999999999997"/>
        <n v="42.41"/>
        <n v="53.25"/>
        <n v="76.42"/>
        <n v="134.34"/>
        <n v="161.28"/>
        <n v="92.92"/>
        <n v="61.19"/>
        <n v="31.09"/>
        <n v="59.89"/>
        <n v="45.13"/>
        <n v="53.32"/>
        <n v="77.66"/>
        <n v="104.43"/>
        <n v="66.05"/>
        <n v="26.04"/>
        <n v="46.98"/>
        <n v="31.26"/>
        <n v="49.99"/>
        <n v="31.31"/>
        <n v="31.34"/>
        <n v="50.65"/>
        <n v="54.32"/>
        <n v="42.54"/>
        <n v="44.27"/>
        <n v="53.99"/>
        <n v="35.85"/>
        <n v="40.479999999999997"/>
        <n v="33.24"/>
        <n v="-1.43"/>
        <n v="36.28"/>
        <n v="59.79"/>
        <n v="29.18"/>
        <n v="29.42"/>
        <n v="26.28"/>
        <n v="39.9"/>
        <n v="40.700000000000003"/>
        <n v="47.52"/>
        <n v="180.27"/>
        <n v="40.01"/>
        <n v="49.88"/>
        <n v="45.68"/>
        <n v="39.200000000000003"/>
        <n v="41.69"/>
        <n v="42.69"/>
        <n v="39.549999999999997"/>
        <n v="46.48"/>
        <n v="103.47"/>
        <n v="61.72"/>
        <n v="86.67"/>
        <n v="48.35"/>
        <n v="59.24"/>
        <n v="62.86"/>
        <n v="58.76"/>
        <n v="132.05000000000001"/>
        <n v="52.3"/>
        <n v="26.42"/>
        <n v="49.68"/>
        <n v="87.07"/>
        <n v="112.89"/>
        <n v="142.22"/>
        <n v="390.47"/>
        <n v="1444.5"/>
        <n v="519.04"/>
        <n v="928.88"/>
        <n v="1389.81"/>
        <n v="406.72"/>
        <n v="99.69"/>
        <n v="90.25"/>
        <n v="59.51"/>
        <n v="38.03"/>
        <n v="41.8"/>
        <n v="71.33"/>
        <n v="107.21"/>
        <n v="210.9"/>
        <n v="214.43"/>
        <n v="245.27"/>
        <n v="369.07"/>
        <n v="361.18"/>
        <n v="325.51"/>
        <n v="250.74"/>
        <n v="152.13999999999999"/>
        <n v="99.59"/>
        <n v="96.25"/>
        <n v="62.78"/>
        <n v="45.71"/>
        <n v="28.75"/>
        <n v="63.2"/>
        <n v="60.07"/>
        <n v="50.06"/>
        <n v="-128.83000000000001"/>
        <n v="-78.459999999999994"/>
        <n v="-8.77"/>
        <n v="-158.32"/>
        <n v="-5.85"/>
        <n v="70.33"/>
        <n v="76.56"/>
        <n v="173.29"/>
        <n v="70.099999999999994"/>
        <n v="320.39"/>
        <n v="508.84"/>
        <n v="64.78"/>
        <n v="53.14"/>
        <n v="27.77"/>
        <n v="85.72"/>
        <n v="94.13"/>
        <n v="91.64"/>
        <n v="90.82"/>
        <n v="73.239999999999995"/>
        <n v="42.77"/>
        <n v="30.43"/>
        <n v="42.97"/>
        <n v="39.729999999999997"/>
        <n v="40.51"/>
        <n v="51.13"/>
        <n v="59.54"/>
        <n v="57.53"/>
        <n v="50.98"/>
        <n v="68.27"/>
        <n v="66.45"/>
        <n v="57.67"/>
        <n v="49.7"/>
        <n v="38.340000000000003"/>
        <n v="35.229999999999997"/>
        <n v="40.39"/>
        <n v="49.41"/>
        <n v="49.47"/>
        <n v="53.88"/>
        <n v="70.489999999999995"/>
        <n v="75.72"/>
        <n v="42.5"/>
        <n v="42.17"/>
        <n v="38.5"/>
        <n v="0.47"/>
        <n v="-9.89"/>
        <n v="-51.48"/>
        <n v="14.1"/>
        <n v="41.91"/>
        <n v="39.369999999999997"/>
        <n v="40.43"/>
        <n v="43.26"/>
        <n v="45.93"/>
        <n v="49.46"/>
        <n v="53.55"/>
        <n v="21.96"/>
        <n v="28.32"/>
        <n v="31.45"/>
        <n v="-6.54"/>
        <n v="-156.15"/>
        <n v="-28.23"/>
        <n v="-11.94"/>
        <n v="-20.78"/>
        <n v="-21.19"/>
        <n v="-0.27"/>
        <n v="10.63"/>
        <n v="11.04"/>
        <n v="5.72"/>
        <n v="48.15"/>
        <n v="83.93"/>
        <n v="104.96"/>
        <n v="46.42"/>
        <n v="41.43"/>
        <n v="27.13"/>
        <n v="31.16"/>
        <n v="45.29"/>
        <n v="56.2"/>
        <n v="55.93"/>
        <n v="57.65"/>
        <n v="67.510000000000005"/>
        <n v="37.950000000000003"/>
        <n v="25.57"/>
        <n v="30.75"/>
        <n v="43.12"/>
        <n v="41.45"/>
        <n v="46.64"/>
        <n v="4.33"/>
        <n v="34.47"/>
        <n v="35.29"/>
        <n v="51.69"/>
        <n v="43.16"/>
        <n v="-4.78"/>
        <n v="-98.17"/>
        <n v="5.88"/>
        <n v="-22.67"/>
        <n v="33.96"/>
        <n v="32.770000000000003"/>
        <n v="28.66"/>
        <n v="39.869999999999997"/>
        <n v="6.52"/>
        <n v="21.48"/>
        <n v="4.8499999999999996"/>
        <n v="6.58"/>
        <n v="10.61"/>
        <n v="11.71"/>
        <n v="13.42"/>
        <n v="11.08"/>
        <n v="8.1300000000000008"/>
        <n v="10.92"/>
        <n v="25.94"/>
        <n v="42.3"/>
        <n v="44"/>
        <n v="48.3"/>
        <n v="51.62"/>
        <n v="32.47"/>
        <n v="50.99"/>
        <n v="37.700000000000003"/>
        <n v="54.3"/>
        <n v="44.8"/>
        <n v="61.22"/>
        <n v="59.71"/>
        <n v="35.020000000000003"/>
        <n v="51.61"/>
        <n v="61.69"/>
        <n v="39.119999999999997"/>
        <n v="56.5"/>
        <n v="51.49"/>
        <n v="74.3"/>
        <n v="76.88"/>
        <n v="65.52"/>
        <n v="63"/>
        <n v="34.58"/>
        <n v="43.99"/>
        <n v="75.91"/>
        <n v="78.37"/>
        <n v="89.31"/>
        <n v="135.88"/>
        <n v="135.27000000000001"/>
        <n v="175.09"/>
        <n v="114.38"/>
        <n v="60.95"/>
        <n v="54.87"/>
        <n v="30.38"/>
        <n v="51.43"/>
        <n v="29.88"/>
        <n v="48.21"/>
        <n v="105.39"/>
        <n v="82.48"/>
        <n v="55.54"/>
        <n v="41.26"/>
        <n v="66.39"/>
        <n v="42.94"/>
        <n v="42.02"/>
        <n v="39.15"/>
        <n v="32.299999999999997"/>
        <n v="-0.7"/>
        <n v="-10.46"/>
        <n v="-42.5"/>
        <n v="7.46"/>
        <n v="-18.03"/>
        <n v="29.12"/>
        <n v="47.72"/>
        <n v="44.02"/>
        <n v="52.92"/>
        <n v="56.12"/>
        <n v="59.73"/>
        <n v="48.43"/>
        <n v="42.82"/>
        <n v="33.130000000000003"/>
        <n v="-63.85"/>
        <n v="-24.12"/>
        <n v="-6.01"/>
        <n v="22.31"/>
        <n v="33.69"/>
        <n v="105.18"/>
        <n v="223.65"/>
        <n v="31.43"/>
        <n v="67.86"/>
        <n v="65.72"/>
        <n v="48.88"/>
        <n v="46.95"/>
        <n v="36.380000000000003"/>
        <n v="46.06"/>
        <n v="32.17"/>
        <n v="48.26"/>
        <n v="56.47"/>
        <n v="54.33"/>
        <n v="42.15"/>
        <n v="43.48"/>
        <n v="5.87"/>
        <n v="34.74"/>
        <n v="35.35"/>
        <n v="38.54"/>
        <n v="12.27"/>
        <n v="1.56"/>
        <n v="3.37"/>
        <n v="7.72"/>
        <n v="5.19"/>
        <n v="6.17"/>
        <n v="7.92"/>
        <n v="0.24"/>
        <n v="-35.61"/>
        <n v="1.08"/>
        <n v="10"/>
        <n v="3.16"/>
        <n v="2.12"/>
        <n v="2.68"/>
        <n v="-7.59"/>
        <n v="-7.11"/>
        <n v="-18.010000000000002"/>
        <n v="-34.880000000000003"/>
        <n v="-1.63"/>
        <n v="34.409999999999997"/>
        <n v="40.56"/>
        <n v="47.12"/>
        <n v="14.93"/>
        <n v="34.15"/>
        <n v="41.12"/>
        <n v="43.71"/>
        <n v="35.049999999999997"/>
        <n v="39.69"/>
        <n v="45.67"/>
        <n v="54.79"/>
        <n v="54.53"/>
        <n v="10.52"/>
        <n v="13.65"/>
        <n v="8.8000000000000007"/>
        <n v="13.16"/>
        <n v="29.24"/>
        <n v="33.47"/>
        <n v="169.26"/>
        <n v="3.97"/>
        <n v="11.67"/>
        <n v="11.11"/>
        <n v="11.32"/>
        <n v="13.27"/>
        <n v="4"/>
        <n v="4.04"/>
        <n v="8.27"/>
        <n v="6.34"/>
        <n v="11.78"/>
        <n v="6.31"/>
        <n v="-11.23"/>
        <n v="30.82"/>
        <n v="-3.89"/>
        <n v="3.49"/>
        <n v="-2.6"/>
        <n v="60.15"/>
        <n v="10.95"/>
        <n v="3.96"/>
        <n v="57.32"/>
        <n v="13.18"/>
        <n v="31.37"/>
        <n v="3.91"/>
        <n v="-3.41"/>
        <n v="32.67"/>
        <n v="71.55"/>
        <n v="45.22"/>
        <n v="47.05"/>
        <n v="68.3"/>
        <n v="47.65"/>
        <n v="79.819999999999993"/>
        <n v="4.68"/>
        <n v="8.07"/>
        <n v="-8"/>
        <n v="-1.42"/>
        <n v="-9.2100000000000009"/>
        <n v="9.9"/>
        <n v="-0.87"/>
        <n v="8.9700000000000006"/>
        <n v="-2.62"/>
        <n v="-6.29"/>
        <n v="16.97"/>
        <n v="5.53"/>
        <n v="-5.48"/>
        <n v="-5.25"/>
        <n v="-14.32"/>
        <n v="-53.19"/>
        <n v="-5.2"/>
        <n v="5.23"/>
        <n v="57.86"/>
        <n v="63.74"/>
        <n v="43.27"/>
        <n v="39.21"/>
        <n v="58.2"/>
        <n v="40.99"/>
        <n v="40.28"/>
        <n v="29.73"/>
        <n v="41.16"/>
        <n v="51.59"/>
        <n v="36.22"/>
        <n v="55.92"/>
        <n v="50.19"/>
        <n v="48.66"/>
        <n v="39.01"/>
        <n v="44.47"/>
        <n v="-5.91"/>
        <n v="31.48"/>
        <n v="-1.85"/>
        <n v="-2.3199999999999998"/>
        <n v="-41.98"/>
        <n v="8.49"/>
        <n v="13.54"/>
        <n v="13.47"/>
        <n v="96.62"/>
        <n v="46.92"/>
        <n v="31.62"/>
        <n v="41.5"/>
        <n v="26.52"/>
        <n v="-11.03"/>
        <n v="-21.3"/>
        <n v="17.559999999999999"/>
        <n v="7.56"/>
        <n v="44.53"/>
        <n v="63.42"/>
        <n v="52.89"/>
        <n v="31.12"/>
        <n v="10.28"/>
        <n v="11.24"/>
        <n v="41.79"/>
        <n v="33.15"/>
        <n v="38.93"/>
        <n v="46.23"/>
        <n v="45.43"/>
        <n v="49.43"/>
        <n v="52.08"/>
        <n v="52.07"/>
        <n v="53.34"/>
        <n v="54.76"/>
        <n v="56.87"/>
        <n v="43.89"/>
        <n v="28.97"/>
        <n v="36.74"/>
        <n v="47.79"/>
        <n v="38.549999999999997"/>
        <n v="56"/>
        <n v="46.28"/>
        <n v="68.25"/>
        <n v="148.21"/>
        <n v="99.29"/>
        <n v="66.349999999999994"/>
        <n v="32.26"/>
        <n v="46.05"/>
        <n v="80.400000000000006"/>
        <n v="90.93"/>
        <n v="79.290000000000006"/>
        <n v="56.28"/>
        <n v="78.180000000000007"/>
        <n v="153.52000000000001"/>
        <n v="-33.46"/>
        <n v="40.46"/>
        <n v="1.91"/>
        <n v="1.99"/>
        <n v="9.82"/>
        <n v="60.74"/>
        <n v="61.43"/>
        <n v="34.049999999999997"/>
        <n v="69.61"/>
        <n v="118.11"/>
        <n v="78.540000000000006"/>
        <n v="75.38"/>
        <n v="111.47"/>
        <n v="57.96"/>
        <n v="48.23"/>
        <n v="50.34"/>
        <n v="80.59"/>
        <n v="82.69"/>
        <n v="55.06"/>
        <n v="41.57"/>
        <n v="53.09"/>
        <n v="50.84"/>
        <n v="85.93"/>
        <n v="64.98"/>
        <n v="59.64"/>
        <n v="37.409999999999997"/>
        <n v="69.14"/>
        <n v="98.79"/>
        <n v="40.32"/>
        <n v="48.55"/>
        <n v="47.57"/>
        <n v="52.99"/>
        <n v="55.57"/>
        <n v="56.18"/>
        <n v="47.54"/>
        <n v="48.52"/>
        <n v="54.28"/>
        <n v="75.77"/>
        <n v="122.13"/>
        <n v="63.61"/>
        <n v="78.92"/>
        <n v="61.24"/>
        <n v="64.8"/>
        <n v="62.85"/>
        <n v="66.75"/>
        <n v="60.81"/>
        <n v="102.36"/>
        <n v="87.42"/>
        <n v="86.81"/>
        <n v="71.95"/>
        <n v="67"/>
        <n v="71.989999999999995"/>
        <n v="54.77"/>
        <n v="70.31"/>
        <n v="69.86"/>
        <n v="48.04"/>
        <n v="50.48"/>
        <n v="60.78"/>
        <n v="62.25"/>
        <n v="63.88"/>
        <n v="87.17"/>
        <n v="72.37"/>
        <n v="65.86"/>
        <n v="63.68"/>
        <n v="66.06"/>
        <n v="63.64"/>
        <n v="66.260000000000005"/>
        <n v="46.97"/>
        <n v="45.42"/>
        <n v="46.25"/>
        <n v="69.260000000000005"/>
        <n v="82.97"/>
        <n v="58.87"/>
        <n v="60.03"/>
        <n v="60.57"/>
        <n v="61.28"/>
        <n v="61.91"/>
        <n v="64.650000000000006"/>
        <n v="61"/>
        <n v="57.55"/>
        <n v="60.29"/>
        <n v="61.39"/>
        <n v="58.03"/>
        <n v="56.93"/>
        <n v="52.02"/>
        <n v="56.83"/>
        <n v="58.44"/>
        <n v="83.68"/>
        <n v="78.91"/>
        <n v="82.04"/>
        <n v="74.73"/>
        <n v="71.78"/>
        <n v="57.07"/>
        <n v="51.75"/>
        <n v="47.7"/>
        <n v="80.599999999999994"/>
        <n v="79.459999999999994"/>
        <n v="80.83"/>
        <n v="74.47"/>
        <n v="64.319999999999993"/>
        <n v="66.12"/>
        <n v="66.209999999999994"/>
        <n v="65.099999999999994"/>
        <n v="73.97"/>
        <n v="97.98"/>
        <n v="82.61"/>
        <n v="79.98"/>
        <n v="66.94"/>
        <n v="56.56"/>
        <n v="43.02"/>
        <n v="81.260000000000005"/>
        <n v="58.33"/>
        <n v="38.14"/>
        <n v="37.93"/>
        <n v="2.72"/>
        <n v="62.57"/>
        <n v="-13.36"/>
        <n v="-2.34"/>
        <n v="-59.92"/>
        <n v="70.569999999999993"/>
        <n v="85.89"/>
        <n v="79.900000000000006"/>
        <n v="82.86"/>
        <n v="90.29"/>
        <n v="60.41"/>
        <n v="58.07"/>
        <n v="59.26"/>
        <n v="49.56"/>
        <n v="64.69"/>
        <n v="73.739999999999995"/>
        <n v="78.680000000000007"/>
        <n v="68.13"/>
        <n v="70.03"/>
        <n v="70.78"/>
        <n v="72.56"/>
        <n v="93.79"/>
        <n v="96.13"/>
        <n v="113.44"/>
        <n v="117.79"/>
        <n v="122.26"/>
        <n v="118.45"/>
        <n v="115.06"/>
        <n v="99.37"/>
        <n v="82.07"/>
        <n v="66.97"/>
        <n v="71.819999999999993"/>
        <n v="82.67"/>
        <n v="84.56"/>
        <n v="101.25"/>
        <n v="106.89"/>
        <n v="107.42"/>
        <n v="102.96"/>
        <n v="82.63"/>
        <n v="78.75"/>
        <n v="75.819999999999993"/>
        <n v="77.180000000000007"/>
        <n v="89.25"/>
        <n v="118.54"/>
        <n v="110.59"/>
        <n v="102.58"/>
        <n v="86.47"/>
        <n v="86.23"/>
        <n v="92.33"/>
        <n v="81.48"/>
        <n v="73.45"/>
        <n v="86.28"/>
        <n v="99.15"/>
        <n v="96.08"/>
        <n v="94.81"/>
        <n v="112.05"/>
        <n v="133.80000000000001"/>
        <n v="219.45"/>
        <n v="86.51"/>
        <n v="64.86"/>
        <n v="69.2"/>
        <n v="65.13"/>
        <n v="92.83"/>
        <n v="51.11"/>
        <n v="47.78"/>
        <n v="54.59"/>
        <n v="70.849999999999994"/>
        <n v="68.89"/>
        <n v="60.39"/>
        <n v="58"/>
        <n v="45.78"/>
        <n v="47.86"/>
        <n v="51.27"/>
        <n v="56.15"/>
        <n v="66.739999999999995"/>
        <n v="89.35"/>
        <n v="58.84"/>
        <n v="56.69"/>
        <n v="45.82"/>
        <n v="45.74"/>
        <n v="51.85"/>
        <n v="78.48"/>
        <n v="94.09"/>
        <n v="94.42"/>
        <n v="73.7"/>
        <n v="68.11"/>
        <n v="84.14"/>
        <n v="128.21"/>
        <n v="107.57"/>
        <n v="110.03"/>
        <n v="89.26"/>
        <n v="139.96"/>
        <n v="105.59"/>
        <n v="66.56"/>
        <n v="82.01"/>
        <n v="105"/>
        <n v="89.12"/>
        <n v="111.64"/>
        <n v="129.03"/>
        <n v="122.35"/>
        <n v="104.16"/>
        <n v="87.33"/>
        <n v="81.78"/>
        <n v="68.56"/>
        <n v="78.42"/>
        <n v="102.22"/>
        <n v="125.89"/>
        <n v="109.83"/>
        <n v="84.77"/>
        <n v="82.68"/>
        <n v="72.7"/>
        <n v="65.87"/>
        <n v="63.82"/>
        <n v="63.69"/>
        <n v="53.17"/>
        <n v="62.65"/>
        <n v="66.819999999999993"/>
        <n v="64.17"/>
        <n v="114.71"/>
        <n v="115.26"/>
        <n v="52.6"/>
        <n v="55.26"/>
        <n v="62.62"/>
        <n v="86.42"/>
        <n v="112.95"/>
        <n v="105.52"/>
        <n v="104.1"/>
        <n v="89.62"/>
        <n v="88.16"/>
        <n v="95.38"/>
        <n v="93.09"/>
        <n v="84.29"/>
        <n v="102.59"/>
        <n v="163.41"/>
        <n v="60.9"/>
        <n v="83.43"/>
        <n v="103.11"/>
        <n v="103"/>
        <n v="67.56"/>
        <n v="84.55"/>
        <n v="84.74"/>
        <n v="73.78"/>
        <n v="52.11"/>
        <n v="61.64"/>
        <n v="79.319999999999993"/>
        <n v="47.04"/>
        <n v="33.020000000000003"/>
        <n v="62.71"/>
        <n v="60.46"/>
        <n v="58.04"/>
        <n v="44.03"/>
        <n v="46.04"/>
        <n v="54.62"/>
        <n v="54.26"/>
        <n v="48.36"/>
        <n v="54.72"/>
        <n v="36.26"/>
        <n v="45.14"/>
        <n v="42.81"/>
        <n v="42.72"/>
        <n v="47.08"/>
        <n v="45.3"/>
        <n v="45.23"/>
        <n v="-0.48"/>
        <n v="43.69"/>
        <n v="35.51"/>
        <n v="29.78"/>
        <n v="46.84"/>
        <n v="39.380000000000003"/>
        <n v="59.37"/>
        <n v="53.22"/>
        <n v="43.33"/>
        <n v="34.06"/>
        <n v="-69.180000000000007"/>
        <n v="31.05"/>
        <n v="52.87"/>
        <n v="46.36"/>
        <n v="58.54"/>
        <n v="67.05"/>
        <n v="43.09"/>
        <n v="41.56"/>
        <n v="42.58"/>
        <n v="42.1"/>
        <n v="47.8"/>
        <n v="42.57"/>
        <n v="38.85"/>
        <n v="38.86"/>
        <n v="45.21"/>
        <n v="-15.05"/>
        <n v="-11.22"/>
        <n v="13.74"/>
        <n v="46.81"/>
        <n v="43.96"/>
        <n v="56.73"/>
        <n v="54.78"/>
        <n v="49.38"/>
        <n v="49.31"/>
        <n v="56.65"/>
        <n v="50.27"/>
        <n v="50.21"/>
        <n v="55.02"/>
        <n v="69.569999999999993"/>
        <n v="49.44"/>
        <n v="49.55"/>
        <n v="47.32"/>
        <n v="32.97"/>
        <n v="46.96"/>
        <n v="4.12"/>
        <n v="54.75"/>
        <n v="79.930000000000007"/>
        <n v="82.18"/>
        <n v="88.93"/>
        <n v="91.69"/>
        <n v="97.42"/>
        <n v="100.25"/>
        <n v="81.010000000000005"/>
        <n v="73.27"/>
        <n v="86.83"/>
        <n v="62.19"/>
        <n v="69.91"/>
        <n v="70.11"/>
        <n v="69.62"/>
        <n v="72.19"/>
        <n v="67.8"/>
        <n v="65.540000000000006"/>
        <n v="72.92"/>
        <n v="81.02"/>
        <n v="79.760000000000005"/>
        <n v="83.02"/>
        <n v="95.49"/>
        <n v="79.45"/>
        <n v="82.24"/>
        <n v="104.95"/>
        <n v="95.67"/>
        <n v="83.22"/>
        <n v="75.75"/>
        <n v="72.89"/>
        <n v="60.56"/>
        <n v="57.09"/>
        <n v="60.58"/>
        <n v="56.52"/>
        <n v="67.03"/>
        <n v="68.86"/>
        <n v="71.3"/>
        <n v="72.069999999999993"/>
        <n v="77.11"/>
        <n v="67.48"/>
        <n v="75.19"/>
        <n v="85.6"/>
        <n v="75.31"/>
        <n v="76.319999999999993"/>
        <n v="70.02"/>
        <n v="63.58"/>
        <n v="70.69"/>
        <n v="60.97"/>
        <n v="64.77"/>
        <n v="86.96"/>
        <n v="86.93"/>
        <n v="67.650000000000006"/>
        <n v="97.41"/>
        <n v="97.88"/>
        <n v="216.08"/>
        <n v="93.36"/>
        <n v="78.16"/>
        <n v="83.3"/>
        <n v="38.18"/>
        <n v="53.49"/>
        <n v="47.5"/>
        <n v="-19.45"/>
        <n v="96.14"/>
        <n v="-2.38"/>
        <n v="-12.71"/>
        <n v="-21.24"/>
        <n v="-0.34"/>
        <n v="7.4"/>
        <n v="2.09"/>
        <n v="7.05"/>
        <n v="-77.52"/>
        <n v="32.659999999999997"/>
        <n v="5.08"/>
        <n v="7.13"/>
        <n v="35.31"/>
        <n v="37.26"/>
        <n v="43.6"/>
        <n v="61.82"/>
        <n v="56.4"/>
        <n v="36.21"/>
        <n v="27.62"/>
        <n v="27.72"/>
        <n v="38.89"/>
        <n v="51.37"/>
        <n v="47.9"/>
        <n v="29.65"/>
        <n v="29.51"/>
        <n v="31.5"/>
        <n v="31.32"/>
        <n v="46.31"/>
        <n v="5.22"/>
        <n v="45.41"/>
        <n v="38.22"/>
        <n v="38.450000000000003"/>
        <n v="40.409999999999997"/>
        <n v="40.76"/>
        <n v="43.78"/>
        <n v="41.81"/>
        <n v="42.04"/>
        <n v="46.01"/>
        <n v="42.91"/>
        <n v="38.79"/>
        <n v="7.84"/>
        <n v="-31.4"/>
        <n v="-15.81"/>
        <n v="35.14"/>
        <n v="33.909999999999997"/>
        <n v="40.44"/>
        <n v="-10.4"/>
        <n v="-6.11"/>
        <n v="45.46"/>
        <n v="41.02"/>
        <n v="120.37"/>
        <n v="71.36"/>
        <n v="54.37"/>
        <n v="4.75"/>
        <n v="44.07"/>
        <n v="37.659999999999997"/>
        <n v="39.5"/>
        <n v="3.64"/>
        <n v="40.71"/>
        <n v="42.59"/>
        <n v="62.79"/>
        <n v="46.66"/>
        <n v="49.73"/>
        <n v="50.29"/>
        <n v="47.34"/>
        <n v="49.91"/>
        <n v="65.2"/>
        <n v="51.73"/>
        <n v="57.92"/>
        <n v="50.58"/>
        <n v="56.63"/>
        <n v="64.38"/>
        <n v="97.63"/>
        <n v="159.41"/>
        <n v="47.82"/>
        <n v="47.97"/>
        <n v="37.64"/>
        <n v="41.47"/>
        <n v="45.91"/>
        <n v="41.4"/>
        <n v="36.14"/>
        <n v="44.88"/>
        <n v="120.54"/>
        <n v="65.02"/>
        <n v="221.51"/>
        <n v="7.09"/>
        <n v="8.89"/>
        <n v="10.58"/>
        <n v="1.97"/>
        <n v="10.07"/>
        <n v="9.59"/>
        <n v="6.65"/>
        <n v="12.55"/>
        <n v="4.91"/>
        <n v="-27.58"/>
        <n v="-7.27"/>
        <n v="7.8"/>
        <n v="-24.5"/>
        <n v="-0.89"/>
        <n v="-0.08"/>
        <n v="0.22"/>
        <n v="0.11"/>
        <n v="9.4"/>
        <n v="4.92"/>
        <n v="2.82"/>
        <n v="6.43"/>
        <n v="9.68"/>
        <n v="-16.04"/>
        <n v="-66.81"/>
        <n v="-87"/>
        <n v="-81.709999999999994"/>
        <n v="8.31"/>
        <n v="19.84"/>
        <n v="-28.47"/>
        <n v="-49.94"/>
        <n v="-10.28"/>
        <n v="4.07"/>
        <n v="65.22"/>
        <n v="44.99"/>
        <n v="9.6199999999999992"/>
        <n v="3.06"/>
        <n v="38.520000000000003"/>
        <n v="46.58"/>
        <n v="42.14"/>
        <n v="43.43"/>
        <n v="46.22"/>
        <n v="43.7"/>
        <n v="54.7"/>
        <n v="59.46"/>
        <n v="42.89"/>
        <n v="74.67"/>
        <n v="-5.79"/>
        <n v="-23.39"/>
        <n v="-30.61"/>
        <n v="-18.45"/>
        <n v="-15.95"/>
        <n v="30.31"/>
        <n v="50.1"/>
        <n v="78.28"/>
        <n v="75"/>
        <n v="57.98"/>
        <n v="49.14"/>
        <n v="46.38"/>
        <n v="47.37"/>
        <n v="57.05"/>
        <n v="61.14"/>
        <n v="55.73"/>
        <n v="56.96"/>
        <n v="45.72"/>
        <n v="73.86"/>
        <n v="51.47"/>
        <n v="53.16"/>
        <n v="65.150000000000006"/>
        <n v="48.75"/>
        <n v="47.83"/>
        <n v="80.42"/>
        <n v="100.66"/>
        <n v="83.78"/>
        <n v="75.5"/>
        <n v="58.86"/>
        <n v="51.53"/>
        <n v="86.61"/>
        <n v="158.61000000000001"/>
        <n v="104.01"/>
        <n v="52.75"/>
        <n v="49.1"/>
        <n v="47.02"/>
        <n v="-39.93"/>
        <n v="-87.39"/>
        <n v="55.34"/>
        <n v="58.43"/>
        <n v="54.99"/>
        <n v="48.98"/>
        <n v="48.31"/>
        <n v="-14.2"/>
        <n v="48.57"/>
        <n v="45.88"/>
        <n v="45.37"/>
        <n v="56.02"/>
        <n v="67.709999999999994"/>
        <n v="86.36"/>
        <n v="83.57"/>
        <n v="69.290000000000006"/>
        <n v="86.98"/>
        <n v="68.39"/>
        <n v="88.61"/>
        <n v="88.87"/>
        <n v="67.67"/>
        <n v="87.04"/>
        <n v="70.37"/>
        <n v="68.430000000000007"/>
        <n v="83.91"/>
        <n v="73.91"/>
        <n v="61.95"/>
        <n v="50.82"/>
        <n v="56.44"/>
        <n v="74.63"/>
        <n v="92.04"/>
        <n v="64.53"/>
        <n v="76.459999999999994"/>
        <n v="45.73"/>
        <n v="47.21"/>
        <n v="51.63"/>
        <n v="44.28"/>
        <n v="38.97"/>
        <n v="35.17"/>
        <n v="49.87"/>
        <n v="45.77"/>
        <n v="33.72"/>
        <n v="58.74"/>
        <n v="45.58"/>
        <n v="48.54"/>
        <n v="43.42"/>
        <n v="61.34"/>
        <n v="53.45"/>
        <n v="7.08"/>
        <n v="1.19"/>
        <n v="-42.83"/>
        <n v="-55.95"/>
        <n v="-75.930000000000007"/>
        <n v="4.3"/>
        <n v="6.85"/>
        <n v="33.44"/>
        <n v="84.91"/>
        <n v="81.38"/>
        <n v="66.38"/>
        <n v="67.36"/>
        <n v="1.29"/>
        <n v="45.66"/>
        <n v="44.29"/>
        <n v="53.91"/>
        <n v="55.28"/>
        <n v="57.3"/>
        <n v="64.040000000000006"/>
        <n v="65.5"/>
        <n v="66.81"/>
        <n v="56.97"/>
        <n v="48.32"/>
        <n v="52.97"/>
        <n v="47.15"/>
        <n v="55.31"/>
        <n v="57.94"/>
        <n v="119.84"/>
        <n v="62.47"/>
        <n v="54.51"/>
        <n v="52.93"/>
        <n v="39.29"/>
        <n v="39.39"/>
        <n v="2.0299999999999998"/>
        <n v="7.77"/>
        <n v="59.53"/>
        <n v="66.13"/>
        <n v="76.25"/>
        <n v="84.24"/>
        <n v="55.43"/>
        <n v="58.22"/>
        <n v="79.5"/>
        <n v="62.94"/>
        <n v="45.49"/>
        <n v="47.51"/>
        <n v="51.45"/>
        <n v="40.06"/>
        <n v="48.03"/>
        <n v="53.95"/>
        <n v="42.23"/>
        <n v="45.89"/>
        <n v="62.39"/>
        <n v="58.81"/>
        <n v="53.9"/>
        <n v="45.94"/>
        <n v="61.55"/>
        <n v="77.81"/>
        <n v="94.87"/>
        <n v="70.760000000000005"/>
        <n v="71.150000000000006"/>
        <n v="67.77"/>
        <n v="62.63"/>
        <n v="52.62"/>
        <n v="61.87"/>
        <n v="64.400000000000006"/>
        <n v="68.87"/>
        <n v="65.739999999999995"/>
        <n v="132.18"/>
        <n v="52.22"/>
        <n v="45.15"/>
        <n v="58.5"/>
        <n v="61.25"/>
        <n v="54.6"/>
        <n v="23.81"/>
        <n v="27.37"/>
        <n v="37.130000000000003"/>
        <n v="47.39"/>
        <n v="50.39"/>
        <n v="71.69"/>
        <n v="57.72"/>
        <n v="79.16"/>
        <n v="-1.75"/>
        <n v="-1.07"/>
        <n v="33.340000000000003"/>
        <n v="55.56"/>
        <n v="56.3"/>
        <n v="40.21"/>
        <n v="41.24"/>
        <n v="123.93"/>
        <n v="62.35"/>
        <n v="55.98"/>
        <n v="51.9"/>
        <n v="59.4"/>
        <n v="49.01"/>
        <n v="59.44"/>
        <n v="59.65"/>
        <n v="-1.5"/>
        <n v="39.409999999999997"/>
        <n v="32.92"/>
        <n v="46.29"/>
        <n v="82.12"/>
        <n v="64.27"/>
        <n v="49.8"/>
        <n v="45.02"/>
        <n v="41.05"/>
        <n v="6.99"/>
        <n v="-25.83"/>
        <n v="2.2599999999999998"/>
        <n v="25.39"/>
        <n v="-5.23"/>
        <n v="-10.34"/>
        <n v="27.34"/>
        <n v="-4.68"/>
        <n v="9.08"/>
        <n v="83.99"/>
        <n v="61.73"/>
        <n v="53.54"/>
        <n v="61.37"/>
        <n v="7.12"/>
        <n v="2.75"/>
        <n v="71.650000000000006"/>
        <n v="64.66"/>
        <n v="58.34"/>
        <n v="58.13"/>
        <n v="-20.56"/>
        <n v="-1.49"/>
        <n v="-27.29"/>
        <n v="-12.45"/>
        <n v="56.08"/>
        <n v="51.08"/>
        <n v="60.75"/>
        <n v="166.37"/>
        <n v="266"/>
        <n v="271.68"/>
        <n v="363.88"/>
        <n v="205.44"/>
        <n v="149.16999999999999"/>
        <n v="132.1"/>
        <n v="73.680000000000007"/>
        <n v="79.92"/>
        <n v="157.71"/>
        <n v="174.11"/>
        <n v="159.66999999999999"/>
        <n v="151.87"/>
        <n v="148.6"/>
        <n v="96.24"/>
        <n v="61.03"/>
        <n v="32.74"/>
        <n v="7.43"/>
        <n v="50.94"/>
        <n v="65.64"/>
        <n v="50.16"/>
        <n v="78.8"/>
        <n v="-11.01"/>
        <n v="45.98"/>
        <n v="34.71"/>
        <n v="9.1999999999999993"/>
        <n v="2.33"/>
        <n v="6.62"/>
        <n v="10.99"/>
        <n v="1.0900000000000001"/>
        <n v="4.84"/>
        <n v="0.34"/>
        <n v="-4.97"/>
        <n v="-20.32"/>
        <n v="-52.73"/>
        <n v="-25.87"/>
        <n v="-41.44"/>
        <n v="2.0499999999999998"/>
        <n v="5.07"/>
        <n v="60.82"/>
        <n v="57.08"/>
        <n v="8.14"/>
        <n v="9.5500000000000007"/>
        <n v="5.93"/>
        <n v="-5.6"/>
        <n v="-8.98"/>
        <n v="11.47"/>
        <n v="5.59"/>
        <n v="-28.69"/>
        <n v="-55.57"/>
        <n v="5.74"/>
        <n v="2.96"/>
        <n v="9.5299999999999994"/>
        <n v="44.59"/>
        <n v="-2.0699999999999998"/>
        <n v="4.47"/>
        <n v="-22.49"/>
        <n v="-20.440000000000001"/>
        <n v="-14.54"/>
        <n v="-47.27"/>
        <n v="-128.66"/>
        <n v="-32.67"/>
        <n v="124.92"/>
        <n v="164.32"/>
        <n v="170.12"/>
        <n v="66.2"/>
        <n v="51.96"/>
        <n v="50.75"/>
        <n v="71.77"/>
        <n v="67.739999999999995"/>
        <n v="48.71"/>
        <n v="71.89"/>
        <n v="54.2"/>
        <n v="61.12"/>
        <n v="63.78"/>
        <n v="41.62"/>
        <n v="57.57"/>
        <n v="54.38"/>
        <n v="64.13"/>
        <n v="69.58"/>
        <n v="35.44"/>
        <n v="76.52"/>
        <n v="56.59"/>
        <n v="59.97"/>
        <n v="50.87"/>
        <n v="89.79"/>
        <n v="188.04"/>
        <n v="140.63999999999999"/>
        <n v="28.03"/>
        <n v="40.86"/>
        <n v="52.81"/>
        <n v="54.01"/>
        <n v="46.26"/>
        <n v="-0.75"/>
        <n v="4.55"/>
        <n v="5.71"/>
        <n v="-11.28"/>
        <n v="-13.95"/>
        <n v="-11.36"/>
        <n v="-59.15"/>
        <n v="-38.31"/>
        <n v="48.63"/>
        <n v="29.99"/>
        <n v="36.619999999999997"/>
        <n v="64.150000000000006"/>
        <n v="45.76"/>
        <n v="50.76"/>
        <n v="46.18"/>
        <n v="34.14"/>
        <n v="65.790000000000006"/>
        <n v="50.59"/>
        <n v="47.84"/>
        <n v="54.14"/>
        <n v="-2.12"/>
        <n v="43.83"/>
        <n v="39.770000000000003"/>
        <n v="46.02"/>
        <n v="55.29"/>
        <n v="54.74"/>
        <n v="77.52"/>
        <n v="84.76"/>
        <n v="62.24"/>
        <n v="70.09"/>
        <n v="95.99"/>
        <n v="197.3"/>
        <n v="120.08"/>
        <n v="83.77"/>
        <n v="46.43"/>
        <n v="74.900000000000006"/>
        <n v="72.540000000000006"/>
        <n v="78.790000000000006"/>
        <n v="62.1"/>
        <n v="68.69"/>
        <n v="55.87"/>
        <n v="42.68"/>
        <n v="52.73"/>
        <n v="3.99"/>
        <n v="2.4900000000000002"/>
        <n v="-16.28"/>
        <n v="10.47"/>
        <n v="-10.8"/>
        <n v="5.7"/>
        <n v="-25.91"/>
        <n v="14.41"/>
        <n v="94.86"/>
        <n v="100.05"/>
        <n v="101.78"/>
        <n v="54.03"/>
        <n v="73.349999999999994"/>
        <n v="60.72"/>
        <n v="65.42"/>
        <n v="62.28"/>
        <n v="117.96"/>
        <n v="122.38"/>
        <n v="60.44"/>
        <n v="49.4"/>
        <n v="67.81"/>
        <n v="48.19"/>
        <n v="13.72"/>
        <n v="8.4499999999999993"/>
        <n v="35.590000000000003"/>
        <n v="55.13"/>
        <n v="45.48"/>
        <n v="41.23"/>
        <n v="49.93"/>
        <n v="-9.9600000000000009"/>
        <n v="-12.83"/>
        <n v="-24.2"/>
        <n v="-22.18"/>
        <n v="8.75"/>
        <n v="47.48"/>
        <n v="77.22"/>
        <n v="72.739999999999995"/>
        <n v="63.4"/>
        <n v="58.29"/>
        <n v="46.68"/>
        <n v="3.83"/>
        <n v="13.62"/>
        <n v="3.29"/>
        <n v="12.57"/>
        <n v="12.67"/>
        <n v="9.89"/>
        <n v="2.25"/>
        <n v="5.9"/>
        <n v="8.2899999999999991"/>
        <n v="8.83"/>
        <n v="5.47"/>
        <n v="1.31"/>
        <n v="-13.49"/>
        <n v="3.33"/>
        <n v="9.41"/>
        <n v="6.05"/>
        <n v="2.04"/>
        <n v="1.04"/>
        <n v="-3.43"/>
        <n v="-15.89"/>
        <n v="-7.31"/>
        <n v="9.65"/>
        <n v="41.48"/>
        <n v="12.84"/>
        <n v="9.2799999999999994"/>
        <n v="7.5"/>
        <n v="8.36"/>
        <n v="2.29"/>
        <n v="5.64"/>
        <n v="4.9800000000000004"/>
        <n v="6.21"/>
        <n v="7.67"/>
        <n v="8.51"/>
        <n v="2.74"/>
        <n v="50.23"/>
        <n v="41.6"/>
        <n v="50.5"/>
        <n v="60.33"/>
        <n v="52.88"/>
        <n v="86.64"/>
        <n v="72.44"/>
        <n v="54.89"/>
        <n v="45.35"/>
        <n v="40.200000000000003"/>
        <n v="3.51"/>
        <n v="1.84"/>
        <n v="55.51"/>
        <n v="218.24"/>
        <n v="155.57"/>
        <n v="118.47"/>
        <n v="64.75"/>
        <n v="281.16000000000003"/>
        <n v="207.68"/>
        <n v="135.63"/>
        <n v="92.74"/>
        <n v="60.73"/>
        <n v="62.41"/>
        <n v="115.93"/>
        <n v="288.39"/>
        <n v="275.08999999999997"/>
        <n v="201.37"/>
        <n v="114.61"/>
        <n v="129.94"/>
        <n v="38.15"/>
        <n v="60.62"/>
        <n v="90.84"/>
        <n v="341.96"/>
        <n v="189.3"/>
        <n v="187.97"/>
        <n v="98.01"/>
        <n v="122.09"/>
        <n v="126.2"/>
        <n v="45.7"/>
        <n v="-45.17"/>
        <n v="2.57"/>
        <n v="-4.92"/>
        <n v="-3.9"/>
        <n v="5.09"/>
        <n v="8.66"/>
        <n v="57"/>
        <n v="43.63"/>
        <n v="61.83"/>
        <n v="64.95"/>
        <n v="101.71"/>
        <n v="241.7"/>
        <n v="73"/>
        <n v="67.180000000000007"/>
        <n v="132.56"/>
        <n v="89.34"/>
        <n v="77.62"/>
        <n v="77.069999999999993"/>
        <n v="73.569999999999993"/>
        <n v="69.63"/>
        <n v="81.84"/>
        <n v="54.94"/>
        <n v="55.07"/>
        <n v="64.19"/>
        <n v="56.9"/>
        <n v="55.46"/>
        <n v="43.17"/>
        <n v="55.71"/>
        <n v="54.97"/>
        <n v="80.3"/>
        <n v="74.19"/>
        <n v="56.41"/>
        <n v="79.87"/>
        <n v="-9.44"/>
        <n v="188.8"/>
        <n v="209.56"/>
        <n v="46.51"/>
        <n v="87.66"/>
        <n v="691.02"/>
        <n v="221.13"/>
        <n v="77.569999999999993"/>
        <n v="52.28"/>
        <n v="-2.17"/>
        <n v="163.93"/>
        <n v="62.13"/>
        <n v="422.6"/>
        <n v="148.53"/>
        <n v="45.85"/>
        <n v="113.53"/>
        <n v="5.89"/>
        <n v="49.34"/>
        <n v="48.61"/>
        <n v="79.47"/>
        <n v="65.91"/>
        <n v="65.010000000000005"/>
        <n v="-4.49"/>
        <n v="7.9"/>
        <n v="5.66"/>
        <n v="2.6"/>
        <n v="2.41"/>
        <n v="4.41"/>
        <n v="10.25"/>
        <n v="5.5"/>
        <n v="6.61"/>
        <n v="9.4600000000000009"/>
        <n v="47.2"/>
        <n v="61.54"/>
        <n v="51.58"/>
        <n v="68.7"/>
        <n v="50.07"/>
        <n v="36.1"/>
        <n v="-5.76"/>
        <n v="-45.2"/>
        <n v="-2.06"/>
        <n v="59.03"/>
        <n v="63.38"/>
        <n v="63.07"/>
        <n v="55.03"/>
        <n v="79.7"/>
        <n v="94.61"/>
        <n v="85.97"/>
        <n v="61.13"/>
        <n v="53.26"/>
        <n v="41.97"/>
        <n v="63.1"/>
        <n v="57.35"/>
        <n v="75.540000000000006"/>
        <n v="91.19"/>
        <n v="54.67"/>
        <n v="43.81"/>
        <n v="108.2"/>
        <n v="117.91"/>
        <n v="119.29"/>
        <n v="117.62"/>
        <n v="112.25"/>
        <n v="94.9"/>
        <n v="104.19"/>
        <n v="99.86"/>
        <n v="118.86"/>
        <n v="106.61"/>
        <n v="34.53"/>
        <n v="49.37"/>
        <n v="53.03"/>
        <n v="55.49"/>
        <n v="82.19"/>
        <n v="54.09"/>
        <n v="63.41"/>
        <n v="75.760000000000005"/>
        <n v="50.37"/>
        <n v="51.18"/>
        <n v="51.55"/>
        <n v="56.13"/>
        <n v="83.62"/>
        <n v="49.08"/>
        <n v="66.66"/>
        <n v="45.59"/>
        <n v="68.88"/>
        <n v="50.93"/>
        <n v="34.36"/>
        <n v="58.69"/>
        <n v="75.150000000000006"/>
        <n v="74.13"/>
        <n v="62.17"/>
        <n v="48.93"/>
        <n v="46.17"/>
        <n v="70.290000000000006"/>
        <n v="59.69"/>
        <n v="66.14"/>
        <n v="50.24"/>
        <n v="35.06"/>
        <n v="45.95"/>
        <n v="7.2"/>
        <n v="-9.11"/>
        <n v="-27.81"/>
        <n v="-24.53"/>
        <n v="-7.46"/>
        <n v="78.290000000000006"/>
        <n v="62.05"/>
        <n v="70.510000000000005"/>
        <n v="187.51"/>
        <n v="124.8"/>
        <n v="42.55"/>
        <n v="57.7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ck Verdonck" refreshedDate="43070.426932870374" createdVersion="6" refreshedVersion="6" minRefreshableVersion="3" recordCount="8760" xr:uid="{00000000-000A-0000-FFFF-FFFF01000000}">
  <cacheSource type="worksheet">
    <worksheetSource ref="A18:K8778" sheet="pvwatts_hourly" r:id="rId2"/>
  </cacheSource>
  <cacheFields count="11">
    <cacheField name="Month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Day" numFmtId="0">
      <sharedItems containsSemiMixedTypes="0" containsString="0" containsNumber="1" containsInteger="1" minValue="1" maxValue="31"/>
    </cacheField>
    <cacheField name="Hour" numFmtId="0">
      <sharedItems containsSemiMixedTypes="0" containsString="0" containsNumber="1" containsInteger="1" minValue="0" maxValue="23" count="24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</sharedItems>
    </cacheField>
    <cacheField name="Beam Irradiance (W/m^2)" numFmtId="0">
      <sharedItems containsSemiMixedTypes="0" containsString="0" containsNumber="1" containsInteger="1" minValue="0" maxValue="949"/>
    </cacheField>
    <cacheField name="Diffuse Irradiance (W/m^2)" numFmtId="0">
      <sharedItems containsSemiMixedTypes="0" containsString="0" containsNumber="1" containsInteger="1" minValue="0" maxValue="568"/>
    </cacheField>
    <cacheField name="Ambient Temperature (C)" numFmtId="0">
      <sharedItems containsSemiMixedTypes="0" containsString="0" containsNumber="1" minValue="-21" maxValue="34"/>
    </cacheField>
    <cacheField name="Wind Speed (m/s)" numFmtId="0">
      <sharedItems containsSemiMixedTypes="0" containsString="0" containsNumber="1" minValue="0" maxValue="11.3"/>
    </cacheField>
    <cacheField name="Plane of Array Irradiance (W/m^2)" numFmtId="0">
      <sharedItems containsSemiMixedTypes="0" containsString="0" containsNumber="1" minValue="0" maxValue="1056.444"/>
    </cacheField>
    <cacheField name="Cell Temperature (C)" numFmtId="0">
      <sharedItems containsSemiMixedTypes="0" containsString="0" containsNumber="1" minValue="-24.652000000000001" maxValue="70.856999999999999"/>
    </cacheField>
    <cacheField name="DC Array Output (W)" numFmtId="0">
      <sharedItems containsSemiMixedTypes="0" containsString="0" containsNumber="1" minValue="0" maxValue="86384.726999999999"/>
    </cacheField>
    <cacheField name="AC System Output (W)" numFmtId="0">
      <sharedItems containsSemiMixedTypes="0" containsString="0" containsNumber="1" minValue="0" maxValue="83002.851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561">
  <r>
    <x v="0"/>
    <x v="0"/>
    <x v="0"/>
  </r>
  <r>
    <x v="0"/>
    <x v="1"/>
    <x v="1"/>
  </r>
  <r>
    <x v="0"/>
    <x v="2"/>
    <x v="2"/>
  </r>
  <r>
    <x v="0"/>
    <x v="3"/>
    <x v="3"/>
  </r>
  <r>
    <x v="0"/>
    <x v="4"/>
    <x v="4"/>
  </r>
  <r>
    <x v="0"/>
    <x v="5"/>
    <x v="5"/>
  </r>
  <r>
    <x v="0"/>
    <x v="6"/>
    <x v="6"/>
  </r>
  <r>
    <x v="0"/>
    <x v="7"/>
    <x v="7"/>
  </r>
  <r>
    <x v="0"/>
    <x v="8"/>
    <x v="8"/>
  </r>
  <r>
    <x v="0"/>
    <x v="9"/>
    <x v="9"/>
  </r>
  <r>
    <x v="0"/>
    <x v="10"/>
    <x v="10"/>
  </r>
  <r>
    <x v="0"/>
    <x v="11"/>
    <x v="11"/>
  </r>
  <r>
    <x v="0"/>
    <x v="12"/>
    <x v="12"/>
  </r>
  <r>
    <x v="0"/>
    <x v="13"/>
    <x v="13"/>
  </r>
  <r>
    <x v="0"/>
    <x v="14"/>
    <x v="14"/>
  </r>
  <r>
    <x v="0"/>
    <x v="15"/>
    <x v="12"/>
  </r>
  <r>
    <x v="0"/>
    <x v="16"/>
    <x v="15"/>
  </r>
  <r>
    <x v="0"/>
    <x v="17"/>
    <x v="16"/>
  </r>
  <r>
    <x v="0"/>
    <x v="18"/>
    <x v="17"/>
  </r>
  <r>
    <x v="0"/>
    <x v="19"/>
    <x v="18"/>
  </r>
  <r>
    <x v="0"/>
    <x v="20"/>
    <x v="12"/>
  </r>
  <r>
    <x v="0"/>
    <x v="21"/>
    <x v="19"/>
  </r>
  <r>
    <x v="0"/>
    <x v="22"/>
    <x v="20"/>
  </r>
  <r>
    <x v="0"/>
    <x v="23"/>
    <x v="21"/>
  </r>
  <r>
    <x v="0"/>
    <x v="0"/>
    <x v="22"/>
  </r>
  <r>
    <x v="0"/>
    <x v="1"/>
    <x v="23"/>
  </r>
  <r>
    <x v="0"/>
    <x v="2"/>
    <x v="24"/>
  </r>
  <r>
    <x v="0"/>
    <x v="3"/>
    <x v="25"/>
  </r>
  <r>
    <x v="0"/>
    <x v="4"/>
    <x v="26"/>
  </r>
  <r>
    <x v="0"/>
    <x v="5"/>
    <x v="27"/>
  </r>
  <r>
    <x v="0"/>
    <x v="6"/>
    <x v="28"/>
  </r>
  <r>
    <x v="0"/>
    <x v="7"/>
    <x v="29"/>
  </r>
  <r>
    <x v="0"/>
    <x v="8"/>
    <x v="30"/>
  </r>
  <r>
    <x v="0"/>
    <x v="9"/>
    <x v="31"/>
  </r>
  <r>
    <x v="0"/>
    <x v="10"/>
    <x v="32"/>
  </r>
  <r>
    <x v="0"/>
    <x v="11"/>
    <x v="33"/>
  </r>
  <r>
    <x v="0"/>
    <x v="12"/>
    <x v="34"/>
  </r>
  <r>
    <x v="0"/>
    <x v="13"/>
    <x v="35"/>
  </r>
  <r>
    <x v="0"/>
    <x v="14"/>
    <x v="36"/>
  </r>
  <r>
    <x v="0"/>
    <x v="15"/>
    <x v="37"/>
  </r>
  <r>
    <x v="0"/>
    <x v="16"/>
    <x v="38"/>
  </r>
  <r>
    <x v="0"/>
    <x v="17"/>
    <x v="39"/>
  </r>
  <r>
    <x v="0"/>
    <x v="18"/>
    <x v="40"/>
  </r>
  <r>
    <x v="0"/>
    <x v="19"/>
    <x v="41"/>
  </r>
  <r>
    <x v="0"/>
    <x v="20"/>
    <x v="42"/>
  </r>
  <r>
    <x v="0"/>
    <x v="21"/>
    <x v="43"/>
  </r>
  <r>
    <x v="0"/>
    <x v="22"/>
    <x v="44"/>
  </r>
  <r>
    <x v="0"/>
    <x v="23"/>
    <x v="45"/>
  </r>
  <r>
    <x v="0"/>
    <x v="0"/>
    <x v="46"/>
  </r>
  <r>
    <x v="0"/>
    <x v="1"/>
    <x v="47"/>
  </r>
  <r>
    <x v="0"/>
    <x v="2"/>
    <x v="48"/>
  </r>
  <r>
    <x v="0"/>
    <x v="3"/>
    <x v="49"/>
  </r>
  <r>
    <x v="0"/>
    <x v="4"/>
    <x v="50"/>
  </r>
  <r>
    <x v="0"/>
    <x v="5"/>
    <x v="51"/>
  </r>
  <r>
    <x v="0"/>
    <x v="6"/>
    <x v="52"/>
  </r>
  <r>
    <x v="0"/>
    <x v="7"/>
    <x v="53"/>
  </r>
  <r>
    <x v="0"/>
    <x v="8"/>
    <x v="54"/>
  </r>
  <r>
    <x v="0"/>
    <x v="9"/>
    <x v="55"/>
  </r>
  <r>
    <x v="0"/>
    <x v="10"/>
    <x v="56"/>
  </r>
  <r>
    <x v="0"/>
    <x v="11"/>
    <x v="57"/>
  </r>
  <r>
    <x v="0"/>
    <x v="12"/>
    <x v="58"/>
  </r>
  <r>
    <x v="0"/>
    <x v="13"/>
    <x v="59"/>
  </r>
  <r>
    <x v="0"/>
    <x v="14"/>
    <x v="60"/>
  </r>
  <r>
    <x v="0"/>
    <x v="15"/>
    <x v="61"/>
  </r>
  <r>
    <x v="0"/>
    <x v="16"/>
    <x v="62"/>
  </r>
  <r>
    <x v="0"/>
    <x v="17"/>
    <x v="63"/>
  </r>
  <r>
    <x v="0"/>
    <x v="18"/>
    <x v="64"/>
  </r>
  <r>
    <x v="0"/>
    <x v="19"/>
    <x v="65"/>
  </r>
  <r>
    <x v="0"/>
    <x v="20"/>
    <x v="66"/>
  </r>
  <r>
    <x v="0"/>
    <x v="21"/>
    <x v="67"/>
  </r>
  <r>
    <x v="0"/>
    <x v="22"/>
    <x v="68"/>
  </r>
  <r>
    <x v="0"/>
    <x v="23"/>
    <x v="69"/>
  </r>
  <r>
    <x v="0"/>
    <x v="0"/>
    <x v="18"/>
  </r>
  <r>
    <x v="0"/>
    <x v="1"/>
    <x v="70"/>
  </r>
  <r>
    <x v="0"/>
    <x v="2"/>
    <x v="71"/>
  </r>
  <r>
    <x v="0"/>
    <x v="3"/>
    <x v="72"/>
  </r>
  <r>
    <x v="0"/>
    <x v="4"/>
    <x v="38"/>
  </r>
  <r>
    <x v="0"/>
    <x v="5"/>
    <x v="73"/>
  </r>
  <r>
    <x v="0"/>
    <x v="6"/>
    <x v="74"/>
  </r>
  <r>
    <x v="0"/>
    <x v="7"/>
    <x v="75"/>
  </r>
  <r>
    <x v="0"/>
    <x v="8"/>
    <x v="76"/>
  </r>
  <r>
    <x v="0"/>
    <x v="9"/>
    <x v="77"/>
  </r>
  <r>
    <x v="0"/>
    <x v="10"/>
    <x v="78"/>
  </r>
  <r>
    <x v="0"/>
    <x v="11"/>
    <x v="79"/>
  </r>
  <r>
    <x v="0"/>
    <x v="12"/>
    <x v="80"/>
  </r>
  <r>
    <x v="0"/>
    <x v="13"/>
    <x v="81"/>
  </r>
  <r>
    <x v="0"/>
    <x v="14"/>
    <x v="82"/>
  </r>
  <r>
    <x v="0"/>
    <x v="15"/>
    <x v="83"/>
  </r>
  <r>
    <x v="0"/>
    <x v="16"/>
    <x v="84"/>
  </r>
  <r>
    <x v="0"/>
    <x v="17"/>
    <x v="85"/>
  </r>
  <r>
    <x v="0"/>
    <x v="18"/>
    <x v="86"/>
  </r>
  <r>
    <x v="0"/>
    <x v="19"/>
    <x v="87"/>
  </r>
  <r>
    <x v="0"/>
    <x v="20"/>
    <x v="88"/>
  </r>
  <r>
    <x v="0"/>
    <x v="21"/>
    <x v="89"/>
  </r>
  <r>
    <x v="0"/>
    <x v="22"/>
    <x v="90"/>
  </r>
  <r>
    <x v="0"/>
    <x v="23"/>
    <x v="91"/>
  </r>
  <r>
    <x v="0"/>
    <x v="0"/>
    <x v="92"/>
  </r>
  <r>
    <x v="0"/>
    <x v="1"/>
    <x v="93"/>
  </r>
  <r>
    <x v="0"/>
    <x v="2"/>
    <x v="94"/>
  </r>
  <r>
    <x v="0"/>
    <x v="3"/>
    <x v="95"/>
  </r>
  <r>
    <x v="0"/>
    <x v="4"/>
    <x v="96"/>
  </r>
  <r>
    <x v="0"/>
    <x v="5"/>
    <x v="97"/>
  </r>
  <r>
    <x v="0"/>
    <x v="6"/>
    <x v="98"/>
  </r>
  <r>
    <x v="0"/>
    <x v="7"/>
    <x v="99"/>
  </r>
  <r>
    <x v="0"/>
    <x v="8"/>
    <x v="100"/>
  </r>
  <r>
    <x v="0"/>
    <x v="9"/>
    <x v="101"/>
  </r>
  <r>
    <x v="0"/>
    <x v="10"/>
    <x v="102"/>
  </r>
  <r>
    <x v="0"/>
    <x v="11"/>
    <x v="103"/>
  </r>
  <r>
    <x v="0"/>
    <x v="12"/>
    <x v="104"/>
  </r>
  <r>
    <x v="0"/>
    <x v="13"/>
    <x v="105"/>
  </r>
  <r>
    <x v="0"/>
    <x v="14"/>
    <x v="106"/>
  </r>
  <r>
    <x v="0"/>
    <x v="15"/>
    <x v="107"/>
  </r>
  <r>
    <x v="0"/>
    <x v="16"/>
    <x v="108"/>
  </r>
  <r>
    <x v="0"/>
    <x v="17"/>
    <x v="109"/>
  </r>
  <r>
    <x v="0"/>
    <x v="18"/>
    <x v="110"/>
  </r>
  <r>
    <x v="0"/>
    <x v="19"/>
    <x v="111"/>
  </r>
  <r>
    <x v="0"/>
    <x v="20"/>
    <x v="112"/>
  </r>
  <r>
    <x v="0"/>
    <x v="21"/>
    <x v="113"/>
  </r>
  <r>
    <x v="0"/>
    <x v="22"/>
    <x v="114"/>
  </r>
  <r>
    <x v="0"/>
    <x v="23"/>
    <x v="115"/>
  </r>
  <r>
    <x v="0"/>
    <x v="0"/>
    <x v="116"/>
  </r>
  <r>
    <x v="0"/>
    <x v="1"/>
    <x v="117"/>
  </r>
  <r>
    <x v="0"/>
    <x v="2"/>
    <x v="118"/>
  </r>
  <r>
    <x v="0"/>
    <x v="3"/>
    <x v="119"/>
  </r>
  <r>
    <x v="0"/>
    <x v="4"/>
    <x v="120"/>
  </r>
  <r>
    <x v="0"/>
    <x v="5"/>
    <x v="121"/>
  </r>
  <r>
    <x v="0"/>
    <x v="6"/>
    <x v="122"/>
  </r>
  <r>
    <x v="0"/>
    <x v="7"/>
    <x v="123"/>
  </r>
  <r>
    <x v="0"/>
    <x v="8"/>
    <x v="124"/>
  </r>
  <r>
    <x v="0"/>
    <x v="9"/>
    <x v="125"/>
  </r>
  <r>
    <x v="0"/>
    <x v="10"/>
    <x v="126"/>
  </r>
  <r>
    <x v="0"/>
    <x v="11"/>
    <x v="127"/>
  </r>
  <r>
    <x v="0"/>
    <x v="12"/>
    <x v="128"/>
  </r>
  <r>
    <x v="0"/>
    <x v="13"/>
    <x v="129"/>
  </r>
  <r>
    <x v="0"/>
    <x v="14"/>
    <x v="130"/>
  </r>
  <r>
    <x v="0"/>
    <x v="15"/>
    <x v="131"/>
  </r>
  <r>
    <x v="0"/>
    <x v="16"/>
    <x v="132"/>
  </r>
  <r>
    <x v="0"/>
    <x v="17"/>
    <x v="133"/>
  </r>
  <r>
    <x v="0"/>
    <x v="18"/>
    <x v="134"/>
  </r>
  <r>
    <x v="0"/>
    <x v="19"/>
    <x v="135"/>
  </r>
  <r>
    <x v="0"/>
    <x v="20"/>
    <x v="136"/>
  </r>
  <r>
    <x v="0"/>
    <x v="21"/>
    <x v="137"/>
  </r>
  <r>
    <x v="0"/>
    <x v="22"/>
    <x v="138"/>
  </r>
  <r>
    <x v="0"/>
    <x v="23"/>
    <x v="139"/>
  </r>
  <r>
    <x v="0"/>
    <x v="0"/>
    <x v="140"/>
  </r>
  <r>
    <x v="0"/>
    <x v="1"/>
    <x v="141"/>
  </r>
  <r>
    <x v="0"/>
    <x v="2"/>
    <x v="142"/>
  </r>
  <r>
    <x v="0"/>
    <x v="3"/>
    <x v="143"/>
  </r>
  <r>
    <x v="0"/>
    <x v="4"/>
    <x v="144"/>
  </r>
  <r>
    <x v="0"/>
    <x v="5"/>
    <x v="145"/>
  </r>
  <r>
    <x v="0"/>
    <x v="6"/>
    <x v="146"/>
  </r>
  <r>
    <x v="0"/>
    <x v="7"/>
    <x v="147"/>
  </r>
  <r>
    <x v="0"/>
    <x v="8"/>
    <x v="148"/>
  </r>
  <r>
    <x v="0"/>
    <x v="9"/>
    <x v="149"/>
  </r>
  <r>
    <x v="0"/>
    <x v="10"/>
    <x v="150"/>
  </r>
  <r>
    <x v="0"/>
    <x v="11"/>
    <x v="151"/>
  </r>
  <r>
    <x v="0"/>
    <x v="12"/>
    <x v="152"/>
  </r>
  <r>
    <x v="0"/>
    <x v="13"/>
    <x v="153"/>
  </r>
  <r>
    <x v="0"/>
    <x v="14"/>
    <x v="154"/>
  </r>
  <r>
    <x v="0"/>
    <x v="15"/>
    <x v="155"/>
  </r>
  <r>
    <x v="0"/>
    <x v="16"/>
    <x v="156"/>
  </r>
  <r>
    <x v="0"/>
    <x v="17"/>
    <x v="157"/>
  </r>
  <r>
    <x v="0"/>
    <x v="18"/>
    <x v="158"/>
  </r>
  <r>
    <x v="0"/>
    <x v="19"/>
    <x v="159"/>
  </r>
  <r>
    <x v="0"/>
    <x v="20"/>
    <x v="160"/>
  </r>
  <r>
    <x v="0"/>
    <x v="21"/>
    <x v="161"/>
  </r>
  <r>
    <x v="0"/>
    <x v="22"/>
    <x v="162"/>
  </r>
  <r>
    <x v="0"/>
    <x v="23"/>
    <x v="163"/>
  </r>
  <r>
    <x v="0"/>
    <x v="0"/>
    <x v="164"/>
  </r>
  <r>
    <x v="0"/>
    <x v="1"/>
    <x v="165"/>
  </r>
  <r>
    <x v="0"/>
    <x v="2"/>
    <x v="166"/>
  </r>
  <r>
    <x v="0"/>
    <x v="3"/>
    <x v="167"/>
  </r>
  <r>
    <x v="0"/>
    <x v="4"/>
    <x v="168"/>
  </r>
  <r>
    <x v="0"/>
    <x v="5"/>
    <x v="169"/>
  </r>
  <r>
    <x v="0"/>
    <x v="6"/>
    <x v="170"/>
  </r>
  <r>
    <x v="0"/>
    <x v="7"/>
    <x v="171"/>
  </r>
  <r>
    <x v="0"/>
    <x v="8"/>
    <x v="172"/>
  </r>
  <r>
    <x v="0"/>
    <x v="9"/>
    <x v="173"/>
  </r>
  <r>
    <x v="0"/>
    <x v="10"/>
    <x v="174"/>
  </r>
  <r>
    <x v="0"/>
    <x v="11"/>
    <x v="175"/>
  </r>
  <r>
    <x v="0"/>
    <x v="12"/>
    <x v="176"/>
  </r>
  <r>
    <x v="0"/>
    <x v="13"/>
    <x v="177"/>
  </r>
  <r>
    <x v="0"/>
    <x v="14"/>
    <x v="178"/>
  </r>
  <r>
    <x v="0"/>
    <x v="15"/>
    <x v="179"/>
  </r>
  <r>
    <x v="0"/>
    <x v="16"/>
    <x v="180"/>
  </r>
  <r>
    <x v="0"/>
    <x v="17"/>
    <x v="181"/>
  </r>
  <r>
    <x v="0"/>
    <x v="18"/>
    <x v="182"/>
  </r>
  <r>
    <x v="0"/>
    <x v="19"/>
    <x v="183"/>
  </r>
  <r>
    <x v="0"/>
    <x v="20"/>
    <x v="184"/>
  </r>
  <r>
    <x v="0"/>
    <x v="21"/>
    <x v="185"/>
  </r>
  <r>
    <x v="0"/>
    <x v="22"/>
    <x v="186"/>
  </r>
  <r>
    <x v="0"/>
    <x v="23"/>
    <x v="187"/>
  </r>
  <r>
    <x v="0"/>
    <x v="0"/>
    <x v="188"/>
  </r>
  <r>
    <x v="0"/>
    <x v="1"/>
    <x v="189"/>
  </r>
  <r>
    <x v="0"/>
    <x v="2"/>
    <x v="190"/>
  </r>
  <r>
    <x v="0"/>
    <x v="3"/>
    <x v="191"/>
  </r>
  <r>
    <x v="0"/>
    <x v="4"/>
    <x v="192"/>
  </r>
  <r>
    <x v="0"/>
    <x v="5"/>
    <x v="193"/>
  </r>
  <r>
    <x v="0"/>
    <x v="6"/>
    <x v="194"/>
  </r>
  <r>
    <x v="0"/>
    <x v="7"/>
    <x v="195"/>
  </r>
  <r>
    <x v="0"/>
    <x v="8"/>
    <x v="196"/>
  </r>
  <r>
    <x v="0"/>
    <x v="9"/>
    <x v="197"/>
  </r>
  <r>
    <x v="0"/>
    <x v="10"/>
    <x v="198"/>
  </r>
  <r>
    <x v="0"/>
    <x v="11"/>
    <x v="199"/>
  </r>
  <r>
    <x v="0"/>
    <x v="12"/>
    <x v="200"/>
  </r>
  <r>
    <x v="0"/>
    <x v="13"/>
    <x v="201"/>
  </r>
  <r>
    <x v="0"/>
    <x v="14"/>
    <x v="202"/>
  </r>
  <r>
    <x v="0"/>
    <x v="15"/>
    <x v="203"/>
  </r>
  <r>
    <x v="0"/>
    <x v="16"/>
    <x v="204"/>
  </r>
  <r>
    <x v="0"/>
    <x v="17"/>
    <x v="205"/>
  </r>
  <r>
    <x v="0"/>
    <x v="18"/>
    <x v="206"/>
  </r>
  <r>
    <x v="0"/>
    <x v="19"/>
    <x v="207"/>
  </r>
  <r>
    <x v="0"/>
    <x v="20"/>
    <x v="208"/>
  </r>
  <r>
    <x v="0"/>
    <x v="21"/>
    <x v="209"/>
  </r>
  <r>
    <x v="0"/>
    <x v="22"/>
    <x v="210"/>
  </r>
  <r>
    <x v="0"/>
    <x v="23"/>
    <x v="211"/>
  </r>
  <r>
    <x v="0"/>
    <x v="0"/>
    <x v="212"/>
  </r>
  <r>
    <x v="0"/>
    <x v="1"/>
    <x v="213"/>
  </r>
  <r>
    <x v="0"/>
    <x v="2"/>
    <x v="214"/>
  </r>
  <r>
    <x v="0"/>
    <x v="3"/>
    <x v="215"/>
  </r>
  <r>
    <x v="0"/>
    <x v="4"/>
    <x v="216"/>
  </r>
  <r>
    <x v="0"/>
    <x v="5"/>
    <x v="217"/>
  </r>
  <r>
    <x v="0"/>
    <x v="6"/>
    <x v="218"/>
  </r>
  <r>
    <x v="0"/>
    <x v="7"/>
    <x v="219"/>
  </r>
  <r>
    <x v="0"/>
    <x v="8"/>
    <x v="220"/>
  </r>
  <r>
    <x v="0"/>
    <x v="9"/>
    <x v="221"/>
  </r>
  <r>
    <x v="0"/>
    <x v="10"/>
    <x v="222"/>
  </r>
  <r>
    <x v="0"/>
    <x v="11"/>
    <x v="223"/>
  </r>
  <r>
    <x v="0"/>
    <x v="12"/>
    <x v="224"/>
  </r>
  <r>
    <x v="0"/>
    <x v="13"/>
    <x v="225"/>
  </r>
  <r>
    <x v="0"/>
    <x v="14"/>
    <x v="226"/>
  </r>
  <r>
    <x v="0"/>
    <x v="15"/>
    <x v="227"/>
  </r>
  <r>
    <x v="0"/>
    <x v="16"/>
    <x v="228"/>
  </r>
  <r>
    <x v="0"/>
    <x v="17"/>
    <x v="229"/>
  </r>
  <r>
    <x v="0"/>
    <x v="18"/>
    <x v="230"/>
  </r>
  <r>
    <x v="0"/>
    <x v="19"/>
    <x v="231"/>
  </r>
  <r>
    <x v="0"/>
    <x v="20"/>
    <x v="232"/>
  </r>
  <r>
    <x v="0"/>
    <x v="21"/>
    <x v="233"/>
  </r>
  <r>
    <x v="0"/>
    <x v="22"/>
    <x v="234"/>
  </r>
  <r>
    <x v="0"/>
    <x v="23"/>
    <x v="235"/>
  </r>
  <r>
    <x v="0"/>
    <x v="0"/>
    <x v="236"/>
  </r>
  <r>
    <x v="0"/>
    <x v="1"/>
    <x v="237"/>
  </r>
  <r>
    <x v="0"/>
    <x v="2"/>
    <x v="238"/>
  </r>
  <r>
    <x v="0"/>
    <x v="3"/>
    <x v="239"/>
  </r>
  <r>
    <x v="0"/>
    <x v="4"/>
    <x v="240"/>
  </r>
  <r>
    <x v="0"/>
    <x v="5"/>
    <x v="241"/>
  </r>
  <r>
    <x v="0"/>
    <x v="6"/>
    <x v="242"/>
  </r>
  <r>
    <x v="0"/>
    <x v="7"/>
    <x v="243"/>
  </r>
  <r>
    <x v="0"/>
    <x v="8"/>
    <x v="244"/>
  </r>
  <r>
    <x v="0"/>
    <x v="9"/>
    <x v="245"/>
  </r>
  <r>
    <x v="0"/>
    <x v="10"/>
    <x v="246"/>
  </r>
  <r>
    <x v="0"/>
    <x v="11"/>
    <x v="247"/>
  </r>
  <r>
    <x v="0"/>
    <x v="12"/>
    <x v="248"/>
  </r>
  <r>
    <x v="0"/>
    <x v="13"/>
    <x v="249"/>
  </r>
  <r>
    <x v="0"/>
    <x v="14"/>
    <x v="250"/>
  </r>
  <r>
    <x v="0"/>
    <x v="15"/>
    <x v="251"/>
  </r>
  <r>
    <x v="0"/>
    <x v="16"/>
    <x v="252"/>
  </r>
  <r>
    <x v="0"/>
    <x v="17"/>
    <x v="253"/>
  </r>
  <r>
    <x v="0"/>
    <x v="18"/>
    <x v="254"/>
  </r>
  <r>
    <x v="0"/>
    <x v="19"/>
    <x v="255"/>
  </r>
  <r>
    <x v="0"/>
    <x v="20"/>
    <x v="256"/>
  </r>
  <r>
    <x v="0"/>
    <x v="21"/>
    <x v="257"/>
  </r>
  <r>
    <x v="0"/>
    <x v="22"/>
    <x v="258"/>
  </r>
  <r>
    <x v="0"/>
    <x v="23"/>
    <x v="259"/>
  </r>
  <r>
    <x v="0"/>
    <x v="0"/>
    <x v="260"/>
  </r>
  <r>
    <x v="0"/>
    <x v="1"/>
    <x v="261"/>
  </r>
  <r>
    <x v="0"/>
    <x v="2"/>
    <x v="262"/>
  </r>
  <r>
    <x v="0"/>
    <x v="3"/>
    <x v="263"/>
  </r>
  <r>
    <x v="0"/>
    <x v="4"/>
    <x v="264"/>
  </r>
  <r>
    <x v="0"/>
    <x v="5"/>
    <x v="265"/>
  </r>
  <r>
    <x v="0"/>
    <x v="6"/>
    <x v="266"/>
  </r>
  <r>
    <x v="0"/>
    <x v="7"/>
    <x v="267"/>
  </r>
  <r>
    <x v="0"/>
    <x v="8"/>
    <x v="268"/>
  </r>
  <r>
    <x v="0"/>
    <x v="9"/>
    <x v="269"/>
  </r>
  <r>
    <x v="0"/>
    <x v="10"/>
    <x v="183"/>
  </r>
  <r>
    <x v="0"/>
    <x v="11"/>
    <x v="270"/>
  </r>
  <r>
    <x v="0"/>
    <x v="12"/>
    <x v="271"/>
  </r>
  <r>
    <x v="0"/>
    <x v="13"/>
    <x v="272"/>
  </r>
  <r>
    <x v="0"/>
    <x v="14"/>
    <x v="273"/>
  </r>
  <r>
    <x v="0"/>
    <x v="15"/>
    <x v="274"/>
  </r>
  <r>
    <x v="0"/>
    <x v="16"/>
    <x v="275"/>
  </r>
  <r>
    <x v="0"/>
    <x v="17"/>
    <x v="276"/>
  </r>
  <r>
    <x v="0"/>
    <x v="18"/>
    <x v="277"/>
  </r>
  <r>
    <x v="0"/>
    <x v="19"/>
    <x v="278"/>
  </r>
  <r>
    <x v="0"/>
    <x v="20"/>
    <x v="279"/>
  </r>
  <r>
    <x v="0"/>
    <x v="21"/>
    <x v="280"/>
  </r>
  <r>
    <x v="0"/>
    <x v="22"/>
    <x v="281"/>
  </r>
  <r>
    <x v="0"/>
    <x v="23"/>
    <x v="282"/>
  </r>
  <r>
    <x v="0"/>
    <x v="0"/>
    <x v="283"/>
  </r>
  <r>
    <x v="0"/>
    <x v="1"/>
    <x v="284"/>
  </r>
  <r>
    <x v="0"/>
    <x v="2"/>
    <x v="285"/>
  </r>
  <r>
    <x v="0"/>
    <x v="3"/>
    <x v="286"/>
  </r>
  <r>
    <x v="0"/>
    <x v="4"/>
    <x v="287"/>
  </r>
  <r>
    <x v="0"/>
    <x v="5"/>
    <x v="288"/>
  </r>
  <r>
    <x v="0"/>
    <x v="6"/>
    <x v="289"/>
  </r>
  <r>
    <x v="0"/>
    <x v="7"/>
    <x v="290"/>
  </r>
  <r>
    <x v="0"/>
    <x v="8"/>
    <x v="291"/>
  </r>
  <r>
    <x v="0"/>
    <x v="9"/>
    <x v="292"/>
  </r>
  <r>
    <x v="0"/>
    <x v="10"/>
    <x v="293"/>
  </r>
  <r>
    <x v="0"/>
    <x v="11"/>
    <x v="294"/>
  </r>
  <r>
    <x v="0"/>
    <x v="12"/>
    <x v="295"/>
  </r>
  <r>
    <x v="0"/>
    <x v="13"/>
    <x v="296"/>
  </r>
  <r>
    <x v="0"/>
    <x v="14"/>
    <x v="297"/>
  </r>
  <r>
    <x v="0"/>
    <x v="15"/>
    <x v="298"/>
  </r>
  <r>
    <x v="0"/>
    <x v="16"/>
    <x v="299"/>
  </r>
  <r>
    <x v="0"/>
    <x v="17"/>
    <x v="300"/>
  </r>
  <r>
    <x v="0"/>
    <x v="18"/>
    <x v="301"/>
  </r>
  <r>
    <x v="0"/>
    <x v="19"/>
    <x v="302"/>
  </r>
  <r>
    <x v="0"/>
    <x v="20"/>
    <x v="303"/>
  </r>
  <r>
    <x v="0"/>
    <x v="21"/>
    <x v="304"/>
  </r>
  <r>
    <x v="0"/>
    <x v="22"/>
    <x v="295"/>
  </r>
  <r>
    <x v="0"/>
    <x v="23"/>
    <x v="305"/>
  </r>
  <r>
    <x v="0"/>
    <x v="0"/>
    <x v="306"/>
  </r>
  <r>
    <x v="0"/>
    <x v="1"/>
    <x v="307"/>
  </r>
  <r>
    <x v="0"/>
    <x v="2"/>
    <x v="308"/>
  </r>
  <r>
    <x v="0"/>
    <x v="3"/>
    <x v="309"/>
  </r>
  <r>
    <x v="0"/>
    <x v="4"/>
    <x v="310"/>
  </r>
  <r>
    <x v="0"/>
    <x v="5"/>
    <x v="311"/>
  </r>
  <r>
    <x v="0"/>
    <x v="6"/>
    <x v="312"/>
  </r>
  <r>
    <x v="0"/>
    <x v="7"/>
    <x v="313"/>
  </r>
  <r>
    <x v="0"/>
    <x v="8"/>
    <x v="314"/>
  </r>
  <r>
    <x v="0"/>
    <x v="9"/>
    <x v="315"/>
  </r>
  <r>
    <x v="0"/>
    <x v="10"/>
    <x v="316"/>
  </r>
  <r>
    <x v="0"/>
    <x v="11"/>
    <x v="317"/>
  </r>
  <r>
    <x v="0"/>
    <x v="12"/>
    <x v="318"/>
  </r>
  <r>
    <x v="0"/>
    <x v="13"/>
    <x v="319"/>
  </r>
  <r>
    <x v="0"/>
    <x v="14"/>
    <x v="320"/>
  </r>
  <r>
    <x v="0"/>
    <x v="15"/>
    <x v="321"/>
  </r>
  <r>
    <x v="0"/>
    <x v="16"/>
    <x v="322"/>
  </r>
  <r>
    <x v="0"/>
    <x v="17"/>
    <x v="323"/>
  </r>
  <r>
    <x v="0"/>
    <x v="18"/>
    <x v="324"/>
  </r>
  <r>
    <x v="0"/>
    <x v="19"/>
    <x v="325"/>
  </r>
  <r>
    <x v="0"/>
    <x v="20"/>
    <x v="194"/>
  </r>
  <r>
    <x v="0"/>
    <x v="21"/>
    <x v="326"/>
  </r>
  <r>
    <x v="0"/>
    <x v="22"/>
    <x v="327"/>
  </r>
  <r>
    <x v="0"/>
    <x v="23"/>
    <x v="328"/>
  </r>
  <r>
    <x v="0"/>
    <x v="0"/>
    <x v="329"/>
  </r>
  <r>
    <x v="0"/>
    <x v="1"/>
    <x v="330"/>
  </r>
  <r>
    <x v="0"/>
    <x v="2"/>
    <x v="331"/>
  </r>
  <r>
    <x v="0"/>
    <x v="3"/>
    <x v="332"/>
  </r>
  <r>
    <x v="0"/>
    <x v="4"/>
    <x v="333"/>
  </r>
  <r>
    <x v="0"/>
    <x v="5"/>
    <x v="334"/>
  </r>
  <r>
    <x v="0"/>
    <x v="6"/>
    <x v="335"/>
  </r>
  <r>
    <x v="0"/>
    <x v="7"/>
    <x v="336"/>
  </r>
  <r>
    <x v="0"/>
    <x v="8"/>
    <x v="337"/>
  </r>
  <r>
    <x v="0"/>
    <x v="9"/>
    <x v="338"/>
  </r>
  <r>
    <x v="0"/>
    <x v="10"/>
    <x v="339"/>
  </r>
  <r>
    <x v="0"/>
    <x v="11"/>
    <x v="340"/>
  </r>
  <r>
    <x v="0"/>
    <x v="12"/>
    <x v="341"/>
  </r>
  <r>
    <x v="0"/>
    <x v="13"/>
    <x v="342"/>
  </r>
  <r>
    <x v="0"/>
    <x v="14"/>
    <x v="343"/>
  </r>
  <r>
    <x v="0"/>
    <x v="15"/>
    <x v="193"/>
  </r>
  <r>
    <x v="0"/>
    <x v="16"/>
    <x v="344"/>
  </r>
  <r>
    <x v="0"/>
    <x v="17"/>
    <x v="345"/>
  </r>
  <r>
    <x v="0"/>
    <x v="18"/>
    <x v="346"/>
  </r>
  <r>
    <x v="0"/>
    <x v="19"/>
    <x v="347"/>
  </r>
  <r>
    <x v="0"/>
    <x v="20"/>
    <x v="348"/>
  </r>
  <r>
    <x v="0"/>
    <x v="21"/>
    <x v="349"/>
  </r>
  <r>
    <x v="0"/>
    <x v="22"/>
    <x v="350"/>
  </r>
  <r>
    <x v="0"/>
    <x v="23"/>
    <x v="351"/>
  </r>
  <r>
    <x v="0"/>
    <x v="0"/>
    <x v="352"/>
  </r>
  <r>
    <x v="0"/>
    <x v="1"/>
    <x v="353"/>
  </r>
  <r>
    <x v="0"/>
    <x v="2"/>
    <x v="354"/>
  </r>
  <r>
    <x v="0"/>
    <x v="3"/>
    <x v="355"/>
  </r>
  <r>
    <x v="0"/>
    <x v="4"/>
    <x v="356"/>
  </r>
  <r>
    <x v="0"/>
    <x v="5"/>
    <x v="357"/>
  </r>
  <r>
    <x v="0"/>
    <x v="6"/>
    <x v="358"/>
  </r>
  <r>
    <x v="0"/>
    <x v="7"/>
    <x v="359"/>
  </r>
  <r>
    <x v="0"/>
    <x v="8"/>
    <x v="360"/>
  </r>
  <r>
    <x v="0"/>
    <x v="9"/>
    <x v="361"/>
  </r>
  <r>
    <x v="0"/>
    <x v="10"/>
    <x v="306"/>
  </r>
  <r>
    <x v="0"/>
    <x v="11"/>
    <x v="362"/>
  </r>
  <r>
    <x v="0"/>
    <x v="12"/>
    <x v="363"/>
  </r>
  <r>
    <x v="0"/>
    <x v="13"/>
    <x v="364"/>
  </r>
  <r>
    <x v="0"/>
    <x v="14"/>
    <x v="365"/>
  </r>
  <r>
    <x v="0"/>
    <x v="15"/>
    <x v="366"/>
  </r>
  <r>
    <x v="0"/>
    <x v="16"/>
    <x v="367"/>
  </r>
  <r>
    <x v="0"/>
    <x v="17"/>
    <x v="368"/>
  </r>
  <r>
    <x v="0"/>
    <x v="18"/>
    <x v="369"/>
  </r>
  <r>
    <x v="0"/>
    <x v="19"/>
    <x v="370"/>
  </r>
  <r>
    <x v="0"/>
    <x v="20"/>
    <x v="87"/>
  </r>
  <r>
    <x v="0"/>
    <x v="21"/>
    <x v="371"/>
  </r>
  <r>
    <x v="0"/>
    <x v="22"/>
    <x v="372"/>
  </r>
  <r>
    <x v="0"/>
    <x v="23"/>
    <x v="373"/>
  </r>
  <r>
    <x v="0"/>
    <x v="0"/>
    <x v="374"/>
  </r>
  <r>
    <x v="0"/>
    <x v="1"/>
    <x v="375"/>
  </r>
  <r>
    <x v="0"/>
    <x v="2"/>
    <x v="376"/>
  </r>
  <r>
    <x v="0"/>
    <x v="3"/>
    <x v="377"/>
  </r>
  <r>
    <x v="0"/>
    <x v="4"/>
    <x v="378"/>
  </r>
  <r>
    <x v="0"/>
    <x v="5"/>
    <x v="379"/>
  </r>
  <r>
    <x v="0"/>
    <x v="6"/>
    <x v="380"/>
  </r>
  <r>
    <x v="0"/>
    <x v="7"/>
    <x v="381"/>
  </r>
  <r>
    <x v="0"/>
    <x v="8"/>
    <x v="382"/>
  </r>
  <r>
    <x v="0"/>
    <x v="9"/>
    <x v="383"/>
  </r>
  <r>
    <x v="0"/>
    <x v="10"/>
    <x v="384"/>
  </r>
  <r>
    <x v="0"/>
    <x v="11"/>
    <x v="385"/>
  </r>
  <r>
    <x v="0"/>
    <x v="12"/>
    <x v="61"/>
  </r>
  <r>
    <x v="0"/>
    <x v="13"/>
    <x v="386"/>
  </r>
  <r>
    <x v="0"/>
    <x v="14"/>
    <x v="387"/>
  </r>
  <r>
    <x v="0"/>
    <x v="15"/>
    <x v="388"/>
  </r>
  <r>
    <x v="0"/>
    <x v="16"/>
    <x v="389"/>
  </r>
  <r>
    <x v="0"/>
    <x v="17"/>
    <x v="390"/>
  </r>
  <r>
    <x v="0"/>
    <x v="18"/>
    <x v="391"/>
  </r>
  <r>
    <x v="0"/>
    <x v="19"/>
    <x v="392"/>
  </r>
  <r>
    <x v="0"/>
    <x v="20"/>
    <x v="393"/>
  </r>
  <r>
    <x v="0"/>
    <x v="21"/>
    <x v="394"/>
  </r>
  <r>
    <x v="0"/>
    <x v="22"/>
    <x v="395"/>
  </r>
  <r>
    <x v="0"/>
    <x v="23"/>
    <x v="396"/>
  </r>
  <r>
    <x v="0"/>
    <x v="0"/>
    <x v="397"/>
  </r>
  <r>
    <x v="0"/>
    <x v="1"/>
    <x v="398"/>
  </r>
  <r>
    <x v="0"/>
    <x v="2"/>
    <x v="399"/>
  </r>
  <r>
    <x v="0"/>
    <x v="3"/>
    <x v="400"/>
  </r>
  <r>
    <x v="0"/>
    <x v="4"/>
    <x v="401"/>
  </r>
  <r>
    <x v="0"/>
    <x v="5"/>
    <x v="105"/>
  </r>
  <r>
    <x v="0"/>
    <x v="6"/>
    <x v="402"/>
  </r>
  <r>
    <x v="0"/>
    <x v="7"/>
    <x v="403"/>
  </r>
  <r>
    <x v="0"/>
    <x v="8"/>
    <x v="404"/>
  </r>
  <r>
    <x v="0"/>
    <x v="9"/>
    <x v="405"/>
  </r>
  <r>
    <x v="0"/>
    <x v="10"/>
    <x v="406"/>
  </r>
  <r>
    <x v="0"/>
    <x v="11"/>
    <x v="407"/>
  </r>
  <r>
    <x v="0"/>
    <x v="12"/>
    <x v="408"/>
  </r>
  <r>
    <x v="0"/>
    <x v="13"/>
    <x v="409"/>
  </r>
  <r>
    <x v="0"/>
    <x v="14"/>
    <x v="410"/>
  </r>
  <r>
    <x v="0"/>
    <x v="15"/>
    <x v="411"/>
  </r>
  <r>
    <x v="0"/>
    <x v="16"/>
    <x v="412"/>
  </r>
  <r>
    <x v="0"/>
    <x v="17"/>
    <x v="413"/>
  </r>
  <r>
    <x v="0"/>
    <x v="18"/>
    <x v="414"/>
  </r>
  <r>
    <x v="0"/>
    <x v="19"/>
    <x v="415"/>
  </r>
  <r>
    <x v="0"/>
    <x v="20"/>
    <x v="416"/>
  </r>
  <r>
    <x v="0"/>
    <x v="21"/>
    <x v="417"/>
  </r>
  <r>
    <x v="0"/>
    <x v="22"/>
    <x v="418"/>
  </r>
  <r>
    <x v="0"/>
    <x v="23"/>
    <x v="419"/>
  </r>
  <r>
    <x v="0"/>
    <x v="0"/>
    <x v="420"/>
  </r>
  <r>
    <x v="0"/>
    <x v="1"/>
    <x v="421"/>
  </r>
  <r>
    <x v="0"/>
    <x v="2"/>
    <x v="422"/>
  </r>
  <r>
    <x v="0"/>
    <x v="3"/>
    <x v="423"/>
  </r>
  <r>
    <x v="0"/>
    <x v="4"/>
    <x v="424"/>
  </r>
  <r>
    <x v="0"/>
    <x v="5"/>
    <x v="425"/>
  </r>
  <r>
    <x v="0"/>
    <x v="6"/>
    <x v="426"/>
  </r>
  <r>
    <x v="0"/>
    <x v="7"/>
    <x v="427"/>
  </r>
  <r>
    <x v="0"/>
    <x v="8"/>
    <x v="428"/>
  </r>
  <r>
    <x v="0"/>
    <x v="9"/>
    <x v="429"/>
  </r>
  <r>
    <x v="0"/>
    <x v="10"/>
    <x v="430"/>
  </r>
  <r>
    <x v="0"/>
    <x v="11"/>
    <x v="431"/>
  </r>
  <r>
    <x v="0"/>
    <x v="12"/>
    <x v="432"/>
  </r>
  <r>
    <x v="0"/>
    <x v="13"/>
    <x v="433"/>
  </r>
  <r>
    <x v="0"/>
    <x v="14"/>
    <x v="434"/>
  </r>
  <r>
    <x v="0"/>
    <x v="15"/>
    <x v="435"/>
  </r>
  <r>
    <x v="0"/>
    <x v="16"/>
    <x v="436"/>
  </r>
  <r>
    <x v="0"/>
    <x v="17"/>
    <x v="437"/>
  </r>
  <r>
    <x v="0"/>
    <x v="18"/>
    <x v="438"/>
  </r>
  <r>
    <x v="0"/>
    <x v="19"/>
    <x v="439"/>
  </r>
  <r>
    <x v="0"/>
    <x v="20"/>
    <x v="440"/>
  </r>
  <r>
    <x v="0"/>
    <x v="21"/>
    <x v="441"/>
  </r>
  <r>
    <x v="0"/>
    <x v="22"/>
    <x v="442"/>
  </r>
  <r>
    <x v="0"/>
    <x v="23"/>
    <x v="443"/>
  </r>
  <r>
    <x v="0"/>
    <x v="0"/>
    <x v="444"/>
  </r>
  <r>
    <x v="0"/>
    <x v="1"/>
    <x v="445"/>
  </r>
  <r>
    <x v="0"/>
    <x v="2"/>
    <x v="446"/>
  </r>
  <r>
    <x v="0"/>
    <x v="3"/>
    <x v="447"/>
  </r>
  <r>
    <x v="0"/>
    <x v="4"/>
    <x v="448"/>
  </r>
  <r>
    <x v="0"/>
    <x v="5"/>
    <x v="449"/>
  </r>
  <r>
    <x v="0"/>
    <x v="6"/>
    <x v="450"/>
  </r>
  <r>
    <x v="0"/>
    <x v="7"/>
    <x v="451"/>
  </r>
  <r>
    <x v="0"/>
    <x v="8"/>
    <x v="452"/>
  </r>
  <r>
    <x v="0"/>
    <x v="9"/>
    <x v="453"/>
  </r>
  <r>
    <x v="0"/>
    <x v="10"/>
    <x v="454"/>
  </r>
  <r>
    <x v="0"/>
    <x v="11"/>
    <x v="455"/>
  </r>
  <r>
    <x v="0"/>
    <x v="12"/>
    <x v="456"/>
  </r>
  <r>
    <x v="0"/>
    <x v="13"/>
    <x v="457"/>
  </r>
  <r>
    <x v="0"/>
    <x v="14"/>
    <x v="458"/>
  </r>
  <r>
    <x v="0"/>
    <x v="15"/>
    <x v="459"/>
  </r>
  <r>
    <x v="0"/>
    <x v="16"/>
    <x v="460"/>
  </r>
  <r>
    <x v="0"/>
    <x v="17"/>
    <x v="461"/>
  </r>
  <r>
    <x v="0"/>
    <x v="18"/>
    <x v="462"/>
  </r>
  <r>
    <x v="0"/>
    <x v="19"/>
    <x v="463"/>
  </r>
  <r>
    <x v="0"/>
    <x v="20"/>
    <x v="450"/>
  </r>
  <r>
    <x v="0"/>
    <x v="21"/>
    <x v="464"/>
  </r>
  <r>
    <x v="0"/>
    <x v="22"/>
    <x v="465"/>
  </r>
  <r>
    <x v="0"/>
    <x v="23"/>
    <x v="466"/>
  </r>
  <r>
    <x v="0"/>
    <x v="0"/>
    <x v="467"/>
  </r>
  <r>
    <x v="0"/>
    <x v="1"/>
    <x v="468"/>
  </r>
  <r>
    <x v="0"/>
    <x v="2"/>
    <x v="469"/>
  </r>
  <r>
    <x v="0"/>
    <x v="3"/>
    <x v="470"/>
  </r>
  <r>
    <x v="0"/>
    <x v="4"/>
    <x v="471"/>
  </r>
  <r>
    <x v="0"/>
    <x v="5"/>
    <x v="79"/>
  </r>
  <r>
    <x v="0"/>
    <x v="6"/>
    <x v="472"/>
  </r>
  <r>
    <x v="0"/>
    <x v="7"/>
    <x v="473"/>
  </r>
  <r>
    <x v="0"/>
    <x v="8"/>
    <x v="474"/>
  </r>
  <r>
    <x v="0"/>
    <x v="9"/>
    <x v="475"/>
  </r>
  <r>
    <x v="0"/>
    <x v="10"/>
    <x v="476"/>
  </r>
  <r>
    <x v="0"/>
    <x v="11"/>
    <x v="477"/>
  </r>
  <r>
    <x v="0"/>
    <x v="12"/>
    <x v="478"/>
  </r>
  <r>
    <x v="0"/>
    <x v="13"/>
    <x v="479"/>
  </r>
  <r>
    <x v="0"/>
    <x v="14"/>
    <x v="480"/>
  </r>
  <r>
    <x v="0"/>
    <x v="15"/>
    <x v="41"/>
  </r>
  <r>
    <x v="0"/>
    <x v="16"/>
    <x v="481"/>
  </r>
  <r>
    <x v="0"/>
    <x v="17"/>
    <x v="482"/>
  </r>
  <r>
    <x v="0"/>
    <x v="18"/>
    <x v="483"/>
  </r>
  <r>
    <x v="0"/>
    <x v="19"/>
    <x v="484"/>
  </r>
  <r>
    <x v="0"/>
    <x v="20"/>
    <x v="485"/>
  </r>
  <r>
    <x v="0"/>
    <x v="21"/>
    <x v="486"/>
  </r>
  <r>
    <x v="0"/>
    <x v="22"/>
    <x v="487"/>
  </r>
  <r>
    <x v="0"/>
    <x v="23"/>
    <x v="488"/>
  </r>
  <r>
    <x v="0"/>
    <x v="0"/>
    <x v="489"/>
  </r>
  <r>
    <x v="0"/>
    <x v="1"/>
    <x v="490"/>
  </r>
  <r>
    <x v="0"/>
    <x v="2"/>
    <x v="491"/>
  </r>
  <r>
    <x v="0"/>
    <x v="3"/>
    <x v="492"/>
  </r>
  <r>
    <x v="0"/>
    <x v="4"/>
    <x v="493"/>
  </r>
  <r>
    <x v="0"/>
    <x v="5"/>
    <x v="494"/>
  </r>
  <r>
    <x v="0"/>
    <x v="6"/>
    <x v="495"/>
  </r>
  <r>
    <x v="0"/>
    <x v="7"/>
    <x v="496"/>
  </r>
  <r>
    <x v="0"/>
    <x v="8"/>
    <x v="497"/>
  </r>
  <r>
    <x v="0"/>
    <x v="9"/>
    <x v="498"/>
  </r>
  <r>
    <x v="0"/>
    <x v="10"/>
    <x v="499"/>
  </r>
  <r>
    <x v="0"/>
    <x v="11"/>
    <x v="500"/>
  </r>
  <r>
    <x v="0"/>
    <x v="12"/>
    <x v="501"/>
  </r>
  <r>
    <x v="0"/>
    <x v="13"/>
    <x v="502"/>
  </r>
  <r>
    <x v="0"/>
    <x v="14"/>
    <x v="503"/>
  </r>
  <r>
    <x v="0"/>
    <x v="15"/>
    <x v="504"/>
  </r>
  <r>
    <x v="0"/>
    <x v="16"/>
    <x v="505"/>
  </r>
  <r>
    <x v="0"/>
    <x v="17"/>
    <x v="506"/>
  </r>
  <r>
    <x v="0"/>
    <x v="18"/>
    <x v="507"/>
  </r>
  <r>
    <x v="0"/>
    <x v="19"/>
    <x v="508"/>
  </r>
  <r>
    <x v="0"/>
    <x v="20"/>
    <x v="509"/>
  </r>
  <r>
    <x v="0"/>
    <x v="21"/>
    <x v="510"/>
  </r>
  <r>
    <x v="0"/>
    <x v="22"/>
    <x v="511"/>
  </r>
  <r>
    <x v="0"/>
    <x v="23"/>
    <x v="512"/>
  </r>
  <r>
    <x v="0"/>
    <x v="0"/>
    <x v="513"/>
  </r>
  <r>
    <x v="0"/>
    <x v="1"/>
    <x v="514"/>
  </r>
  <r>
    <x v="0"/>
    <x v="2"/>
    <x v="428"/>
  </r>
  <r>
    <x v="0"/>
    <x v="3"/>
    <x v="515"/>
  </r>
  <r>
    <x v="0"/>
    <x v="4"/>
    <x v="516"/>
  </r>
  <r>
    <x v="0"/>
    <x v="5"/>
    <x v="517"/>
  </r>
  <r>
    <x v="0"/>
    <x v="6"/>
    <x v="518"/>
  </r>
  <r>
    <x v="0"/>
    <x v="7"/>
    <x v="519"/>
  </r>
  <r>
    <x v="0"/>
    <x v="8"/>
    <x v="438"/>
  </r>
  <r>
    <x v="0"/>
    <x v="9"/>
    <x v="520"/>
  </r>
  <r>
    <x v="0"/>
    <x v="10"/>
    <x v="521"/>
  </r>
  <r>
    <x v="0"/>
    <x v="11"/>
    <x v="522"/>
  </r>
  <r>
    <x v="0"/>
    <x v="12"/>
    <x v="523"/>
  </r>
  <r>
    <x v="0"/>
    <x v="13"/>
    <x v="524"/>
  </r>
  <r>
    <x v="0"/>
    <x v="14"/>
    <x v="525"/>
  </r>
  <r>
    <x v="0"/>
    <x v="15"/>
    <x v="526"/>
  </r>
  <r>
    <x v="0"/>
    <x v="16"/>
    <x v="527"/>
  </r>
  <r>
    <x v="0"/>
    <x v="17"/>
    <x v="528"/>
  </r>
  <r>
    <x v="0"/>
    <x v="18"/>
    <x v="529"/>
  </r>
  <r>
    <x v="0"/>
    <x v="19"/>
    <x v="530"/>
  </r>
  <r>
    <x v="0"/>
    <x v="20"/>
    <x v="531"/>
  </r>
  <r>
    <x v="0"/>
    <x v="21"/>
    <x v="532"/>
  </r>
  <r>
    <x v="0"/>
    <x v="22"/>
    <x v="533"/>
  </r>
  <r>
    <x v="0"/>
    <x v="23"/>
    <x v="534"/>
  </r>
  <r>
    <x v="0"/>
    <x v="0"/>
    <x v="535"/>
  </r>
  <r>
    <x v="0"/>
    <x v="1"/>
    <x v="536"/>
  </r>
  <r>
    <x v="0"/>
    <x v="2"/>
    <x v="537"/>
  </r>
  <r>
    <x v="0"/>
    <x v="3"/>
    <x v="538"/>
  </r>
  <r>
    <x v="0"/>
    <x v="4"/>
    <x v="533"/>
  </r>
  <r>
    <x v="0"/>
    <x v="5"/>
    <x v="539"/>
  </r>
  <r>
    <x v="0"/>
    <x v="6"/>
    <x v="540"/>
  </r>
  <r>
    <x v="0"/>
    <x v="7"/>
    <x v="541"/>
  </r>
  <r>
    <x v="0"/>
    <x v="8"/>
    <x v="450"/>
  </r>
  <r>
    <x v="0"/>
    <x v="9"/>
    <x v="542"/>
  </r>
  <r>
    <x v="0"/>
    <x v="10"/>
    <x v="543"/>
  </r>
  <r>
    <x v="0"/>
    <x v="11"/>
    <x v="544"/>
  </r>
  <r>
    <x v="0"/>
    <x v="12"/>
    <x v="545"/>
  </r>
  <r>
    <x v="0"/>
    <x v="13"/>
    <x v="546"/>
  </r>
  <r>
    <x v="0"/>
    <x v="14"/>
    <x v="112"/>
  </r>
  <r>
    <x v="0"/>
    <x v="15"/>
    <x v="547"/>
  </r>
  <r>
    <x v="0"/>
    <x v="16"/>
    <x v="548"/>
  </r>
  <r>
    <x v="0"/>
    <x v="17"/>
    <x v="549"/>
  </r>
  <r>
    <x v="0"/>
    <x v="18"/>
    <x v="550"/>
  </r>
  <r>
    <x v="0"/>
    <x v="19"/>
    <x v="551"/>
  </r>
  <r>
    <x v="0"/>
    <x v="20"/>
    <x v="552"/>
  </r>
  <r>
    <x v="0"/>
    <x v="21"/>
    <x v="553"/>
  </r>
  <r>
    <x v="0"/>
    <x v="22"/>
    <x v="554"/>
  </r>
  <r>
    <x v="0"/>
    <x v="23"/>
    <x v="555"/>
  </r>
  <r>
    <x v="0"/>
    <x v="0"/>
    <x v="556"/>
  </r>
  <r>
    <x v="0"/>
    <x v="1"/>
    <x v="557"/>
  </r>
  <r>
    <x v="0"/>
    <x v="2"/>
    <x v="558"/>
  </r>
  <r>
    <x v="0"/>
    <x v="3"/>
    <x v="559"/>
  </r>
  <r>
    <x v="0"/>
    <x v="4"/>
    <x v="13"/>
  </r>
  <r>
    <x v="0"/>
    <x v="5"/>
    <x v="560"/>
  </r>
  <r>
    <x v="0"/>
    <x v="6"/>
    <x v="561"/>
  </r>
  <r>
    <x v="0"/>
    <x v="7"/>
    <x v="562"/>
  </r>
  <r>
    <x v="0"/>
    <x v="8"/>
    <x v="563"/>
  </r>
  <r>
    <x v="0"/>
    <x v="9"/>
    <x v="564"/>
  </r>
  <r>
    <x v="0"/>
    <x v="10"/>
    <x v="565"/>
  </r>
  <r>
    <x v="0"/>
    <x v="11"/>
    <x v="566"/>
  </r>
  <r>
    <x v="0"/>
    <x v="12"/>
    <x v="567"/>
  </r>
  <r>
    <x v="0"/>
    <x v="13"/>
    <x v="568"/>
  </r>
  <r>
    <x v="0"/>
    <x v="14"/>
    <x v="569"/>
  </r>
  <r>
    <x v="0"/>
    <x v="15"/>
    <x v="570"/>
  </r>
  <r>
    <x v="0"/>
    <x v="16"/>
    <x v="571"/>
  </r>
  <r>
    <x v="0"/>
    <x v="17"/>
    <x v="572"/>
  </r>
  <r>
    <x v="0"/>
    <x v="18"/>
    <x v="573"/>
  </r>
  <r>
    <x v="0"/>
    <x v="19"/>
    <x v="574"/>
  </r>
  <r>
    <x v="0"/>
    <x v="20"/>
    <x v="575"/>
  </r>
  <r>
    <x v="0"/>
    <x v="21"/>
    <x v="565"/>
  </r>
  <r>
    <x v="0"/>
    <x v="22"/>
    <x v="576"/>
  </r>
  <r>
    <x v="0"/>
    <x v="23"/>
    <x v="577"/>
  </r>
  <r>
    <x v="0"/>
    <x v="0"/>
    <x v="578"/>
  </r>
  <r>
    <x v="0"/>
    <x v="1"/>
    <x v="579"/>
  </r>
  <r>
    <x v="0"/>
    <x v="2"/>
    <x v="580"/>
  </r>
  <r>
    <x v="0"/>
    <x v="3"/>
    <x v="581"/>
  </r>
  <r>
    <x v="0"/>
    <x v="4"/>
    <x v="582"/>
  </r>
  <r>
    <x v="0"/>
    <x v="5"/>
    <x v="583"/>
  </r>
  <r>
    <x v="0"/>
    <x v="6"/>
    <x v="584"/>
  </r>
  <r>
    <x v="0"/>
    <x v="7"/>
    <x v="585"/>
  </r>
  <r>
    <x v="0"/>
    <x v="8"/>
    <x v="586"/>
  </r>
  <r>
    <x v="0"/>
    <x v="9"/>
    <x v="587"/>
  </r>
  <r>
    <x v="0"/>
    <x v="10"/>
    <x v="588"/>
  </r>
  <r>
    <x v="0"/>
    <x v="11"/>
    <x v="589"/>
  </r>
  <r>
    <x v="0"/>
    <x v="12"/>
    <x v="590"/>
  </r>
  <r>
    <x v="0"/>
    <x v="13"/>
    <x v="591"/>
  </r>
  <r>
    <x v="0"/>
    <x v="14"/>
    <x v="86"/>
  </r>
  <r>
    <x v="0"/>
    <x v="15"/>
    <x v="592"/>
  </r>
  <r>
    <x v="0"/>
    <x v="16"/>
    <x v="593"/>
  </r>
  <r>
    <x v="0"/>
    <x v="17"/>
    <x v="594"/>
  </r>
  <r>
    <x v="0"/>
    <x v="18"/>
    <x v="595"/>
  </r>
  <r>
    <x v="0"/>
    <x v="19"/>
    <x v="596"/>
  </r>
  <r>
    <x v="0"/>
    <x v="20"/>
    <x v="597"/>
  </r>
  <r>
    <x v="0"/>
    <x v="21"/>
    <x v="598"/>
  </r>
  <r>
    <x v="0"/>
    <x v="22"/>
    <x v="599"/>
  </r>
  <r>
    <x v="0"/>
    <x v="23"/>
    <x v="600"/>
  </r>
  <r>
    <x v="0"/>
    <x v="0"/>
    <x v="601"/>
  </r>
  <r>
    <x v="0"/>
    <x v="1"/>
    <x v="602"/>
  </r>
  <r>
    <x v="0"/>
    <x v="2"/>
    <x v="603"/>
  </r>
  <r>
    <x v="0"/>
    <x v="3"/>
    <x v="604"/>
  </r>
  <r>
    <x v="0"/>
    <x v="4"/>
    <x v="605"/>
  </r>
  <r>
    <x v="0"/>
    <x v="5"/>
    <x v="606"/>
  </r>
  <r>
    <x v="0"/>
    <x v="6"/>
    <x v="607"/>
  </r>
  <r>
    <x v="0"/>
    <x v="7"/>
    <x v="608"/>
  </r>
  <r>
    <x v="0"/>
    <x v="8"/>
    <x v="609"/>
  </r>
  <r>
    <x v="0"/>
    <x v="9"/>
    <x v="610"/>
  </r>
  <r>
    <x v="0"/>
    <x v="10"/>
    <x v="611"/>
  </r>
  <r>
    <x v="0"/>
    <x v="11"/>
    <x v="361"/>
  </r>
  <r>
    <x v="0"/>
    <x v="12"/>
    <x v="612"/>
  </r>
  <r>
    <x v="0"/>
    <x v="13"/>
    <x v="342"/>
  </r>
  <r>
    <x v="0"/>
    <x v="14"/>
    <x v="613"/>
  </r>
  <r>
    <x v="0"/>
    <x v="15"/>
    <x v="614"/>
  </r>
  <r>
    <x v="0"/>
    <x v="16"/>
    <x v="615"/>
  </r>
  <r>
    <x v="0"/>
    <x v="17"/>
    <x v="616"/>
  </r>
  <r>
    <x v="0"/>
    <x v="18"/>
    <x v="617"/>
  </r>
  <r>
    <x v="0"/>
    <x v="19"/>
    <x v="618"/>
  </r>
  <r>
    <x v="0"/>
    <x v="20"/>
    <x v="619"/>
  </r>
  <r>
    <x v="0"/>
    <x v="21"/>
    <x v="620"/>
  </r>
  <r>
    <x v="0"/>
    <x v="22"/>
    <x v="621"/>
  </r>
  <r>
    <x v="0"/>
    <x v="23"/>
    <x v="622"/>
  </r>
  <r>
    <x v="0"/>
    <x v="0"/>
    <x v="623"/>
  </r>
  <r>
    <x v="0"/>
    <x v="1"/>
    <x v="624"/>
  </r>
  <r>
    <x v="0"/>
    <x v="2"/>
    <x v="625"/>
  </r>
  <r>
    <x v="0"/>
    <x v="3"/>
    <x v="626"/>
  </r>
  <r>
    <x v="0"/>
    <x v="4"/>
    <x v="627"/>
  </r>
  <r>
    <x v="0"/>
    <x v="5"/>
    <x v="628"/>
  </r>
  <r>
    <x v="0"/>
    <x v="6"/>
    <x v="629"/>
  </r>
  <r>
    <x v="0"/>
    <x v="7"/>
    <x v="630"/>
  </r>
  <r>
    <x v="0"/>
    <x v="8"/>
    <x v="631"/>
  </r>
  <r>
    <x v="0"/>
    <x v="9"/>
    <x v="632"/>
  </r>
  <r>
    <x v="0"/>
    <x v="10"/>
    <x v="633"/>
  </r>
  <r>
    <x v="0"/>
    <x v="11"/>
    <x v="634"/>
  </r>
  <r>
    <x v="0"/>
    <x v="12"/>
    <x v="635"/>
  </r>
  <r>
    <x v="0"/>
    <x v="13"/>
    <x v="636"/>
  </r>
  <r>
    <x v="0"/>
    <x v="14"/>
    <x v="637"/>
  </r>
  <r>
    <x v="0"/>
    <x v="15"/>
    <x v="638"/>
  </r>
  <r>
    <x v="0"/>
    <x v="16"/>
    <x v="639"/>
  </r>
  <r>
    <x v="0"/>
    <x v="17"/>
    <x v="640"/>
  </r>
  <r>
    <x v="0"/>
    <x v="18"/>
    <x v="641"/>
  </r>
  <r>
    <x v="0"/>
    <x v="19"/>
    <x v="642"/>
  </r>
  <r>
    <x v="0"/>
    <x v="20"/>
    <x v="643"/>
  </r>
  <r>
    <x v="0"/>
    <x v="21"/>
    <x v="644"/>
  </r>
  <r>
    <x v="0"/>
    <x v="22"/>
    <x v="645"/>
  </r>
  <r>
    <x v="0"/>
    <x v="23"/>
    <x v="646"/>
  </r>
  <r>
    <x v="0"/>
    <x v="0"/>
    <x v="647"/>
  </r>
  <r>
    <x v="0"/>
    <x v="1"/>
    <x v="648"/>
  </r>
  <r>
    <x v="0"/>
    <x v="2"/>
    <x v="649"/>
  </r>
  <r>
    <x v="0"/>
    <x v="3"/>
    <x v="650"/>
  </r>
  <r>
    <x v="0"/>
    <x v="4"/>
    <x v="651"/>
  </r>
  <r>
    <x v="0"/>
    <x v="5"/>
    <x v="652"/>
  </r>
  <r>
    <x v="0"/>
    <x v="6"/>
    <x v="653"/>
  </r>
  <r>
    <x v="0"/>
    <x v="7"/>
    <x v="654"/>
  </r>
  <r>
    <x v="0"/>
    <x v="8"/>
    <x v="655"/>
  </r>
  <r>
    <x v="0"/>
    <x v="9"/>
    <x v="656"/>
  </r>
  <r>
    <x v="0"/>
    <x v="10"/>
    <x v="657"/>
  </r>
  <r>
    <x v="0"/>
    <x v="11"/>
    <x v="658"/>
  </r>
  <r>
    <x v="0"/>
    <x v="12"/>
    <x v="659"/>
  </r>
  <r>
    <x v="0"/>
    <x v="13"/>
    <x v="660"/>
  </r>
  <r>
    <x v="0"/>
    <x v="14"/>
    <x v="661"/>
  </r>
  <r>
    <x v="0"/>
    <x v="15"/>
    <x v="662"/>
  </r>
  <r>
    <x v="0"/>
    <x v="16"/>
    <x v="663"/>
  </r>
  <r>
    <x v="0"/>
    <x v="17"/>
    <x v="664"/>
  </r>
  <r>
    <x v="0"/>
    <x v="18"/>
    <x v="665"/>
  </r>
  <r>
    <x v="0"/>
    <x v="19"/>
    <x v="666"/>
  </r>
  <r>
    <x v="0"/>
    <x v="20"/>
    <x v="187"/>
  </r>
  <r>
    <x v="0"/>
    <x v="21"/>
    <x v="667"/>
  </r>
  <r>
    <x v="0"/>
    <x v="22"/>
    <x v="668"/>
  </r>
  <r>
    <x v="0"/>
    <x v="23"/>
    <x v="669"/>
  </r>
  <r>
    <x v="0"/>
    <x v="0"/>
    <x v="670"/>
  </r>
  <r>
    <x v="0"/>
    <x v="1"/>
    <x v="671"/>
  </r>
  <r>
    <x v="0"/>
    <x v="2"/>
    <x v="672"/>
  </r>
  <r>
    <x v="0"/>
    <x v="3"/>
    <x v="673"/>
  </r>
  <r>
    <x v="0"/>
    <x v="4"/>
    <x v="674"/>
  </r>
  <r>
    <x v="0"/>
    <x v="5"/>
    <x v="675"/>
  </r>
  <r>
    <x v="0"/>
    <x v="6"/>
    <x v="676"/>
  </r>
  <r>
    <x v="0"/>
    <x v="7"/>
    <x v="677"/>
  </r>
  <r>
    <x v="0"/>
    <x v="8"/>
    <x v="678"/>
  </r>
  <r>
    <x v="0"/>
    <x v="9"/>
    <x v="679"/>
  </r>
  <r>
    <x v="0"/>
    <x v="10"/>
    <x v="680"/>
  </r>
  <r>
    <x v="0"/>
    <x v="11"/>
    <x v="681"/>
  </r>
  <r>
    <x v="0"/>
    <x v="12"/>
    <x v="183"/>
  </r>
  <r>
    <x v="0"/>
    <x v="13"/>
    <x v="292"/>
  </r>
  <r>
    <x v="0"/>
    <x v="14"/>
    <x v="682"/>
  </r>
  <r>
    <x v="0"/>
    <x v="15"/>
    <x v="683"/>
  </r>
  <r>
    <x v="0"/>
    <x v="16"/>
    <x v="684"/>
  </r>
  <r>
    <x v="0"/>
    <x v="17"/>
    <x v="685"/>
  </r>
  <r>
    <x v="0"/>
    <x v="18"/>
    <x v="686"/>
  </r>
  <r>
    <x v="0"/>
    <x v="19"/>
    <x v="687"/>
  </r>
  <r>
    <x v="0"/>
    <x v="20"/>
    <x v="688"/>
  </r>
  <r>
    <x v="0"/>
    <x v="21"/>
    <x v="689"/>
  </r>
  <r>
    <x v="0"/>
    <x v="22"/>
    <x v="690"/>
  </r>
  <r>
    <x v="0"/>
    <x v="23"/>
    <x v="691"/>
  </r>
  <r>
    <x v="0"/>
    <x v="0"/>
    <x v="692"/>
  </r>
  <r>
    <x v="0"/>
    <x v="1"/>
    <x v="693"/>
  </r>
  <r>
    <x v="0"/>
    <x v="2"/>
    <x v="366"/>
  </r>
  <r>
    <x v="0"/>
    <x v="3"/>
    <x v="366"/>
  </r>
  <r>
    <x v="0"/>
    <x v="4"/>
    <x v="694"/>
  </r>
  <r>
    <x v="0"/>
    <x v="5"/>
    <x v="368"/>
  </r>
  <r>
    <x v="0"/>
    <x v="6"/>
    <x v="695"/>
  </r>
  <r>
    <x v="0"/>
    <x v="7"/>
    <x v="696"/>
  </r>
  <r>
    <x v="0"/>
    <x v="8"/>
    <x v="697"/>
  </r>
  <r>
    <x v="0"/>
    <x v="9"/>
    <x v="698"/>
  </r>
  <r>
    <x v="0"/>
    <x v="10"/>
    <x v="699"/>
  </r>
  <r>
    <x v="0"/>
    <x v="11"/>
    <x v="700"/>
  </r>
  <r>
    <x v="0"/>
    <x v="12"/>
    <x v="701"/>
  </r>
  <r>
    <x v="0"/>
    <x v="13"/>
    <x v="702"/>
  </r>
  <r>
    <x v="0"/>
    <x v="14"/>
    <x v="703"/>
  </r>
  <r>
    <x v="0"/>
    <x v="15"/>
    <x v="704"/>
  </r>
  <r>
    <x v="0"/>
    <x v="16"/>
    <x v="204"/>
  </r>
  <r>
    <x v="0"/>
    <x v="17"/>
    <x v="705"/>
  </r>
  <r>
    <x v="0"/>
    <x v="18"/>
    <x v="179"/>
  </r>
  <r>
    <x v="0"/>
    <x v="19"/>
    <x v="706"/>
  </r>
  <r>
    <x v="0"/>
    <x v="20"/>
    <x v="707"/>
  </r>
  <r>
    <x v="0"/>
    <x v="21"/>
    <x v="708"/>
  </r>
  <r>
    <x v="0"/>
    <x v="22"/>
    <x v="709"/>
  </r>
  <r>
    <x v="0"/>
    <x v="23"/>
    <x v="710"/>
  </r>
  <r>
    <x v="1"/>
    <x v="0"/>
    <x v="711"/>
  </r>
  <r>
    <x v="1"/>
    <x v="1"/>
    <x v="712"/>
  </r>
  <r>
    <x v="1"/>
    <x v="2"/>
    <x v="713"/>
  </r>
  <r>
    <x v="1"/>
    <x v="3"/>
    <x v="714"/>
  </r>
  <r>
    <x v="1"/>
    <x v="4"/>
    <x v="715"/>
  </r>
  <r>
    <x v="1"/>
    <x v="5"/>
    <x v="716"/>
  </r>
  <r>
    <x v="1"/>
    <x v="6"/>
    <x v="717"/>
  </r>
  <r>
    <x v="1"/>
    <x v="7"/>
    <x v="718"/>
  </r>
  <r>
    <x v="1"/>
    <x v="8"/>
    <x v="719"/>
  </r>
  <r>
    <x v="1"/>
    <x v="9"/>
    <x v="720"/>
  </r>
  <r>
    <x v="1"/>
    <x v="10"/>
    <x v="309"/>
  </r>
  <r>
    <x v="1"/>
    <x v="11"/>
    <x v="721"/>
  </r>
  <r>
    <x v="1"/>
    <x v="12"/>
    <x v="722"/>
  </r>
  <r>
    <x v="1"/>
    <x v="13"/>
    <x v="723"/>
  </r>
  <r>
    <x v="1"/>
    <x v="14"/>
    <x v="724"/>
  </r>
  <r>
    <x v="1"/>
    <x v="15"/>
    <x v="725"/>
  </r>
  <r>
    <x v="1"/>
    <x v="16"/>
    <x v="726"/>
  </r>
  <r>
    <x v="1"/>
    <x v="17"/>
    <x v="727"/>
  </r>
  <r>
    <x v="1"/>
    <x v="18"/>
    <x v="728"/>
  </r>
  <r>
    <x v="1"/>
    <x v="19"/>
    <x v="729"/>
  </r>
  <r>
    <x v="1"/>
    <x v="20"/>
    <x v="651"/>
  </r>
  <r>
    <x v="1"/>
    <x v="21"/>
    <x v="730"/>
  </r>
  <r>
    <x v="1"/>
    <x v="22"/>
    <x v="731"/>
  </r>
  <r>
    <x v="1"/>
    <x v="23"/>
    <x v="732"/>
  </r>
  <r>
    <x v="1"/>
    <x v="0"/>
    <x v="733"/>
  </r>
  <r>
    <x v="1"/>
    <x v="1"/>
    <x v="734"/>
  </r>
  <r>
    <x v="1"/>
    <x v="2"/>
    <x v="735"/>
  </r>
  <r>
    <x v="1"/>
    <x v="3"/>
    <x v="736"/>
  </r>
  <r>
    <x v="1"/>
    <x v="4"/>
    <x v="737"/>
  </r>
  <r>
    <x v="1"/>
    <x v="5"/>
    <x v="738"/>
  </r>
  <r>
    <x v="1"/>
    <x v="6"/>
    <x v="739"/>
  </r>
  <r>
    <x v="1"/>
    <x v="7"/>
    <x v="740"/>
  </r>
  <r>
    <x v="1"/>
    <x v="8"/>
    <x v="741"/>
  </r>
  <r>
    <x v="1"/>
    <x v="9"/>
    <x v="742"/>
  </r>
  <r>
    <x v="1"/>
    <x v="10"/>
    <x v="743"/>
  </r>
  <r>
    <x v="1"/>
    <x v="11"/>
    <x v="744"/>
  </r>
  <r>
    <x v="1"/>
    <x v="12"/>
    <x v="745"/>
  </r>
  <r>
    <x v="1"/>
    <x v="13"/>
    <x v="746"/>
  </r>
  <r>
    <x v="1"/>
    <x v="14"/>
    <x v="747"/>
  </r>
  <r>
    <x v="1"/>
    <x v="15"/>
    <x v="748"/>
  </r>
  <r>
    <x v="1"/>
    <x v="16"/>
    <x v="749"/>
  </r>
  <r>
    <x v="1"/>
    <x v="17"/>
    <x v="750"/>
  </r>
  <r>
    <x v="1"/>
    <x v="18"/>
    <x v="751"/>
  </r>
  <r>
    <x v="1"/>
    <x v="19"/>
    <x v="752"/>
  </r>
  <r>
    <x v="1"/>
    <x v="20"/>
    <x v="753"/>
  </r>
  <r>
    <x v="1"/>
    <x v="21"/>
    <x v="754"/>
  </r>
  <r>
    <x v="1"/>
    <x v="22"/>
    <x v="755"/>
  </r>
  <r>
    <x v="1"/>
    <x v="23"/>
    <x v="756"/>
  </r>
  <r>
    <x v="1"/>
    <x v="0"/>
    <x v="757"/>
  </r>
  <r>
    <x v="1"/>
    <x v="1"/>
    <x v="62"/>
  </r>
  <r>
    <x v="1"/>
    <x v="2"/>
    <x v="758"/>
  </r>
  <r>
    <x v="1"/>
    <x v="3"/>
    <x v="759"/>
  </r>
  <r>
    <x v="1"/>
    <x v="4"/>
    <x v="760"/>
  </r>
  <r>
    <x v="1"/>
    <x v="5"/>
    <x v="761"/>
  </r>
  <r>
    <x v="1"/>
    <x v="6"/>
    <x v="762"/>
  </r>
  <r>
    <x v="1"/>
    <x v="7"/>
    <x v="763"/>
  </r>
  <r>
    <x v="1"/>
    <x v="8"/>
    <x v="764"/>
  </r>
  <r>
    <x v="1"/>
    <x v="9"/>
    <x v="765"/>
  </r>
  <r>
    <x v="1"/>
    <x v="10"/>
    <x v="766"/>
  </r>
  <r>
    <x v="1"/>
    <x v="11"/>
    <x v="767"/>
  </r>
  <r>
    <x v="1"/>
    <x v="12"/>
    <x v="768"/>
  </r>
  <r>
    <x v="1"/>
    <x v="13"/>
    <x v="769"/>
  </r>
  <r>
    <x v="1"/>
    <x v="14"/>
    <x v="770"/>
  </r>
  <r>
    <x v="1"/>
    <x v="15"/>
    <x v="771"/>
  </r>
  <r>
    <x v="1"/>
    <x v="16"/>
    <x v="772"/>
  </r>
  <r>
    <x v="1"/>
    <x v="17"/>
    <x v="773"/>
  </r>
  <r>
    <x v="1"/>
    <x v="18"/>
    <x v="774"/>
  </r>
  <r>
    <x v="1"/>
    <x v="19"/>
    <x v="775"/>
  </r>
  <r>
    <x v="1"/>
    <x v="20"/>
    <x v="185"/>
  </r>
  <r>
    <x v="1"/>
    <x v="21"/>
    <x v="776"/>
  </r>
  <r>
    <x v="1"/>
    <x v="22"/>
    <x v="777"/>
  </r>
  <r>
    <x v="1"/>
    <x v="23"/>
    <x v="778"/>
  </r>
  <r>
    <x v="1"/>
    <x v="0"/>
    <x v="779"/>
  </r>
  <r>
    <x v="1"/>
    <x v="1"/>
    <x v="780"/>
  </r>
  <r>
    <x v="1"/>
    <x v="2"/>
    <x v="781"/>
  </r>
  <r>
    <x v="1"/>
    <x v="3"/>
    <x v="666"/>
  </r>
  <r>
    <x v="1"/>
    <x v="4"/>
    <x v="782"/>
  </r>
  <r>
    <x v="1"/>
    <x v="5"/>
    <x v="783"/>
  </r>
  <r>
    <x v="1"/>
    <x v="6"/>
    <x v="784"/>
  </r>
  <r>
    <x v="1"/>
    <x v="7"/>
    <x v="785"/>
  </r>
  <r>
    <x v="1"/>
    <x v="8"/>
    <x v="786"/>
  </r>
  <r>
    <x v="1"/>
    <x v="9"/>
    <x v="787"/>
  </r>
  <r>
    <x v="1"/>
    <x v="10"/>
    <x v="788"/>
  </r>
  <r>
    <x v="1"/>
    <x v="11"/>
    <x v="637"/>
  </r>
  <r>
    <x v="1"/>
    <x v="12"/>
    <x v="789"/>
  </r>
  <r>
    <x v="1"/>
    <x v="13"/>
    <x v="790"/>
  </r>
  <r>
    <x v="1"/>
    <x v="14"/>
    <x v="791"/>
  </r>
  <r>
    <x v="1"/>
    <x v="15"/>
    <x v="792"/>
  </r>
  <r>
    <x v="1"/>
    <x v="16"/>
    <x v="793"/>
  </r>
  <r>
    <x v="1"/>
    <x v="17"/>
    <x v="794"/>
  </r>
  <r>
    <x v="1"/>
    <x v="18"/>
    <x v="795"/>
  </r>
  <r>
    <x v="1"/>
    <x v="19"/>
    <x v="796"/>
  </r>
  <r>
    <x v="1"/>
    <x v="20"/>
    <x v="797"/>
  </r>
  <r>
    <x v="1"/>
    <x v="21"/>
    <x v="798"/>
  </r>
  <r>
    <x v="1"/>
    <x v="22"/>
    <x v="799"/>
  </r>
  <r>
    <x v="1"/>
    <x v="23"/>
    <x v="800"/>
  </r>
  <r>
    <x v="1"/>
    <x v="0"/>
    <x v="801"/>
  </r>
  <r>
    <x v="1"/>
    <x v="1"/>
    <x v="802"/>
  </r>
  <r>
    <x v="1"/>
    <x v="2"/>
    <x v="803"/>
  </r>
  <r>
    <x v="1"/>
    <x v="3"/>
    <x v="804"/>
  </r>
  <r>
    <x v="1"/>
    <x v="4"/>
    <x v="805"/>
  </r>
  <r>
    <x v="1"/>
    <x v="5"/>
    <x v="806"/>
  </r>
  <r>
    <x v="1"/>
    <x v="6"/>
    <x v="807"/>
  </r>
  <r>
    <x v="1"/>
    <x v="7"/>
    <x v="808"/>
  </r>
  <r>
    <x v="1"/>
    <x v="8"/>
    <x v="809"/>
  </r>
  <r>
    <x v="1"/>
    <x v="9"/>
    <x v="810"/>
  </r>
  <r>
    <x v="1"/>
    <x v="10"/>
    <x v="811"/>
  </r>
  <r>
    <x v="1"/>
    <x v="11"/>
    <x v="812"/>
  </r>
  <r>
    <x v="1"/>
    <x v="12"/>
    <x v="813"/>
  </r>
  <r>
    <x v="1"/>
    <x v="13"/>
    <x v="814"/>
  </r>
  <r>
    <x v="1"/>
    <x v="14"/>
    <x v="815"/>
  </r>
  <r>
    <x v="1"/>
    <x v="15"/>
    <x v="816"/>
  </r>
  <r>
    <x v="1"/>
    <x v="16"/>
    <x v="817"/>
  </r>
  <r>
    <x v="1"/>
    <x v="17"/>
    <x v="818"/>
  </r>
  <r>
    <x v="1"/>
    <x v="18"/>
    <x v="819"/>
  </r>
  <r>
    <x v="1"/>
    <x v="19"/>
    <x v="820"/>
  </r>
  <r>
    <x v="1"/>
    <x v="20"/>
    <x v="821"/>
  </r>
  <r>
    <x v="1"/>
    <x v="21"/>
    <x v="822"/>
  </r>
  <r>
    <x v="1"/>
    <x v="22"/>
    <x v="823"/>
  </r>
  <r>
    <x v="1"/>
    <x v="23"/>
    <x v="824"/>
  </r>
  <r>
    <x v="1"/>
    <x v="0"/>
    <x v="825"/>
  </r>
  <r>
    <x v="1"/>
    <x v="1"/>
    <x v="217"/>
  </r>
  <r>
    <x v="1"/>
    <x v="2"/>
    <x v="826"/>
  </r>
  <r>
    <x v="1"/>
    <x v="3"/>
    <x v="827"/>
  </r>
  <r>
    <x v="1"/>
    <x v="4"/>
    <x v="828"/>
  </r>
  <r>
    <x v="1"/>
    <x v="5"/>
    <x v="829"/>
  </r>
  <r>
    <x v="1"/>
    <x v="6"/>
    <x v="830"/>
  </r>
  <r>
    <x v="1"/>
    <x v="7"/>
    <x v="831"/>
  </r>
  <r>
    <x v="1"/>
    <x v="8"/>
    <x v="832"/>
  </r>
  <r>
    <x v="1"/>
    <x v="9"/>
    <x v="833"/>
  </r>
  <r>
    <x v="1"/>
    <x v="10"/>
    <x v="834"/>
  </r>
  <r>
    <x v="1"/>
    <x v="11"/>
    <x v="835"/>
  </r>
  <r>
    <x v="1"/>
    <x v="12"/>
    <x v="836"/>
  </r>
  <r>
    <x v="1"/>
    <x v="13"/>
    <x v="837"/>
  </r>
  <r>
    <x v="1"/>
    <x v="14"/>
    <x v="365"/>
  </r>
  <r>
    <x v="1"/>
    <x v="15"/>
    <x v="838"/>
  </r>
  <r>
    <x v="1"/>
    <x v="16"/>
    <x v="839"/>
  </r>
  <r>
    <x v="1"/>
    <x v="17"/>
    <x v="840"/>
  </r>
  <r>
    <x v="1"/>
    <x v="18"/>
    <x v="841"/>
  </r>
  <r>
    <x v="1"/>
    <x v="19"/>
    <x v="842"/>
  </r>
  <r>
    <x v="1"/>
    <x v="20"/>
    <x v="843"/>
  </r>
  <r>
    <x v="1"/>
    <x v="21"/>
    <x v="844"/>
  </r>
  <r>
    <x v="1"/>
    <x v="22"/>
    <x v="845"/>
  </r>
  <r>
    <x v="1"/>
    <x v="23"/>
    <x v="846"/>
  </r>
  <r>
    <x v="1"/>
    <x v="0"/>
    <x v="847"/>
  </r>
  <r>
    <x v="1"/>
    <x v="1"/>
    <x v="848"/>
  </r>
  <r>
    <x v="1"/>
    <x v="2"/>
    <x v="849"/>
  </r>
  <r>
    <x v="1"/>
    <x v="3"/>
    <x v="850"/>
  </r>
  <r>
    <x v="1"/>
    <x v="4"/>
    <x v="851"/>
  </r>
  <r>
    <x v="1"/>
    <x v="5"/>
    <x v="852"/>
  </r>
  <r>
    <x v="1"/>
    <x v="6"/>
    <x v="853"/>
  </r>
  <r>
    <x v="1"/>
    <x v="7"/>
    <x v="854"/>
  </r>
  <r>
    <x v="1"/>
    <x v="8"/>
    <x v="855"/>
  </r>
  <r>
    <x v="1"/>
    <x v="9"/>
    <x v="856"/>
  </r>
  <r>
    <x v="1"/>
    <x v="10"/>
    <x v="857"/>
  </r>
  <r>
    <x v="1"/>
    <x v="11"/>
    <x v="858"/>
  </r>
  <r>
    <x v="1"/>
    <x v="12"/>
    <x v="859"/>
  </r>
  <r>
    <x v="1"/>
    <x v="13"/>
    <x v="350"/>
  </r>
  <r>
    <x v="1"/>
    <x v="14"/>
    <x v="860"/>
  </r>
  <r>
    <x v="1"/>
    <x v="15"/>
    <x v="209"/>
  </r>
  <r>
    <x v="1"/>
    <x v="16"/>
    <x v="861"/>
  </r>
  <r>
    <x v="1"/>
    <x v="17"/>
    <x v="862"/>
  </r>
  <r>
    <x v="1"/>
    <x v="18"/>
    <x v="863"/>
  </r>
  <r>
    <x v="1"/>
    <x v="19"/>
    <x v="864"/>
  </r>
  <r>
    <x v="1"/>
    <x v="20"/>
    <x v="865"/>
  </r>
  <r>
    <x v="1"/>
    <x v="21"/>
    <x v="866"/>
  </r>
  <r>
    <x v="1"/>
    <x v="22"/>
    <x v="867"/>
  </r>
  <r>
    <x v="1"/>
    <x v="23"/>
    <x v="868"/>
  </r>
  <r>
    <x v="1"/>
    <x v="0"/>
    <x v="869"/>
  </r>
  <r>
    <x v="1"/>
    <x v="1"/>
    <x v="870"/>
  </r>
  <r>
    <x v="1"/>
    <x v="2"/>
    <x v="871"/>
  </r>
  <r>
    <x v="1"/>
    <x v="3"/>
    <x v="872"/>
  </r>
  <r>
    <x v="1"/>
    <x v="4"/>
    <x v="873"/>
  </r>
  <r>
    <x v="1"/>
    <x v="5"/>
    <x v="874"/>
  </r>
  <r>
    <x v="1"/>
    <x v="6"/>
    <x v="875"/>
  </r>
  <r>
    <x v="1"/>
    <x v="7"/>
    <x v="876"/>
  </r>
  <r>
    <x v="1"/>
    <x v="8"/>
    <x v="877"/>
  </r>
  <r>
    <x v="1"/>
    <x v="9"/>
    <x v="878"/>
  </r>
  <r>
    <x v="1"/>
    <x v="10"/>
    <x v="879"/>
  </r>
  <r>
    <x v="1"/>
    <x v="11"/>
    <x v="880"/>
  </r>
  <r>
    <x v="1"/>
    <x v="12"/>
    <x v="881"/>
  </r>
  <r>
    <x v="1"/>
    <x v="13"/>
    <x v="882"/>
  </r>
  <r>
    <x v="1"/>
    <x v="14"/>
    <x v="883"/>
  </r>
  <r>
    <x v="1"/>
    <x v="15"/>
    <x v="884"/>
  </r>
  <r>
    <x v="1"/>
    <x v="16"/>
    <x v="885"/>
  </r>
  <r>
    <x v="1"/>
    <x v="17"/>
    <x v="886"/>
  </r>
  <r>
    <x v="1"/>
    <x v="18"/>
    <x v="887"/>
  </r>
  <r>
    <x v="1"/>
    <x v="19"/>
    <x v="888"/>
  </r>
  <r>
    <x v="1"/>
    <x v="20"/>
    <x v="889"/>
  </r>
  <r>
    <x v="1"/>
    <x v="21"/>
    <x v="890"/>
  </r>
  <r>
    <x v="1"/>
    <x v="22"/>
    <x v="891"/>
  </r>
  <r>
    <x v="1"/>
    <x v="23"/>
    <x v="892"/>
  </r>
  <r>
    <x v="1"/>
    <x v="0"/>
    <x v="893"/>
  </r>
  <r>
    <x v="1"/>
    <x v="1"/>
    <x v="894"/>
  </r>
  <r>
    <x v="1"/>
    <x v="2"/>
    <x v="895"/>
  </r>
  <r>
    <x v="1"/>
    <x v="3"/>
    <x v="896"/>
  </r>
  <r>
    <x v="1"/>
    <x v="4"/>
    <x v="897"/>
  </r>
  <r>
    <x v="1"/>
    <x v="5"/>
    <x v="898"/>
  </r>
  <r>
    <x v="1"/>
    <x v="6"/>
    <x v="899"/>
  </r>
  <r>
    <x v="1"/>
    <x v="7"/>
    <x v="900"/>
  </r>
  <r>
    <x v="1"/>
    <x v="8"/>
    <x v="901"/>
  </r>
  <r>
    <x v="1"/>
    <x v="9"/>
    <x v="902"/>
  </r>
  <r>
    <x v="1"/>
    <x v="10"/>
    <x v="903"/>
  </r>
  <r>
    <x v="1"/>
    <x v="11"/>
    <x v="904"/>
  </r>
  <r>
    <x v="1"/>
    <x v="12"/>
    <x v="905"/>
  </r>
  <r>
    <x v="1"/>
    <x v="13"/>
    <x v="906"/>
  </r>
  <r>
    <x v="1"/>
    <x v="14"/>
    <x v="907"/>
  </r>
  <r>
    <x v="1"/>
    <x v="15"/>
    <x v="908"/>
  </r>
  <r>
    <x v="1"/>
    <x v="16"/>
    <x v="909"/>
  </r>
  <r>
    <x v="1"/>
    <x v="17"/>
    <x v="910"/>
  </r>
  <r>
    <x v="1"/>
    <x v="18"/>
    <x v="911"/>
  </r>
  <r>
    <x v="1"/>
    <x v="19"/>
    <x v="912"/>
  </r>
  <r>
    <x v="1"/>
    <x v="20"/>
    <x v="913"/>
  </r>
  <r>
    <x v="1"/>
    <x v="21"/>
    <x v="914"/>
  </r>
  <r>
    <x v="1"/>
    <x v="22"/>
    <x v="915"/>
  </r>
  <r>
    <x v="1"/>
    <x v="23"/>
    <x v="916"/>
  </r>
  <r>
    <x v="1"/>
    <x v="0"/>
    <x v="83"/>
  </r>
  <r>
    <x v="1"/>
    <x v="1"/>
    <x v="917"/>
  </r>
  <r>
    <x v="1"/>
    <x v="2"/>
    <x v="918"/>
  </r>
  <r>
    <x v="1"/>
    <x v="3"/>
    <x v="919"/>
  </r>
  <r>
    <x v="1"/>
    <x v="4"/>
    <x v="920"/>
  </r>
  <r>
    <x v="1"/>
    <x v="5"/>
    <x v="921"/>
  </r>
  <r>
    <x v="1"/>
    <x v="6"/>
    <x v="922"/>
  </r>
  <r>
    <x v="1"/>
    <x v="7"/>
    <x v="923"/>
  </r>
  <r>
    <x v="1"/>
    <x v="8"/>
    <x v="924"/>
  </r>
  <r>
    <x v="1"/>
    <x v="9"/>
    <x v="925"/>
  </r>
  <r>
    <x v="1"/>
    <x v="10"/>
    <x v="926"/>
  </r>
  <r>
    <x v="1"/>
    <x v="11"/>
    <x v="927"/>
  </r>
  <r>
    <x v="1"/>
    <x v="12"/>
    <x v="928"/>
  </r>
  <r>
    <x v="1"/>
    <x v="13"/>
    <x v="929"/>
  </r>
  <r>
    <x v="1"/>
    <x v="14"/>
    <x v="930"/>
  </r>
  <r>
    <x v="1"/>
    <x v="15"/>
    <x v="931"/>
  </r>
  <r>
    <x v="1"/>
    <x v="16"/>
    <x v="932"/>
  </r>
  <r>
    <x v="1"/>
    <x v="17"/>
    <x v="933"/>
  </r>
  <r>
    <x v="1"/>
    <x v="18"/>
    <x v="934"/>
  </r>
  <r>
    <x v="1"/>
    <x v="19"/>
    <x v="935"/>
  </r>
  <r>
    <x v="1"/>
    <x v="20"/>
    <x v="936"/>
  </r>
  <r>
    <x v="1"/>
    <x v="21"/>
    <x v="937"/>
  </r>
  <r>
    <x v="1"/>
    <x v="22"/>
    <x v="938"/>
  </r>
  <r>
    <x v="1"/>
    <x v="23"/>
    <x v="324"/>
  </r>
  <r>
    <x v="1"/>
    <x v="0"/>
    <x v="939"/>
  </r>
  <r>
    <x v="1"/>
    <x v="1"/>
    <x v="940"/>
  </r>
  <r>
    <x v="1"/>
    <x v="2"/>
    <x v="941"/>
  </r>
  <r>
    <x v="1"/>
    <x v="3"/>
    <x v="942"/>
  </r>
  <r>
    <x v="1"/>
    <x v="4"/>
    <x v="943"/>
  </r>
  <r>
    <x v="1"/>
    <x v="5"/>
    <x v="944"/>
  </r>
  <r>
    <x v="1"/>
    <x v="6"/>
    <x v="945"/>
  </r>
  <r>
    <x v="1"/>
    <x v="7"/>
    <x v="946"/>
  </r>
  <r>
    <x v="1"/>
    <x v="8"/>
    <x v="947"/>
  </r>
  <r>
    <x v="1"/>
    <x v="9"/>
    <x v="948"/>
  </r>
  <r>
    <x v="1"/>
    <x v="10"/>
    <x v="949"/>
  </r>
  <r>
    <x v="1"/>
    <x v="11"/>
    <x v="950"/>
  </r>
  <r>
    <x v="1"/>
    <x v="12"/>
    <x v="951"/>
  </r>
  <r>
    <x v="1"/>
    <x v="13"/>
    <x v="952"/>
  </r>
  <r>
    <x v="1"/>
    <x v="14"/>
    <x v="953"/>
  </r>
  <r>
    <x v="1"/>
    <x v="15"/>
    <x v="954"/>
  </r>
  <r>
    <x v="1"/>
    <x v="16"/>
    <x v="955"/>
  </r>
  <r>
    <x v="1"/>
    <x v="17"/>
    <x v="956"/>
  </r>
  <r>
    <x v="1"/>
    <x v="18"/>
    <x v="957"/>
  </r>
  <r>
    <x v="1"/>
    <x v="19"/>
    <x v="958"/>
  </r>
  <r>
    <x v="1"/>
    <x v="20"/>
    <x v="959"/>
  </r>
  <r>
    <x v="1"/>
    <x v="21"/>
    <x v="126"/>
  </r>
  <r>
    <x v="1"/>
    <x v="22"/>
    <x v="960"/>
  </r>
  <r>
    <x v="1"/>
    <x v="23"/>
    <x v="961"/>
  </r>
  <r>
    <x v="1"/>
    <x v="0"/>
    <x v="962"/>
  </r>
  <r>
    <x v="1"/>
    <x v="1"/>
    <x v="346"/>
  </r>
  <r>
    <x v="1"/>
    <x v="2"/>
    <x v="963"/>
  </r>
  <r>
    <x v="1"/>
    <x v="3"/>
    <x v="151"/>
  </r>
  <r>
    <x v="1"/>
    <x v="4"/>
    <x v="964"/>
  </r>
  <r>
    <x v="1"/>
    <x v="5"/>
    <x v="965"/>
  </r>
  <r>
    <x v="1"/>
    <x v="6"/>
    <x v="966"/>
  </r>
  <r>
    <x v="1"/>
    <x v="7"/>
    <x v="967"/>
  </r>
  <r>
    <x v="1"/>
    <x v="8"/>
    <x v="968"/>
  </r>
  <r>
    <x v="1"/>
    <x v="9"/>
    <x v="969"/>
  </r>
  <r>
    <x v="1"/>
    <x v="10"/>
    <x v="970"/>
  </r>
  <r>
    <x v="1"/>
    <x v="11"/>
    <x v="971"/>
  </r>
  <r>
    <x v="1"/>
    <x v="12"/>
    <x v="972"/>
  </r>
  <r>
    <x v="1"/>
    <x v="13"/>
    <x v="973"/>
  </r>
  <r>
    <x v="1"/>
    <x v="14"/>
    <x v="974"/>
  </r>
  <r>
    <x v="1"/>
    <x v="15"/>
    <x v="975"/>
  </r>
  <r>
    <x v="1"/>
    <x v="16"/>
    <x v="976"/>
  </r>
  <r>
    <x v="1"/>
    <x v="17"/>
    <x v="977"/>
  </r>
  <r>
    <x v="1"/>
    <x v="18"/>
    <x v="748"/>
  </r>
  <r>
    <x v="1"/>
    <x v="19"/>
    <x v="978"/>
  </r>
  <r>
    <x v="1"/>
    <x v="20"/>
    <x v="979"/>
  </r>
  <r>
    <x v="1"/>
    <x v="21"/>
    <x v="980"/>
  </r>
  <r>
    <x v="1"/>
    <x v="22"/>
    <x v="981"/>
  </r>
  <r>
    <x v="1"/>
    <x v="23"/>
    <x v="982"/>
  </r>
  <r>
    <x v="1"/>
    <x v="0"/>
    <x v="983"/>
  </r>
  <r>
    <x v="1"/>
    <x v="1"/>
    <x v="984"/>
  </r>
  <r>
    <x v="1"/>
    <x v="2"/>
    <x v="985"/>
  </r>
  <r>
    <x v="1"/>
    <x v="3"/>
    <x v="986"/>
  </r>
  <r>
    <x v="1"/>
    <x v="4"/>
    <x v="987"/>
  </r>
  <r>
    <x v="1"/>
    <x v="5"/>
    <x v="988"/>
  </r>
  <r>
    <x v="1"/>
    <x v="6"/>
    <x v="989"/>
  </r>
  <r>
    <x v="1"/>
    <x v="7"/>
    <x v="990"/>
  </r>
  <r>
    <x v="1"/>
    <x v="8"/>
    <x v="991"/>
  </r>
  <r>
    <x v="1"/>
    <x v="9"/>
    <x v="992"/>
  </r>
  <r>
    <x v="1"/>
    <x v="10"/>
    <x v="993"/>
  </r>
  <r>
    <x v="1"/>
    <x v="11"/>
    <x v="994"/>
  </r>
  <r>
    <x v="1"/>
    <x v="12"/>
    <x v="995"/>
  </r>
  <r>
    <x v="1"/>
    <x v="13"/>
    <x v="996"/>
  </r>
  <r>
    <x v="1"/>
    <x v="14"/>
    <x v="997"/>
  </r>
  <r>
    <x v="1"/>
    <x v="15"/>
    <x v="998"/>
  </r>
  <r>
    <x v="1"/>
    <x v="16"/>
    <x v="999"/>
  </r>
  <r>
    <x v="1"/>
    <x v="17"/>
    <x v="1000"/>
  </r>
  <r>
    <x v="1"/>
    <x v="18"/>
    <x v="1001"/>
  </r>
  <r>
    <x v="1"/>
    <x v="19"/>
    <x v="1002"/>
  </r>
  <r>
    <x v="1"/>
    <x v="20"/>
    <x v="1003"/>
  </r>
  <r>
    <x v="1"/>
    <x v="21"/>
    <x v="1004"/>
  </r>
  <r>
    <x v="1"/>
    <x v="22"/>
    <x v="1005"/>
  </r>
  <r>
    <x v="1"/>
    <x v="23"/>
    <x v="1006"/>
  </r>
  <r>
    <x v="1"/>
    <x v="0"/>
    <x v="1007"/>
  </r>
  <r>
    <x v="1"/>
    <x v="1"/>
    <x v="1008"/>
  </r>
  <r>
    <x v="1"/>
    <x v="2"/>
    <x v="1008"/>
  </r>
  <r>
    <x v="1"/>
    <x v="3"/>
    <x v="1009"/>
  </r>
  <r>
    <x v="1"/>
    <x v="4"/>
    <x v="1010"/>
  </r>
  <r>
    <x v="1"/>
    <x v="5"/>
    <x v="677"/>
  </r>
  <r>
    <x v="1"/>
    <x v="6"/>
    <x v="1011"/>
  </r>
  <r>
    <x v="1"/>
    <x v="7"/>
    <x v="1012"/>
  </r>
  <r>
    <x v="1"/>
    <x v="8"/>
    <x v="1013"/>
  </r>
  <r>
    <x v="1"/>
    <x v="9"/>
    <x v="1014"/>
  </r>
  <r>
    <x v="1"/>
    <x v="10"/>
    <x v="1015"/>
  </r>
  <r>
    <x v="1"/>
    <x v="11"/>
    <x v="1016"/>
  </r>
  <r>
    <x v="1"/>
    <x v="12"/>
    <x v="1017"/>
  </r>
  <r>
    <x v="1"/>
    <x v="13"/>
    <x v="1018"/>
  </r>
  <r>
    <x v="1"/>
    <x v="14"/>
    <x v="1019"/>
  </r>
  <r>
    <x v="1"/>
    <x v="15"/>
    <x v="1020"/>
  </r>
  <r>
    <x v="1"/>
    <x v="16"/>
    <x v="1021"/>
  </r>
  <r>
    <x v="1"/>
    <x v="17"/>
    <x v="1022"/>
  </r>
  <r>
    <x v="1"/>
    <x v="18"/>
    <x v="1023"/>
  </r>
  <r>
    <x v="1"/>
    <x v="19"/>
    <x v="1024"/>
  </r>
  <r>
    <x v="1"/>
    <x v="20"/>
    <x v="1025"/>
  </r>
  <r>
    <x v="1"/>
    <x v="21"/>
    <x v="1026"/>
  </r>
  <r>
    <x v="1"/>
    <x v="22"/>
    <x v="1027"/>
  </r>
  <r>
    <x v="1"/>
    <x v="23"/>
    <x v="1028"/>
  </r>
  <r>
    <x v="1"/>
    <x v="0"/>
    <x v="1029"/>
  </r>
  <r>
    <x v="1"/>
    <x v="1"/>
    <x v="1030"/>
  </r>
  <r>
    <x v="1"/>
    <x v="2"/>
    <x v="1031"/>
  </r>
  <r>
    <x v="1"/>
    <x v="3"/>
    <x v="1032"/>
  </r>
  <r>
    <x v="1"/>
    <x v="4"/>
    <x v="1033"/>
  </r>
  <r>
    <x v="1"/>
    <x v="5"/>
    <x v="1034"/>
  </r>
  <r>
    <x v="1"/>
    <x v="6"/>
    <x v="1035"/>
  </r>
  <r>
    <x v="1"/>
    <x v="7"/>
    <x v="1036"/>
  </r>
  <r>
    <x v="1"/>
    <x v="8"/>
    <x v="1037"/>
  </r>
  <r>
    <x v="1"/>
    <x v="9"/>
    <x v="1038"/>
  </r>
  <r>
    <x v="1"/>
    <x v="10"/>
    <x v="1039"/>
  </r>
  <r>
    <x v="1"/>
    <x v="11"/>
    <x v="1040"/>
  </r>
  <r>
    <x v="1"/>
    <x v="12"/>
    <x v="1041"/>
  </r>
  <r>
    <x v="1"/>
    <x v="13"/>
    <x v="1042"/>
  </r>
  <r>
    <x v="1"/>
    <x v="14"/>
    <x v="1043"/>
  </r>
  <r>
    <x v="1"/>
    <x v="15"/>
    <x v="1044"/>
  </r>
  <r>
    <x v="1"/>
    <x v="16"/>
    <x v="1045"/>
  </r>
  <r>
    <x v="1"/>
    <x v="17"/>
    <x v="1046"/>
  </r>
  <r>
    <x v="1"/>
    <x v="18"/>
    <x v="1047"/>
  </r>
  <r>
    <x v="1"/>
    <x v="19"/>
    <x v="1048"/>
  </r>
  <r>
    <x v="1"/>
    <x v="20"/>
    <x v="1049"/>
  </r>
  <r>
    <x v="1"/>
    <x v="21"/>
    <x v="290"/>
  </r>
  <r>
    <x v="1"/>
    <x v="22"/>
    <x v="1050"/>
  </r>
  <r>
    <x v="1"/>
    <x v="23"/>
    <x v="1051"/>
  </r>
  <r>
    <x v="1"/>
    <x v="0"/>
    <x v="1052"/>
  </r>
  <r>
    <x v="1"/>
    <x v="1"/>
    <x v="1053"/>
  </r>
  <r>
    <x v="1"/>
    <x v="2"/>
    <x v="1054"/>
  </r>
  <r>
    <x v="1"/>
    <x v="3"/>
    <x v="1055"/>
  </r>
  <r>
    <x v="1"/>
    <x v="4"/>
    <x v="1056"/>
  </r>
  <r>
    <x v="1"/>
    <x v="5"/>
    <x v="1057"/>
  </r>
  <r>
    <x v="1"/>
    <x v="6"/>
    <x v="1058"/>
  </r>
  <r>
    <x v="1"/>
    <x v="7"/>
    <x v="1059"/>
  </r>
  <r>
    <x v="1"/>
    <x v="8"/>
    <x v="1060"/>
  </r>
  <r>
    <x v="1"/>
    <x v="9"/>
    <x v="1061"/>
  </r>
  <r>
    <x v="1"/>
    <x v="10"/>
    <x v="1062"/>
  </r>
  <r>
    <x v="1"/>
    <x v="11"/>
    <x v="1063"/>
  </r>
  <r>
    <x v="1"/>
    <x v="12"/>
    <x v="1064"/>
  </r>
  <r>
    <x v="1"/>
    <x v="13"/>
    <x v="1065"/>
  </r>
  <r>
    <x v="1"/>
    <x v="14"/>
    <x v="1066"/>
  </r>
  <r>
    <x v="1"/>
    <x v="15"/>
    <x v="1067"/>
  </r>
  <r>
    <x v="1"/>
    <x v="16"/>
    <x v="1068"/>
  </r>
  <r>
    <x v="1"/>
    <x v="17"/>
    <x v="1069"/>
  </r>
  <r>
    <x v="1"/>
    <x v="18"/>
    <x v="1070"/>
  </r>
  <r>
    <x v="1"/>
    <x v="19"/>
    <x v="1071"/>
  </r>
  <r>
    <x v="1"/>
    <x v="20"/>
    <x v="1022"/>
  </r>
  <r>
    <x v="1"/>
    <x v="21"/>
    <x v="1072"/>
  </r>
  <r>
    <x v="1"/>
    <x v="22"/>
    <x v="1073"/>
  </r>
  <r>
    <x v="1"/>
    <x v="23"/>
    <x v="1074"/>
  </r>
  <r>
    <x v="1"/>
    <x v="0"/>
    <x v="1075"/>
  </r>
  <r>
    <x v="1"/>
    <x v="1"/>
    <x v="1076"/>
  </r>
  <r>
    <x v="1"/>
    <x v="2"/>
    <x v="1077"/>
  </r>
  <r>
    <x v="1"/>
    <x v="3"/>
    <x v="1078"/>
  </r>
  <r>
    <x v="1"/>
    <x v="4"/>
    <x v="916"/>
  </r>
  <r>
    <x v="1"/>
    <x v="5"/>
    <x v="1079"/>
  </r>
  <r>
    <x v="1"/>
    <x v="6"/>
    <x v="1080"/>
  </r>
  <r>
    <x v="1"/>
    <x v="7"/>
    <x v="1081"/>
  </r>
  <r>
    <x v="1"/>
    <x v="8"/>
    <x v="1082"/>
  </r>
  <r>
    <x v="1"/>
    <x v="9"/>
    <x v="1083"/>
  </r>
  <r>
    <x v="1"/>
    <x v="10"/>
    <x v="1084"/>
  </r>
  <r>
    <x v="1"/>
    <x v="11"/>
    <x v="1085"/>
  </r>
  <r>
    <x v="1"/>
    <x v="12"/>
    <x v="1086"/>
  </r>
  <r>
    <x v="1"/>
    <x v="13"/>
    <x v="1087"/>
  </r>
  <r>
    <x v="1"/>
    <x v="14"/>
    <x v="1088"/>
  </r>
  <r>
    <x v="1"/>
    <x v="15"/>
    <x v="1089"/>
  </r>
  <r>
    <x v="1"/>
    <x v="16"/>
    <x v="1090"/>
  </r>
  <r>
    <x v="1"/>
    <x v="17"/>
    <x v="1091"/>
  </r>
  <r>
    <x v="1"/>
    <x v="18"/>
    <x v="1092"/>
  </r>
  <r>
    <x v="1"/>
    <x v="19"/>
    <x v="1093"/>
  </r>
  <r>
    <x v="1"/>
    <x v="20"/>
    <x v="1094"/>
  </r>
  <r>
    <x v="1"/>
    <x v="21"/>
    <x v="1095"/>
  </r>
  <r>
    <x v="1"/>
    <x v="22"/>
    <x v="1096"/>
  </r>
  <r>
    <x v="1"/>
    <x v="23"/>
    <x v="1097"/>
  </r>
  <r>
    <x v="1"/>
    <x v="0"/>
    <x v="1098"/>
  </r>
  <r>
    <x v="1"/>
    <x v="1"/>
    <x v="1099"/>
  </r>
  <r>
    <x v="1"/>
    <x v="2"/>
    <x v="1100"/>
  </r>
  <r>
    <x v="1"/>
    <x v="3"/>
    <x v="1101"/>
  </r>
  <r>
    <x v="1"/>
    <x v="4"/>
    <x v="1102"/>
  </r>
  <r>
    <x v="1"/>
    <x v="5"/>
    <x v="1103"/>
  </r>
  <r>
    <x v="1"/>
    <x v="6"/>
    <x v="1104"/>
  </r>
  <r>
    <x v="1"/>
    <x v="7"/>
    <x v="1105"/>
  </r>
  <r>
    <x v="1"/>
    <x v="8"/>
    <x v="1106"/>
  </r>
  <r>
    <x v="1"/>
    <x v="9"/>
    <x v="1107"/>
  </r>
  <r>
    <x v="1"/>
    <x v="10"/>
    <x v="1108"/>
  </r>
  <r>
    <x v="1"/>
    <x v="11"/>
    <x v="1109"/>
  </r>
  <r>
    <x v="1"/>
    <x v="12"/>
    <x v="1110"/>
  </r>
  <r>
    <x v="1"/>
    <x v="13"/>
    <x v="1111"/>
  </r>
  <r>
    <x v="1"/>
    <x v="14"/>
    <x v="1112"/>
  </r>
  <r>
    <x v="1"/>
    <x v="15"/>
    <x v="1113"/>
  </r>
  <r>
    <x v="1"/>
    <x v="16"/>
    <x v="1114"/>
  </r>
  <r>
    <x v="1"/>
    <x v="17"/>
    <x v="1115"/>
  </r>
  <r>
    <x v="1"/>
    <x v="18"/>
    <x v="1116"/>
  </r>
  <r>
    <x v="1"/>
    <x v="19"/>
    <x v="1117"/>
  </r>
  <r>
    <x v="1"/>
    <x v="20"/>
    <x v="1118"/>
  </r>
  <r>
    <x v="1"/>
    <x v="21"/>
    <x v="1119"/>
  </r>
  <r>
    <x v="1"/>
    <x v="22"/>
    <x v="1120"/>
  </r>
  <r>
    <x v="1"/>
    <x v="23"/>
    <x v="1121"/>
  </r>
  <r>
    <x v="1"/>
    <x v="0"/>
    <x v="1122"/>
  </r>
  <r>
    <x v="1"/>
    <x v="1"/>
    <x v="1123"/>
  </r>
  <r>
    <x v="1"/>
    <x v="2"/>
    <x v="1124"/>
  </r>
  <r>
    <x v="1"/>
    <x v="3"/>
    <x v="1125"/>
  </r>
  <r>
    <x v="1"/>
    <x v="4"/>
    <x v="1126"/>
  </r>
  <r>
    <x v="1"/>
    <x v="5"/>
    <x v="1127"/>
  </r>
  <r>
    <x v="1"/>
    <x v="6"/>
    <x v="978"/>
  </r>
  <r>
    <x v="1"/>
    <x v="7"/>
    <x v="1077"/>
  </r>
  <r>
    <x v="1"/>
    <x v="8"/>
    <x v="1128"/>
  </r>
  <r>
    <x v="1"/>
    <x v="9"/>
    <x v="1089"/>
  </r>
  <r>
    <x v="1"/>
    <x v="10"/>
    <x v="1129"/>
  </r>
  <r>
    <x v="1"/>
    <x v="11"/>
    <x v="1130"/>
  </r>
  <r>
    <x v="1"/>
    <x v="12"/>
    <x v="1131"/>
  </r>
  <r>
    <x v="1"/>
    <x v="13"/>
    <x v="1132"/>
  </r>
  <r>
    <x v="1"/>
    <x v="14"/>
    <x v="1133"/>
  </r>
  <r>
    <x v="1"/>
    <x v="15"/>
    <x v="1134"/>
  </r>
  <r>
    <x v="1"/>
    <x v="16"/>
    <x v="1135"/>
  </r>
  <r>
    <x v="1"/>
    <x v="17"/>
    <x v="1136"/>
  </r>
  <r>
    <x v="1"/>
    <x v="18"/>
    <x v="1137"/>
  </r>
  <r>
    <x v="1"/>
    <x v="19"/>
    <x v="1138"/>
  </r>
  <r>
    <x v="1"/>
    <x v="20"/>
    <x v="1139"/>
  </r>
  <r>
    <x v="1"/>
    <x v="21"/>
    <x v="1140"/>
  </r>
  <r>
    <x v="1"/>
    <x v="22"/>
    <x v="1141"/>
  </r>
  <r>
    <x v="1"/>
    <x v="23"/>
    <x v="1142"/>
  </r>
  <r>
    <x v="1"/>
    <x v="0"/>
    <x v="1143"/>
  </r>
  <r>
    <x v="1"/>
    <x v="1"/>
    <x v="1144"/>
  </r>
  <r>
    <x v="1"/>
    <x v="2"/>
    <x v="1145"/>
  </r>
  <r>
    <x v="1"/>
    <x v="3"/>
    <x v="1146"/>
  </r>
  <r>
    <x v="1"/>
    <x v="4"/>
    <x v="1147"/>
  </r>
  <r>
    <x v="1"/>
    <x v="5"/>
    <x v="1148"/>
  </r>
  <r>
    <x v="1"/>
    <x v="6"/>
    <x v="1149"/>
  </r>
  <r>
    <x v="1"/>
    <x v="7"/>
    <x v="1150"/>
  </r>
  <r>
    <x v="1"/>
    <x v="8"/>
    <x v="996"/>
  </r>
  <r>
    <x v="1"/>
    <x v="9"/>
    <x v="1151"/>
  </r>
  <r>
    <x v="1"/>
    <x v="10"/>
    <x v="1152"/>
  </r>
  <r>
    <x v="1"/>
    <x v="11"/>
    <x v="1153"/>
  </r>
  <r>
    <x v="1"/>
    <x v="12"/>
    <x v="1154"/>
  </r>
  <r>
    <x v="1"/>
    <x v="13"/>
    <x v="1155"/>
  </r>
  <r>
    <x v="1"/>
    <x v="14"/>
    <x v="681"/>
  </r>
  <r>
    <x v="1"/>
    <x v="15"/>
    <x v="1156"/>
  </r>
  <r>
    <x v="1"/>
    <x v="16"/>
    <x v="1157"/>
  </r>
  <r>
    <x v="1"/>
    <x v="17"/>
    <x v="1158"/>
  </r>
  <r>
    <x v="1"/>
    <x v="18"/>
    <x v="1159"/>
  </r>
  <r>
    <x v="1"/>
    <x v="19"/>
    <x v="1160"/>
  </r>
  <r>
    <x v="1"/>
    <x v="20"/>
    <x v="1161"/>
  </r>
  <r>
    <x v="1"/>
    <x v="21"/>
    <x v="1162"/>
  </r>
  <r>
    <x v="1"/>
    <x v="22"/>
    <x v="1163"/>
  </r>
  <r>
    <x v="1"/>
    <x v="23"/>
    <x v="1164"/>
  </r>
  <r>
    <x v="1"/>
    <x v="0"/>
    <x v="1165"/>
  </r>
  <r>
    <x v="1"/>
    <x v="1"/>
    <x v="1166"/>
  </r>
  <r>
    <x v="1"/>
    <x v="2"/>
    <x v="1167"/>
  </r>
  <r>
    <x v="1"/>
    <x v="3"/>
    <x v="1168"/>
  </r>
  <r>
    <x v="1"/>
    <x v="4"/>
    <x v="1169"/>
  </r>
  <r>
    <x v="1"/>
    <x v="5"/>
    <x v="1170"/>
  </r>
  <r>
    <x v="1"/>
    <x v="6"/>
    <x v="1171"/>
  </r>
  <r>
    <x v="1"/>
    <x v="7"/>
    <x v="1172"/>
  </r>
  <r>
    <x v="1"/>
    <x v="8"/>
    <x v="1173"/>
  </r>
  <r>
    <x v="1"/>
    <x v="9"/>
    <x v="1174"/>
  </r>
  <r>
    <x v="1"/>
    <x v="10"/>
    <x v="1175"/>
  </r>
  <r>
    <x v="1"/>
    <x v="11"/>
    <x v="1176"/>
  </r>
  <r>
    <x v="1"/>
    <x v="12"/>
    <x v="1177"/>
  </r>
  <r>
    <x v="1"/>
    <x v="13"/>
    <x v="1178"/>
  </r>
  <r>
    <x v="1"/>
    <x v="14"/>
    <x v="1179"/>
  </r>
  <r>
    <x v="1"/>
    <x v="15"/>
    <x v="1180"/>
  </r>
  <r>
    <x v="1"/>
    <x v="16"/>
    <x v="1181"/>
  </r>
  <r>
    <x v="1"/>
    <x v="17"/>
    <x v="1182"/>
  </r>
  <r>
    <x v="1"/>
    <x v="18"/>
    <x v="1183"/>
  </r>
  <r>
    <x v="1"/>
    <x v="19"/>
    <x v="1184"/>
  </r>
  <r>
    <x v="1"/>
    <x v="20"/>
    <x v="1185"/>
  </r>
  <r>
    <x v="1"/>
    <x v="21"/>
    <x v="1186"/>
  </r>
  <r>
    <x v="1"/>
    <x v="22"/>
    <x v="1187"/>
  </r>
  <r>
    <x v="1"/>
    <x v="23"/>
    <x v="1188"/>
  </r>
  <r>
    <x v="1"/>
    <x v="0"/>
    <x v="1189"/>
  </r>
  <r>
    <x v="1"/>
    <x v="1"/>
    <x v="1190"/>
  </r>
  <r>
    <x v="1"/>
    <x v="2"/>
    <x v="1191"/>
  </r>
  <r>
    <x v="1"/>
    <x v="3"/>
    <x v="1192"/>
  </r>
  <r>
    <x v="1"/>
    <x v="4"/>
    <x v="1193"/>
  </r>
  <r>
    <x v="1"/>
    <x v="5"/>
    <x v="1194"/>
  </r>
  <r>
    <x v="1"/>
    <x v="6"/>
    <x v="1195"/>
  </r>
  <r>
    <x v="1"/>
    <x v="7"/>
    <x v="1196"/>
  </r>
  <r>
    <x v="1"/>
    <x v="8"/>
    <x v="1197"/>
  </r>
  <r>
    <x v="1"/>
    <x v="9"/>
    <x v="1198"/>
  </r>
  <r>
    <x v="1"/>
    <x v="10"/>
    <x v="1199"/>
  </r>
  <r>
    <x v="1"/>
    <x v="11"/>
    <x v="1200"/>
  </r>
  <r>
    <x v="1"/>
    <x v="12"/>
    <x v="1201"/>
  </r>
  <r>
    <x v="1"/>
    <x v="13"/>
    <x v="1202"/>
  </r>
  <r>
    <x v="1"/>
    <x v="14"/>
    <x v="1203"/>
  </r>
  <r>
    <x v="1"/>
    <x v="15"/>
    <x v="1204"/>
  </r>
  <r>
    <x v="1"/>
    <x v="16"/>
    <x v="1205"/>
  </r>
  <r>
    <x v="1"/>
    <x v="17"/>
    <x v="1206"/>
  </r>
  <r>
    <x v="1"/>
    <x v="18"/>
    <x v="1207"/>
  </r>
  <r>
    <x v="1"/>
    <x v="19"/>
    <x v="1208"/>
  </r>
  <r>
    <x v="1"/>
    <x v="20"/>
    <x v="1209"/>
  </r>
  <r>
    <x v="1"/>
    <x v="21"/>
    <x v="1210"/>
  </r>
  <r>
    <x v="1"/>
    <x v="22"/>
    <x v="1211"/>
  </r>
  <r>
    <x v="1"/>
    <x v="23"/>
    <x v="1212"/>
  </r>
  <r>
    <x v="1"/>
    <x v="0"/>
    <x v="1213"/>
  </r>
  <r>
    <x v="1"/>
    <x v="1"/>
    <x v="1214"/>
  </r>
  <r>
    <x v="1"/>
    <x v="2"/>
    <x v="1215"/>
  </r>
  <r>
    <x v="1"/>
    <x v="3"/>
    <x v="1216"/>
  </r>
  <r>
    <x v="1"/>
    <x v="4"/>
    <x v="1217"/>
  </r>
  <r>
    <x v="1"/>
    <x v="5"/>
    <x v="1218"/>
  </r>
  <r>
    <x v="1"/>
    <x v="6"/>
    <x v="1219"/>
  </r>
  <r>
    <x v="1"/>
    <x v="7"/>
    <x v="1220"/>
  </r>
  <r>
    <x v="1"/>
    <x v="8"/>
    <x v="1221"/>
  </r>
  <r>
    <x v="1"/>
    <x v="9"/>
    <x v="1222"/>
  </r>
  <r>
    <x v="1"/>
    <x v="10"/>
    <x v="1223"/>
  </r>
  <r>
    <x v="1"/>
    <x v="11"/>
    <x v="1224"/>
  </r>
  <r>
    <x v="1"/>
    <x v="12"/>
    <x v="1225"/>
  </r>
  <r>
    <x v="1"/>
    <x v="13"/>
    <x v="1226"/>
  </r>
  <r>
    <x v="1"/>
    <x v="14"/>
    <x v="1227"/>
  </r>
  <r>
    <x v="1"/>
    <x v="15"/>
    <x v="1228"/>
  </r>
  <r>
    <x v="1"/>
    <x v="16"/>
    <x v="1020"/>
  </r>
  <r>
    <x v="1"/>
    <x v="17"/>
    <x v="1229"/>
  </r>
  <r>
    <x v="1"/>
    <x v="18"/>
    <x v="1230"/>
  </r>
  <r>
    <x v="1"/>
    <x v="19"/>
    <x v="1231"/>
  </r>
  <r>
    <x v="1"/>
    <x v="20"/>
    <x v="1232"/>
  </r>
  <r>
    <x v="1"/>
    <x v="21"/>
    <x v="1233"/>
  </r>
  <r>
    <x v="1"/>
    <x v="22"/>
    <x v="1234"/>
  </r>
  <r>
    <x v="1"/>
    <x v="23"/>
    <x v="1235"/>
  </r>
  <r>
    <x v="1"/>
    <x v="0"/>
    <x v="1236"/>
  </r>
  <r>
    <x v="1"/>
    <x v="1"/>
    <x v="1237"/>
  </r>
  <r>
    <x v="1"/>
    <x v="2"/>
    <x v="1054"/>
  </r>
  <r>
    <x v="1"/>
    <x v="3"/>
    <x v="1238"/>
  </r>
  <r>
    <x v="1"/>
    <x v="4"/>
    <x v="1239"/>
  </r>
  <r>
    <x v="1"/>
    <x v="5"/>
    <x v="1240"/>
  </r>
  <r>
    <x v="1"/>
    <x v="6"/>
    <x v="1241"/>
  </r>
  <r>
    <x v="1"/>
    <x v="7"/>
    <x v="1242"/>
  </r>
  <r>
    <x v="1"/>
    <x v="8"/>
    <x v="1243"/>
  </r>
  <r>
    <x v="1"/>
    <x v="9"/>
    <x v="1244"/>
  </r>
  <r>
    <x v="1"/>
    <x v="10"/>
    <x v="1069"/>
  </r>
  <r>
    <x v="1"/>
    <x v="11"/>
    <x v="1245"/>
  </r>
  <r>
    <x v="1"/>
    <x v="12"/>
    <x v="1246"/>
  </r>
  <r>
    <x v="1"/>
    <x v="13"/>
    <x v="1247"/>
  </r>
  <r>
    <x v="1"/>
    <x v="14"/>
    <x v="1248"/>
  </r>
  <r>
    <x v="1"/>
    <x v="15"/>
    <x v="1249"/>
  </r>
  <r>
    <x v="1"/>
    <x v="16"/>
    <x v="1250"/>
  </r>
  <r>
    <x v="1"/>
    <x v="17"/>
    <x v="1251"/>
  </r>
  <r>
    <x v="1"/>
    <x v="18"/>
    <x v="1252"/>
  </r>
  <r>
    <x v="1"/>
    <x v="19"/>
    <x v="1253"/>
  </r>
  <r>
    <x v="1"/>
    <x v="20"/>
    <x v="1254"/>
  </r>
  <r>
    <x v="1"/>
    <x v="21"/>
    <x v="1255"/>
  </r>
  <r>
    <x v="1"/>
    <x v="22"/>
    <x v="1256"/>
  </r>
  <r>
    <x v="1"/>
    <x v="23"/>
    <x v="1257"/>
  </r>
  <r>
    <x v="1"/>
    <x v="0"/>
    <x v="1258"/>
  </r>
  <r>
    <x v="1"/>
    <x v="1"/>
    <x v="1259"/>
  </r>
  <r>
    <x v="1"/>
    <x v="2"/>
    <x v="1260"/>
  </r>
  <r>
    <x v="1"/>
    <x v="3"/>
    <x v="1261"/>
  </r>
  <r>
    <x v="1"/>
    <x v="4"/>
    <x v="1262"/>
  </r>
  <r>
    <x v="1"/>
    <x v="5"/>
    <x v="1263"/>
  </r>
  <r>
    <x v="1"/>
    <x v="6"/>
    <x v="1264"/>
  </r>
  <r>
    <x v="1"/>
    <x v="7"/>
    <x v="1265"/>
  </r>
  <r>
    <x v="1"/>
    <x v="8"/>
    <x v="1266"/>
  </r>
  <r>
    <x v="1"/>
    <x v="9"/>
    <x v="1267"/>
  </r>
  <r>
    <x v="1"/>
    <x v="10"/>
    <x v="1268"/>
  </r>
  <r>
    <x v="1"/>
    <x v="11"/>
    <x v="1269"/>
  </r>
  <r>
    <x v="1"/>
    <x v="12"/>
    <x v="1270"/>
  </r>
  <r>
    <x v="1"/>
    <x v="13"/>
    <x v="1271"/>
  </r>
  <r>
    <x v="1"/>
    <x v="14"/>
    <x v="853"/>
  </r>
  <r>
    <x v="1"/>
    <x v="15"/>
    <x v="1272"/>
  </r>
  <r>
    <x v="1"/>
    <x v="16"/>
    <x v="1273"/>
  </r>
  <r>
    <x v="1"/>
    <x v="17"/>
    <x v="1274"/>
  </r>
  <r>
    <x v="1"/>
    <x v="18"/>
    <x v="1275"/>
  </r>
  <r>
    <x v="1"/>
    <x v="19"/>
    <x v="1276"/>
  </r>
  <r>
    <x v="1"/>
    <x v="20"/>
    <x v="1277"/>
  </r>
  <r>
    <x v="1"/>
    <x v="21"/>
    <x v="1278"/>
  </r>
  <r>
    <x v="1"/>
    <x v="22"/>
    <x v="949"/>
  </r>
  <r>
    <x v="1"/>
    <x v="23"/>
    <x v="1279"/>
  </r>
  <r>
    <x v="1"/>
    <x v="0"/>
    <x v="681"/>
  </r>
  <r>
    <x v="1"/>
    <x v="1"/>
    <x v="1280"/>
  </r>
  <r>
    <x v="1"/>
    <x v="2"/>
    <x v="1281"/>
  </r>
  <r>
    <x v="1"/>
    <x v="3"/>
    <x v="1282"/>
  </r>
  <r>
    <x v="1"/>
    <x v="4"/>
    <x v="1283"/>
  </r>
  <r>
    <x v="1"/>
    <x v="5"/>
    <x v="1284"/>
  </r>
  <r>
    <x v="1"/>
    <x v="6"/>
    <x v="1285"/>
  </r>
  <r>
    <x v="1"/>
    <x v="7"/>
    <x v="1286"/>
  </r>
  <r>
    <x v="1"/>
    <x v="8"/>
    <x v="1287"/>
  </r>
  <r>
    <x v="1"/>
    <x v="9"/>
    <x v="1288"/>
  </r>
  <r>
    <x v="1"/>
    <x v="10"/>
    <x v="1289"/>
  </r>
  <r>
    <x v="1"/>
    <x v="11"/>
    <x v="1290"/>
  </r>
  <r>
    <x v="1"/>
    <x v="12"/>
    <x v="1291"/>
  </r>
  <r>
    <x v="1"/>
    <x v="13"/>
    <x v="1292"/>
  </r>
  <r>
    <x v="1"/>
    <x v="14"/>
    <x v="1140"/>
  </r>
  <r>
    <x v="1"/>
    <x v="15"/>
    <x v="1293"/>
  </r>
  <r>
    <x v="1"/>
    <x v="16"/>
    <x v="1294"/>
  </r>
  <r>
    <x v="1"/>
    <x v="17"/>
    <x v="1295"/>
  </r>
  <r>
    <x v="1"/>
    <x v="18"/>
    <x v="1296"/>
  </r>
  <r>
    <x v="1"/>
    <x v="19"/>
    <x v="1297"/>
  </r>
  <r>
    <x v="1"/>
    <x v="20"/>
    <x v="1298"/>
  </r>
  <r>
    <x v="1"/>
    <x v="21"/>
    <x v="1299"/>
  </r>
  <r>
    <x v="1"/>
    <x v="22"/>
    <x v="1300"/>
  </r>
  <r>
    <x v="1"/>
    <x v="23"/>
    <x v="1301"/>
  </r>
  <r>
    <x v="1"/>
    <x v="0"/>
    <x v="1302"/>
  </r>
  <r>
    <x v="1"/>
    <x v="1"/>
    <x v="1303"/>
  </r>
  <r>
    <x v="1"/>
    <x v="2"/>
    <x v="1304"/>
  </r>
  <r>
    <x v="1"/>
    <x v="3"/>
    <x v="681"/>
  </r>
  <r>
    <x v="1"/>
    <x v="4"/>
    <x v="1305"/>
  </r>
  <r>
    <x v="1"/>
    <x v="5"/>
    <x v="1306"/>
  </r>
  <r>
    <x v="1"/>
    <x v="6"/>
    <x v="1307"/>
  </r>
  <r>
    <x v="1"/>
    <x v="7"/>
    <x v="1308"/>
  </r>
  <r>
    <x v="1"/>
    <x v="8"/>
    <x v="1309"/>
  </r>
  <r>
    <x v="1"/>
    <x v="9"/>
    <x v="1310"/>
  </r>
  <r>
    <x v="1"/>
    <x v="10"/>
    <x v="1311"/>
  </r>
  <r>
    <x v="1"/>
    <x v="11"/>
    <x v="1312"/>
  </r>
  <r>
    <x v="1"/>
    <x v="12"/>
    <x v="1313"/>
  </r>
  <r>
    <x v="1"/>
    <x v="13"/>
    <x v="1314"/>
  </r>
  <r>
    <x v="1"/>
    <x v="14"/>
    <x v="1315"/>
  </r>
  <r>
    <x v="1"/>
    <x v="15"/>
    <x v="1316"/>
  </r>
  <r>
    <x v="1"/>
    <x v="16"/>
    <x v="1317"/>
  </r>
  <r>
    <x v="1"/>
    <x v="17"/>
    <x v="1318"/>
  </r>
  <r>
    <x v="1"/>
    <x v="18"/>
    <x v="1319"/>
  </r>
  <r>
    <x v="1"/>
    <x v="19"/>
    <x v="1320"/>
  </r>
  <r>
    <x v="1"/>
    <x v="20"/>
    <x v="1321"/>
  </r>
  <r>
    <x v="1"/>
    <x v="21"/>
    <x v="1322"/>
  </r>
  <r>
    <x v="1"/>
    <x v="22"/>
    <x v="1323"/>
  </r>
  <r>
    <x v="1"/>
    <x v="23"/>
    <x v="1324"/>
  </r>
  <r>
    <x v="1"/>
    <x v="0"/>
    <x v="1325"/>
  </r>
  <r>
    <x v="1"/>
    <x v="1"/>
    <x v="1304"/>
  </r>
  <r>
    <x v="1"/>
    <x v="2"/>
    <x v="1326"/>
  </r>
  <r>
    <x v="1"/>
    <x v="3"/>
    <x v="1327"/>
  </r>
  <r>
    <x v="1"/>
    <x v="4"/>
    <x v="1328"/>
  </r>
  <r>
    <x v="1"/>
    <x v="5"/>
    <x v="1329"/>
  </r>
  <r>
    <x v="1"/>
    <x v="6"/>
    <x v="1330"/>
  </r>
  <r>
    <x v="1"/>
    <x v="7"/>
    <x v="1331"/>
  </r>
  <r>
    <x v="1"/>
    <x v="8"/>
    <x v="1332"/>
  </r>
  <r>
    <x v="1"/>
    <x v="9"/>
    <x v="1333"/>
  </r>
  <r>
    <x v="1"/>
    <x v="10"/>
    <x v="1334"/>
  </r>
  <r>
    <x v="1"/>
    <x v="11"/>
    <x v="1335"/>
  </r>
  <r>
    <x v="1"/>
    <x v="12"/>
    <x v="1336"/>
  </r>
  <r>
    <x v="1"/>
    <x v="13"/>
    <x v="1337"/>
  </r>
  <r>
    <x v="1"/>
    <x v="14"/>
    <x v="1338"/>
  </r>
  <r>
    <x v="1"/>
    <x v="15"/>
    <x v="1339"/>
  </r>
  <r>
    <x v="1"/>
    <x v="16"/>
    <x v="1340"/>
  </r>
  <r>
    <x v="1"/>
    <x v="17"/>
    <x v="1341"/>
  </r>
  <r>
    <x v="1"/>
    <x v="18"/>
    <x v="1342"/>
  </r>
  <r>
    <x v="1"/>
    <x v="19"/>
    <x v="1343"/>
  </r>
  <r>
    <x v="1"/>
    <x v="20"/>
    <x v="1344"/>
  </r>
  <r>
    <x v="1"/>
    <x v="21"/>
    <x v="1345"/>
  </r>
  <r>
    <x v="1"/>
    <x v="22"/>
    <x v="1346"/>
  </r>
  <r>
    <x v="1"/>
    <x v="23"/>
    <x v="1347"/>
  </r>
  <r>
    <x v="2"/>
    <x v="0"/>
    <x v="1348"/>
  </r>
  <r>
    <x v="2"/>
    <x v="1"/>
    <x v="1349"/>
  </r>
  <r>
    <x v="2"/>
    <x v="2"/>
    <x v="1350"/>
  </r>
  <r>
    <x v="2"/>
    <x v="3"/>
    <x v="1250"/>
  </r>
  <r>
    <x v="2"/>
    <x v="4"/>
    <x v="1351"/>
  </r>
  <r>
    <x v="2"/>
    <x v="5"/>
    <x v="1352"/>
  </r>
  <r>
    <x v="2"/>
    <x v="6"/>
    <x v="1353"/>
  </r>
  <r>
    <x v="2"/>
    <x v="7"/>
    <x v="1354"/>
  </r>
  <r>
    <x v="2"/>
    <x v="8"/>
    <x v="1355"/>
  </r>
  <r>
    <x v="2"/>
    <x v="9"/>
    <x v="1356"/>
  </r>
  <r>
    <x v="2"/>
    <x v="10"/>
    <x v="1357"/>
  </r>
  <r>
    <x v="2"/>
    <x v="11"/>
    <x v="1200"/>
  </r>
  <r>
    <x v="2"/>
    <x v="12"/>
    <x v="1358"/>
  </r>
  <r>
    <x v="2"/>
    <x v="13"/>
    <x v="1359"/>
  </r>
  <r>
    <x v="2"/>
    <x v="14"/>
    <x v="1360"/>
  </r>
  <r>
    <x v="2"/>
    <x v="15"/>
    <x v="1361"/>
  </r>
  <r>
    <x v="2"/>
    <x v="16"/>
    <x v="1362"/>
  </r>
  <r>
    <x v="2"/>
    <x v="17"/>
    <x v="1363"/>
  </r>
  <r>
    <x v="2"/>
    <x v="18"/>
    <x v="1364"/>
  </r>
  <r>
    <x v="2"/>
    <x v="19"/>
    <x v="1365"/>
  </r>
  <r>
    <x v="2"/>
    <x v="20"/>
    <x v="1366"/>
  </r>
  <r>
    <x v="2"/>
    <x v="21"/>
    <x v="1367"/>
  </r>
  <r>
    <x v="2"/>
    <x v="22"/>
    <x v="1368"/>
  </r>
  <r>
    <x v="2"/>
    <x v="23"/>
    <x v="323"/>
  </r>
  <r>
    <x v="2"/>
    <x v="0"/>
    <x v="1369"/>
  </r>
  <r>
    <x v="2"/>
    <x v="1"/>
    <x v="1370"/>
  </r>
  <r>
    <x v="2"/>
    <x v="2"/>
    <x v="1098"/>
  </r>
  <r>
    <x v="2"/>
    <x v="3"/>
    <x v="1371"/>
  </r>
  <r>
    <x v="2"/>
    <x v="4"/>
    <x v="1372"/>
  </r>
  <r>
    <x v="2"/>
    <x v="5"/>
    <x v="1373"/>
  </r>
  <r>
    <x v="2"/>
    <x v="6"/>
    <x v="1374"/>
  </r>
  <r>
    <x v="2"/>
    <x v="7"/>
    <x v="1375"/>
  </r>
  <r>
    <x v="2"/>
    <x v="8"/>
    <x v="1376"/>
  </r>
  <r>
    <x v="2"/>
    <x v="9"/>
    <x v="1377"/>
  </r>
  <r>
    <x v="2"/>
    <x v="10"/>
    <x v="1378"/>
  </r>
  <r>
    <x v="2"/>
    <x v="11"/>
    <x v="1379"/>
  </r>
  <r>
    <x v="2"/>
    <x v="12"/>
    <x v="1380"/>
  </r>
  <r>
    <x v="2"/>
    <x v="13"/>
    <x v="1381"/>
  </r>
  <r>
    <x v="2"/>
    <x v="14"/>
    <x v="1382"/>
  </r>
  <r>
    <x v="2"/>
    <x v="15"/>
    <x v="1383"/>
  </r>
  <r>
    <x v="2"/>
    <x v="16"/>
    <x v="1384"/>
  </r>
  <r>
    <x v="2"/>
    <x v="17"/>
    <x v="1385"/>
  </r>
  <r>
    <x v="2"/>
    <x v="18"/>
    <x v="1386"/>
  </r>
  <r>
    <x v="2"/>
    <x v="19"/>
    <x v="1387"/>
  </r>
  <r>
    <x v="2"/>
    <x v="20"/>
    <x v="1388"/>
  </r>
  <r>
    <x v="2"/>
    <x v="21"/>
    <x v="1389"/>
  </r>
  <r>
    <x v="2"/>
    <x v="22"/>
    <x v="1390"/>
  </r>
  <r>
    <x v="2"/>
    <x v="23"/>
    <x v="1143"/>
  </r>
  <r>
    <x v="2"/>
    <x v="0"/>
    <x v="1391"/>
  </r>
  <r>
    <x v="2"/>
    <x v="1"/>
    <x v="1392"/>
  </r>
  <r>
    <x v="2"/>
    <x v="2"/>
    <x v="1393"/>
  </r>
  <r>
    <x v="2"/>
    <x v="3"/>
    <x v="1394"/>
  </r>
  <r>
    <x v="2"/>
    <x v="4"/>
    <x v="785"/>
  </r>
  <r>
    <x v="2"/>
    <x v="5"/>
    <x v="1395"/>
  </r>
  <r>
    <x v="2"/>
    <x v="6"/>
    <x v="974"/>
  </r>
  <r>
    <x v="2"/>
    <x v="7"/>
    <x v="1396"/>
  </r>
  <r>
    <x v="2"/>
    <x v="8"/>
    <x v="1397"/>
  </r>
  <r>
    <x v="2"/>
    <x v="9"/>
    <x v="1398"/>
  </r>
  <r>
    <x v="2"/>
    <x v="10"/>
    <x v="1399"/>
  </r>
  <r>
    <x v="2"/>
    <x v="11"/>
    <x v="1400"/>
  </r>
  <r>
    <x v="2"/>
    <x v="12"/>
    <x v="1401"/>
  </r>
  <r>
    <x v="2"/>
    <x v="13"/>
    <x v="1402"/>
  </r>
  <r>
    <x v="2"/>
    <x v="14"/>
    <x v="504"/>
  </r>
  <r>
    <x v="2"/>
    <x v="15"/>
    <x v="1403"/>
  </r>
  <r>
    <x v="2"/>
    <x v="16"/>
    <x v="1404"/>
  </r>
  <r>
    <x v="2"/>
    <x v="17"/>
    <x v="1405"/>
  </r>
  <r>
    <x v="2"/>
    <x v="18"/>
    <x v="1395"/>
  </r>
  <r>
    <x v="2"/>
    <x v="19"/>
    <x v="1406"/>
  </r>
  <r>
    <x v="2"/>
    <x v="20"/>
    <x v="1407"/>
  </r>
  <r>
    <x v="2"/>
    <x v="21"/>
    <x v="1408"/>
  </r>
  <r>
    <x v="2"/>
    <x v="22"/>
    <x v="1409"/>
  </r>
  <r>
    <x v="2"/>
    <x v="23"/>
    <x v="1410"/>
  </r>
  <r>
    <x v="2"/>
    <x v="0"/>
    <x v="1411"/>
  </r>
  <r>
    <x v="2"/>
    <x v="1"/>
    <x v="1412"/>
  </r>
  <r>
    <x v="2"/>
    <x v="2"/>
    <x v="1413"/>
  </r>
  <r>
    <x v="2"/>
    <x v="3"/>
    <x v="1414"/>
  </r>
  <r>
    <x v="2"/>
    <x v="4"/>
    <x v="1415"/>
  </r>
  <r>
    <x v="2"/>
    <x v="5"/>
    <x v="1416"/>
  </r>
  <r>
    <x v="2"/>
    <x v="6"/>
    <x v="1417"/>
  </r>
  <r>
    <x v="2"/>
    <x v="7"/>
    <x v="1418"/>
  </r>
  <r>
    <x v="2"/>
    <x v="8"/>
    <x v="1419"/>
  </r>
  <r>
    <x v="2"/>
    <x v="9"/>
    <x v="1420"/>
  </r>
  <r>
    <x v="2"/>
    <x v="10"/>
    <x v="1421"/>
  </r>
  <r>
    <x v="2"/>
    <x v="11"/>
    <x v="1422"/>
  </r>
  <r>
    <x v="2"/>
    <x v="12"/>
    <x v="1423"/>
  </r>
  <r>
    <x v="2"/>
    <x v="13"/>
    <x v="1424"/>
  </r>
  <r>
    <x v="2"/>
    <x v="14"/>
    <x v="1425"/>
  </r>
  <r>
    <x v="2"/>
    <x v="15"/>
    <x v="1426"/>
  </r>
  <r>
    <x v="2"/>
    <x v="16"/>
    <x v="1427"/>
  </r>
  <r>
    <x v="2"/>
    <x v="17"/>
    <x v="1428"/>
  </r>
  <r>
    <x v="2"/>
    <x v="18"/>
    <x v="806"/>
  </r>
  <r>
    <x v="2"/>
    <x v="19"/>
    <x v="391"/>
  </r>
  <r>
    <x v="2"/>
    <x v="20"/>
    <x v="1429"/>
  </r>
  <r>
    <x v="2"/>
    <x v="21"/>
    <x v="1430"/>
  </r>
  <r>
    <x v="2"/>
    <x v="22"/>
    <x v="1431"/>
  </r>
  <r>
    <x v="2"/>
    <x v="23"/>
    <x v="1432"/>
  </r>
  <r>
    <x v="2"/>
    <x v="0"/>
    <x v="1433"/>
  </r>
  <r>
    <x v="2"/>
    <x v="1"/>
    <x v="1434"/>
  </r>
  <r>
    <x v="2"/>
    <x v="2"/>
    <x v="1435"/>
  </r>
  <r>
    <x v="2"/>
    <x v="3"/>
    <x v="1436"/>
  </r>
  <r>
    <x v="2"/>
    <x v="4"/>
    <x v="1437"/>
  </r>
  <r>
    <x v="2"/>
    <x v="5"/>
    <x v="884"/>
  </r>
  <r>
    <x v="2"/>
    <x v="6"/>
    <x v="88"/>
  </r>
  <r>
    <x v="2"/>
    <x v="7"/>
    <x v="1438"/>
  </r>
  <r>
    <x v="2"/>
    <x v="8"/>
    <x v="1439"/>
  </r>
  <r>
    <x v="2"/>
    <x v="9"/>
    <x v="1440"/>
  </r>
  <r>
    <x v="2"/>
    <x v="10"/>
    <x v="1441"/>
  </r>
  <r>
    <x v="2"/>
    <x v="11"/>
    <x v="1442"/>
  </r>
  <r>
    <x v="2"/>
    <x v="12"/>
    <x v="1443"/>
  </r>
  <r>
    <x v="2"/>
    <x v="13"/>
    <x v="1444"/>
  </r>
  <r>
    <x v="2"/>
    <x v="14"/>
    <x v="1445"/>
  </r>
  <r>
    <x v="2"/>
    <x v="15"/>
    <x v="1446"/>
  </r>
  <r>
    <x v="2"/>
    <x v="16"/>
    <x v="1447"/>
  </r>
  <r>
    <x v="2"/>
    <x v="17"/>
    <x v="1448"/>
  </r>
  <r>
    <x v="2"/>
    <x v="18"/>
    <x v="1449"/>
  </r>
  <r>
    <x v="2"/>
    <x v="19"/>
    <x v="1450"/>
  </r>
  <r>
    <x v="2"/>
    <x v="20"/>
    <x v="1451"/>
  </r>
  <r>
    <x v="2"/>
    <x v="21"/>
    <x v="1452"/>
  </r>
  <r>
    <x v="2"/>
    <x v="22"/>
    <x v="484"/>
  </r>
  <r>
    <x v="2"/>
    <x v="23"/>
    <x v="1453"/>
  </r>
  <r>
    <x v="2"/>
    <x v="0"/>
    <x v="1454"/>
  </r>
  <r>
    <x v="2"/>
    <x v="1"/>
    <x v="1455"/>
  </r>
  <r>
    <x v="2"/>
    <x v="2"/>
    <x v="1456"/>
  </r>
  <r>
    <x v="2"/>
    <x v="3"/>
    <x v="1457"/>
  </r>
  <r>
    <x v="2"/>
    <x v="4"/>
    <x v="1458"/>
  </r>
  <r>
    <x v="2"/>
    <x v="5"/>
    <x v="1459"/>
  </r>
  <r>
    <x v="2"/>
    <x v="6"/>
    <x v="1460"/>
  </r>
  <r>
    <x v="2"/>
    <x v="7"/>
    <x v="1461"/>
  </r>
  <r>
    <x v="2"/>
    <x v="8"/>
    <x v="1462"/>
  </r>
  <r>
    <x v="2"/>
    <x v="9"/>
    <x v="1463"/>
  </r>
  <r>
    <x v="2"/>
    <x v="10"/>
    <x v="980"/>
  </r>
  <r>
    <x v="2"/>
    <x v="11"/>
    <x v="1464"/>
  </r>
  <r>
    <x v="2"/>
    <x v="12"/>
    <x v="1465"/>
  </r>
  <r>
    <x v="2"/>
    <x v="13"/>
    <x v="1466"/>
  </r>
  <r>
    <x v="2"/>
    <x v="14"/>
    <x v="233"/>
  </r>
  <r>
    <x v="2"/>
    <x v="15"/>
    <x v="1467"/>
  </r>
  <r>
    <x v="2"/>
    <x v="16"/>
    <x v="1468"/>
  </r>
  <r>
    <x v="2"/>
    <x v="17"/>
    <x v="1469"/>
  </r>
  <r>
    <x v="2"/>
    <x v="18"/>
    <x v="1470"/>
  </r>
  <r>
    <x v="2"/>
    <x v="19"/>
    <x v="1471"/>
  </r>
  <r>
    <x v="2"/>
    <x v="20"/>
    <x v="1472"/>
  </r>
  <r>
    <x v="2"/>
    <x v="21"/>
    <x v="1473"/>
  </r>
  <r>
    <x v="2"/>
    <x v="22"/>
    <x v="1474"/>
  </r>
  <r>
    <x v="2"/>
    <x v="23"/>
    <x v="1475"/>
  </r>
  <r>
    <x v="2"/>
    <x v="0"/>
    <x v="1476"/>
  </r>
  <r>
    <x v="2"/>
    <x v="1"/>
    <x v="1477"/>
  </r>
  <r>
    <x v="2"/>
    <x v="2"/>
    <x v="112"/>
  </r>
  <r>
    <x v="2"/>
    <x v="3"/>
    <x v="726"/>
  </r>
  <r>
    <x v="2"/>
    <x v="4"/>
    <x v="1478"/>
  </r>
  <r>
    <x v="2"/>
    <x v="5"/>
    <x v="1479"/>
  </r>
  <r>
    <x v="2"/>
    <x v="6"/>
    <x v="1480"/>
  </r>
  <r>
    <x v="2"/>
    <x v="7"/>
    <x v="1481"/>
  </r>
  <r>
    <x v="2"/>
    <x v="8"/>
    <x v="1482"/>
  </r>
  <r>
    <x v="2"/>
    <x v="9"/>
    <x v="1483"/>
  </r>
  <r>
    <x v="2"/>
    <x v="10"/>
    <x v="1142"/>
  </r>
  <r>
    <x v="2"/>
    <x v="11"/>
    <x v="1484"/>
  </r>
  <r>
    <x v="2"/>
    <x v="12"/>
    <x v="1485"/>
  </r>
  <r>
    <x v="2"/>
    <x v="13"/>
    <x v="456"/>
  </r>
  <r>
    <x v="2"/>
    <x v="14"/>
    <x v="1486"/>
  </r>
  <r>
    <x v="2"/>
    <x v="15"/>
    <x v="12"/>
  </r>
  <r>
    <x v="2"/>
    <x v="16"/>
    <x v="578"/>
  </r>
  <r>
    <x v="2"/>
    <x v="17"/>
    <x v="1487"/>
  </r>
  <r>
    <x v="2"/>
    <x v="18"/>
    <x v="1488"/>
  </r>
  <r>
    <x v="2"/>
    <x v="19"/>
    <x v="1489"/>
  </r>
  <r>
    <x v="2"/>
    <x v="20"/>
    <x v="1490"/>
  </r>
  <r>
    <x v="2"/>
    <x v="21"/>
    <x v="1491"/>
  </r>
  <r>
    <x v="2"/>
    <x v="22"/>
    <x v="1492"/>
  </r>
  <r>
    <x v="2"/>
    <x v="23"/>
    <x v="403"/>
  </r>
  <r>
    <x v="2"/>
    <x v="0"/>
    <x v="1493"/>
  </r>
  <r>
    <x v="2"/>
    <x v="1"/>
    <x v="1494"/>
  </r>
  <r>
    <x v="2"/>
    <x v="2"/>
    <x v="883"/>
  </r>
  <r>
    <x v="2"/>
    <x v="3"/>
    <x v="1495"/>
  </r>
  <r>
    <x v="2"/>
    <x v="4"/>
    <x v="383"/>
  </r>
  <r>
    <x v="2"/>
    <x v="5"/>
    <x v="1496"/>
  </r>
  <r>
    <x v="2"/>
    <x v="6"/>
    <x v="1497"/>
  </r>
  <r>
    <x v="2"/>
    <x v="7"/>
    <x v="1498"/>
  </r>
  <r>
    <x v="2"/>
    <x v="8"/>
    <x v="1499"/>
  </r>
  <r>
    <x v="2"/>
    <x v="9"/>
    <x v="485"/>
  </r>
  <r>
    <x v="2"/>
    <x v="10"/>
    <x v="1500"/>
  </r>
  <r>
    <x v="2"/>
    <x v="11"/>
    <x v="1501"/>
  </r>
  <r>
    <x v="2"/>
    <x v="12"/>
    <x v="1502"/>
  </r>
  <r>
    <x v="2"/>
    <x v="13"/>
    <x v="1503"/>
  </r>
  <r>
    <x v="2"/>
    <x v="14"/>
    <x v="1504"/>
  </r>
  <r>
    <x v="2"/>
    <x v="15"/>
    <x v="1505"/>
  </r>
  <r>
    <x v="2"/>
    <x v="16"/>
    <x v="1506"/>
  </r>
  <r>
    <x v="2"/>
    <x v="17"/>
    <x v="1507"/>
  </r>
  <r>
    <x v="2"/>
    <x v="18"/>
    <x v="1508"/>
  </r>
  <r>
    <x v="2"/>
    <x v="19"/>
    <x v="1509"/>
  </r>
  <r>
    <x v="2"/>
    <x v="20"/>
    <x v="1510"/>
  </r>
  <r>
    <x v="2"/>
    <x v="21"/>
    <x v="1511"/>
  </r>
  <r>
    <x v="2"/>
    <x v="22"/>
    <x v="1512"/>
  </r>
  <r>
    <x v="2"/>
    <x v="23"/>
    <x v="1513"/>
  </r>
  <r>
    <x v="2"/>
    <x v="0"/>
    <x v="1514"/>
  </r>
  <r>
    <x v="2"/>
    <x v="1"/>
    <x v="1515"/>
  </r>
  <r>
    <x v="2"/>
    <x v="2"/>
    <x v="1516"/>
  </r>
  <r>
    <x v="2"/>
    <x v="3"/>
    <x v="1517"/>
  </r>
  <r>
    <x v="2"/>
    <x v="4"/>
    <x v="1518"/>
  </r>
  <r>
    <x v="2"/>
    <x v="5"/>
    <x v="1519"/>
  </r>
  <r>
    <x v="2"/>
    <x v="6"/>
    <x v="224"/>
  </r>
  <r>
    <x v="2"/>
    <x v="7"/>
    <x v="1520"/>
  </r>
  <r>
    <x v="2"/>
    <x v="8"/>
    <x v="1521"/>
  </r>
  <r>
    <x v="2"/>
    <x v="9"/>
    <x v="1522"/>
  </r>
  <r>
    <x v="2"/>
    <x v="10"/>
    <x v="469"/>
  </r>
  <r>
    <x v="2"/>
    <x v="11"/>
    <x v="1523"/>
  </r>
  <r>
    <x v="2"/>
    <x v="12"/>
    <x v="1524"/>
  </r>
  <r>
    <x v="2"/>
    <x v="13"/>
    <x v="1525"/>
  </r>
  <r>
    <x v="2"/>
    <x v="14"/>
    <x v="1526"/>
  </r>
  <r>
    <x v="2"/>
    <x v="15"/>
    <x v="1527"/>
  </r>
  <r>
    <x v="2"/>
    <x v="16"/>
    <x v="1528"/>
  </r>
  <r>
    <x v="2"/>
    <x v="17"/>
    <x v="1529"/>
  </r>
  <r>
    <x v="2"/>
    <x v="18"/>
    <x v="1530"/>
  </r>
  <r>
    <x v="2"/>
    <x v="19"/>
    <x v="1531"/>
  </r>
  <r>
    <x v="2"/>
    <x v="20"/>
    <x v="1532"/>
  </r>
  <r>
    <x v="2"/>
    <x v="21"/>
    <x v="1533"/>
  </r>
  <r>
    <x v="2"/>
    <x v="22"/>
    <x v="1534"/>
  </r>
  <r>
    <x v="2"/>
    <x v="23"/>
    <x v="1535"/>
  </r>
  <r>
    <x v="2"/>
    <x v="0"/>
    <x v="1536"/>
  </r>
  <r>
    <x v="2"/>
    <x v="1"/>
    <x v="1537"/>
  </r>
  <r>
    <x v="2"/>
    <x v="2"/>
    <x v="1538"/>
  </r>
  <r>
    <x v="2"/>
    <x v="3"/>
    <x v="1539"/>
  </r>
  <r>
    <x v="2"/>
    <x v="4"/>
    <x v="1540"/>
  </r>
  <r>
    <x v="2"/>
    <x v="5"/>
    <x v="1541"/>
  </r>
  <r>
    <x v="2"/>
    <x v="6"/>
    <x v="1542"/>
  </r>
  <r>
    <x v="2"/>
    <x v="7"/>
    <x v="1543"/>
  </r>
  <r>
    <x v="2"/>
    <x v="8"/>
    <x v="1544"/>
  </r>
  <r>
    <x v="2"/>
    <x v="9"/>
    <x v="1545"/>
  </r>
  <r>
    <x v="2"/>
    <x v="10"/>
    <x v="1546"/>
  </r>
  <r>
    <x v="2"/>
    <x v="11"/>
    <x v="1547"/>
  </r>
  <r>
    <x v="2"/>
    <x v="12"/>
    <x v="1548"/>
  </r>
  <r>
    <x v="2"/>
    <x v="13"/>
    <x v="576"/>
  </r>
  <r>
    <x v="2"/>
    <x v="14"/>
    <x v="1549"/>
  </r>
  <r>
    <x v="2"/>
    <x v="15"/>
    <x v="1550"/>
  </r>
  <r>
    <x v="2"/>
    <x v="16"/>
    <x v="1551"/>
  </r>
  <r>
    <x v="2"/>
    <x v="17"/>
    <x v="1552"/>
  </r>
  <r>
    <x v="2"/>
    <x v="18"/>
    <x v="1553"/>
  </r>
  <r>
    <x v="2"/>
    <x v="19"/>
    <x v="1554"/>
  </r>
  <r>
    <x v="2"/>
    <x v="20"/>
    <x v="1555"/>
  </r>
  <r>
    <x v="2"/>
    <x v="21"/>
    <x v="1556"/>
  </r>
  <r>
    <x v="2"/>
    <x v="22"/>
    <x v="1557"/>
  </r>
  <r>
    <x v="2"/>
    <x v="23"/>
    <x v="1558"/>
  </r>
  <r>
    <x v="2"/>
    <x v="0"/>
    <x v="1559"/>
  </r>
  <r>
    <x v="2"/>
    <x v="1"/>
    <x v="1560"/>
  </r>
  <r>
    <x v="2"/>
    <x v="2"/>
    <x v="1561"/>
  </r>
  <r>
    <x v="2"/>
    <x v="3"/>
    <x v="1562"/>
  </r>
  <r>
    <x v="2"/>
    <x v="4"/>
    <x v="1563"/>
  </r>
  <r>
    <x v="2"/>
    <x v="5"/>
    <x v="1564"/>
  </r>
  <r>
    <x v="2"/>
    <x v="6"/>
    <x v="1565"/>
  </r>
  <r>
    <x v="2"/>
    <x v="7"/>
    <x v="1566"/>
  </r>
  <r>
    <x v="2"/>
    <x v="8"/>
    <x v="1567"/>
  </r>
  <r>
    <x v="2"/>
    <x v="9"/>
    <x v="1568"/>
  </r>
  <r>
    <x v="2"/>
    <x v="10"/>
    <x v="1569"/>
  </r>
  <r>
    <x v="2"/>
    <x v="11"/>
    <x v="1570"/>
  </r>
  <r>
    <x v="2"/>
    <x v="12"/>
    <x v="1571"/>
  </r>
  <r>
    <x v="2"/>
    <x v="13"/>
    <x v="1572"/>
  </r>
  <r>
    <x v="2"/>
    <x v="14"/>
    <x v="1573"/>
  </r>
  <r>
    <x v="2"/>
    <x v="15"/>
    <x v="1574"/>
  </r>
  <r>
    <x v="2"/>
    <x v="16"/>
    <x v="1575"/>
  </r>
  <r>
    <x v="2"/>
    <x v="17"/>
    <x v="1576"/>
  </r>
  <r>
    <x v="2"/>
    <x v="18"/>
    <x v="1577"/>
  </r>
  <r>
    <x v="2"/>
    <x v="19"/>
    <x v="1578"/>
  </r>
  <r>
    <x v="2"/>
    <x v="20"/>
    <x v="1579"/>
  </r>
  <r>
    <x v="2"/>
    <x v="21"/>
    <x v="1580"/>
  </r>
  <r>
    <x v="2"/>
    <x v="22"/>
    <x v="1581"/>
  </r>
  <r>
    <x v="2"/>
    <x v="23"/>
    <x v="1582"/>
  </r>
  <r>
    <x v="2"/>
    <x v="0"/>
    <x v="1583"/>
  </r>
  <r>
    <x v="2"/>
    <x v="1"/>
    <x v="1433"/>
  </r>
  <r>
    <x v="2"/>
    <x v="2"/>
    <x v="1584"/>
  </r>
  <r>
    <x v="2"/>
    <x v="3"/>
    <x v="1585"/>
  </r>
  <r>
    <x v="2"/>
    <x v="4"/>
    <x v="1586"/>
  </r>
  <r>
    <x v="2"/>
    <x v="5"/>
    <x v="1587"/>
  </r>
  <r>
    <x v="2"/>
    <x v="6"/>
    <x v="1588"/>
  </r>
  <r>
    <x v="2"/>
    <x v="7"/>
    <x v="1589"/>
  </r>
  <r>
    <x v="2"/>
    <x v="8"/>
    <x v="1590"/>
  </r>
  <r>
    <x v="2"/>
    <x v="9"/>
    <x v="104"/>
  </r>
  <r>
    <x v="2"/>
    <x v="10"/>
    <x v="1591"/>
  </r>
  <r>
    <x v="2"/>
    <x v="11"/>
    <x v="1592"/>
  </r>
  <r>
    <x v="2"/>
    <x v="12"/>
    <x v="1593"/>
  </r>
  <r>
    <x v="2"/>
    <x v="13"/>
    <x v="1594"/>
  </r>
  <r>
    <x v="2"/>
    <x v="14"/>
    <x v="1595"/>
  </r>
  <r>
    <x v="2"/>
    <x v="15"/>
    <x v="1596"/>
  </r>
  <r>
    <x v="2"/>
    <x v="16"/>
    <x v="1597"/>
  </r>
  <r>
    <x v="2"/>
    <x v="17"/>
    <x v="1598"/>
  </r>
  <r>
    <x v="2"/>
    <x v="18"/>
    <x v="1599"/>
  </r>
  <r>
    <x v="2"/>
    <x v="19"/>
    <x v="1600"/>
  </r>
  <r>
    <x v="2"/>
    <x v="20"/>
    <x v="1601"/>
  </r>
  <r>
    <x v="2"/>
    <x v="21"/>
    <x v="1602"/>
  </r>
  <r>
    <x v="2"/>
    <x v="22"/>
    <x v="1603"/>
  </r>
  <r>
    <x v="2"/>
    <x v="23"/>
    <x v="1604"/>
  </r>
  <r>
    <x v="2"/>
    <x v="0"/>
    <x v="1605"/>
  </r>
  <r>
    <x v="2"/>
    <x v="1"/>
    <x v="1606"/>
  </r>
  <r>
    <x v="2"/>
    <x v="2"/>
    <x v="1607"/>
  </r>
  <r>
    <x v="2"/>
    <x v="3"/>
    <x v="1608"/>
  </r>
  <r>
    <x v="2"/>
    <x v="4"/>
    <x v="1609"/>
  </r>
  <r>
    <x v="2"/>
    <x v="5"/>
    <x v="410"/>
  </r>
  <r>
    <x v="2"/>
    <x v="6"/>
    <x v="900"/>
  </r>
  <r>
    <x v="2"/>
    <x v="7"/>
    <x v="1610"/>
  </r>
  <r>
    <x v="2"/>
    <x v="8"/>
    <x v="1611"/>
  </r>
  <r>
    <x v="2"/>
    <x v="9"/>
    <x v="1612"/>
  </r>
  <r>
    <x v="2"/>
    <x v="10"/>
    <x v="1613"/>
  </r>
  <r>
    <x v="2"/>
    <x v="11"/>
    <x v="1614"/>
  </r>
  <r>
    <x v="2"/>
    <x v="12"/>
    <x v="1615"/>
  </r>
  <r>
    <x v="2"/>
    <x v="13"/>
    <x v="1616"/>
  </r>
  <r>
    <x v="2"/>
    <x v="14"/>
    <x v="1617"/>
  </r>
  <r>
    <x v="2"/>
    <x v="15"/>
    <x v="1618"/>
  </r>
  <r>
    <x v="2"/>
    <x v="16"/>
    <x v="1619"/>
  </r>
  <r>
    <x v="2"/>
    <x v="17"/>
    <x v="1620"/>
  </r>
  <r>
    <x v="2"/>
    <x v="18"/>
    <x v="1621"/>
  </r>
  <r>
    <x v="2"/>
    <x v="19"/>
    <x v="1622"/>
  </r>
  <r>
    <x v="2"/>
    <x v="20"/>
    <x v="1623"/>
  </r>
  <r>
    <x v="2"/>
    <x v="21"/>
    <x v="515"/>
  </r>
  <r>
    <x v="2"/>
    <x v="22"/>
    <x v="1539"/>
  </r>
  <r>
    <x v="2"/>
    <x v="23"/>
    <x v="1624"/>
  </r>
  <r>
    <x v="2"/>
    <x v="0"/>
    <x v="1625"/>
  </r>
  <r>
    <x v="2"/>
    <x v="1"/>
    <x v="1626"/>
  </r>
  <r>
    <x v="2"/>
    <x v="2"/>
    <x v="1627"/>
  </r>
  <r>
    <x v="2"/>
    <x v="3"/>
    <x v="1628"/>
  </r>
  <r>
    <x v="2"/>
    <x v="4"/>
    <x v="1629"/>
  </r>
  <r>
    <x v="2"/>
    <x v="5"/>
    <x v="1630"/>
  </r>
  <r>
    <x v="2"/>
    <x v="6"/>
    <x v="421"/>
  </r>
  <r>
    <x v="2"/>
    <x v="7"/>
    <x v="1631"/>
  </r>
  <r>
    <x v="2"/>
    <x v="8"/>
    <x v="1632"/>
  </r>
  <r>
    <x v="2"/>
    <x v="9"/>
    <x v="1633"/>
  </r>
  <r>
    <x v="2"/>
    <x v="10"/>
    <x v="1634"/>
  </r>
  <r>
    <x v="2"/>
    <x v="11"/>
    <x v="1635"/>
  </r>
  <r>
    <x v="2"/>
    <x v="12"/>
    <x v="1636"/>
  </r>
  <r>
    <x v="2"/>
    <x v="13"/>
    <x v="1637"/>
  </r>
  <r>
    <x v="2"/>
    <x v="14"/>
    <x v="1638"/>
  </r>
  <r>
    <x v="2"/>
    <x v="15"/>
    <x v="1548"/>
  </r>
  <r>
    <x v="2"/>
    <x v="16"/>
    <x v="1639"/>
  </r>
  <r>
    <x v="2"/>
    <x v="17"/>
    <x v="1640"/>
  </r>
  <r>
    <x v="2"/>
    <x v="18"/>
    <x v="1641"/>
  </r>
  <r>
    <x v="2"/>
    <x v="19"/>
    <x v="1642"/>
  </r>
  <r>
    <x v="2"/>
    <x v="20"/>
    <x v="1559"/>
  </r>
  <r>
    <x v="2"/>
    <x v="21"/>
    <x v="1643"/>
  </r>
  <r>
    <x v="2"/>
    <x v="22"/>
    <x v="1644"/>
  </r>
  <r>
    <x v="2"/>
    <x v="23"/>
    <x v="1586"/>
  </r>
  <r>
    <x v="2"/>
    <x v="0"/>
    <x v="1645"/>
  </r>
  <r>
    <x v="2"/>
    <x v="1"/>
    <x v="464"/>
  </r>
  <r>
    <x v="2"/>
    <x v="2"/>
    <x v="1646"/>
  </r>
  <r>
    <x v="2"/>
    <x v="3"/>
    <x v="1647"/>
  </r>
  <r>
    <x v="2"/>
    <x v="4"/>
    <x v="1648"/>
  </r>
  <r>
    <x v="2"/>
    <x v="5"/>
    <x v="1649"/>
  </r>
  <r>
    <x v="2"/>
    <x v="6"/>
    <x v="1650"/>
  </r>
  <r>
    <x v="2"/>
    <x v="7"/>
    <x v="1651"/>
  </r>
  <r>
    <x v="2"/>
    <x v="8"/>
    <x v="1652"/>
  </r>
  <r>
    <x v="2"/>
    <x v="9"/>
    <x v="42"/>
  </r>
  <r>
    <x v="2"/>
    <x v="10"/>
    <x v="426"/>
  </r>
  <r>
    <x v="2"/>
    <x v="11"/>
    <x v="1653"/>
  </r>
  <r>
    <x v="2"/>
    <x v="12"/>
    <x v="1654"/>
  </r>
  <r>
    <x v="2"/>
    <x v="13"/>
    <x v="1655"/>
  </r>
  <r>
    <x v="2"/>
    <x v="14"/>
    <x v="1656"/>
  </r>
  <r>
    <x v="2"/>
    <x v="15"/>
    <x v="1657"/>
  </r>
  <r>
    <x v="2"/>
    <x v="16"/>
    <x v="1658"/>
  </r>
  <r>
    <x v="2"/>
    <x v="17"/>
    <x v="1659"/>
  </r>
  <r>
    <x v="2"/>
    <x v="18"/>
    <x v="1660"/>
  </r>
  <r>
    <x v="2"/>
    <x v="19"/>
    <x v="1661"/>
  </r>
  <r>
    <x v="2"/>
    <x v="20"/>
    <x v="1662"/>
  </r>
  <r>
    <x v="2"/>
    <x v="21"/>
    <x v="1663"/>
  </r>
  <r>
    <x v="2"/>
    <x v="22"/>
    <x v="1585"/>
  </r>
  <r>
    <x v="2"/>
    <x v="23"/>
    <x v="1664"/>
  </r>
  <r>
    <x v="2"/>
    <x v="0"/>
    <x v="1665"/>
  </r>
  <r>
    <x v="2"/>
    <x v="1"/>
    <x v="1608"/>
  </r>
  <r>
    <x v="2"/>
    <x v="2"/>
    <x v="1666"/>
  </r>
  <r>
    <x v="2"/>
    <x v="3"/>
    <x v="1667"/>
  </r>
  <r>
    <x v="2"/>
    <x v="4"/>
    <x v="1603"/>
  </r>
  <r>
    <x v="2"/>
    <x v="5"/>
    <x v="1668"/>
  </r>
  <r>
    <x v="2"/>
    <x v="6"/>
    <x v="284"/>
  </r>
  <r>
    <x v="2"/>
    <x v="7"/>
    <x v="1669"/>
  </r>
  <r>
    <x v="2"/>
    <x v="8"/>
    <x v="1670"/>
  </r>
  <r>
    <x v="2"/>
    <x v="9"/>
    <x v="1671"/>
  </r>
  <r>
    <x v="2"/>
    <x v="10"/>
    <x v="1672"/>
  </r>
  <r>
    <x v="2"/>
    <x v="11"/>
    <x v="1588"/>
  </r>
  <r>
    <x v="2"/>
    <x v="12"/>
    <x v="1673"/>
  </r>
  <r>
    <x v="2"/>
    <x v="13"/>
    <x v="1674"/>
  </r>
  <r>
    <x v="2"/>
    <x v="14"/>
    <x v="1675"/>
  </r>
  <r>
    <x v="2"/>
    <x v="15"/>
    <x v="533"/>
  </r>
  <r>
    <x v="2"/>
    <x v="16"/>
    <x v="1676"/>
  </r>
  <r>
    <x v="2"/>
    <x v="17"/>
    <x v="1677"/>
  </r>
  <r>
    <x v="2"/>
    <x v="18"/>
    <x v="1678"/>
  </r>
  <r>
    <x v="2"/>
    <x v="19"/>
    <x v="1679"/>
  </r>
  <r>
    <x v="2"/>
    <x v="20"/>
    <x v="1680"/>
  </r>
  <r>
    <x v="2"/>
    <x v="21"/>
    <x v="101"/>
  </r>
  <r>
    <x v="2"/>
    <x v="22"/>
    <x v="1681"/>
  </r>
  <r>
    <x v="2"/>
    <x v="23"/>
    <x v="1682"/>
  </r>
  <r>
    <x v="2"/>
    <x v="0"/>
    <x v="1683"/>
  </r>
  <r>
    <x v="2"/>
    <x v="1"/>
    <x v="1684"/>
  </r>
  <r>
    <x v="2"/>
    <x v="2"/>
    <x v="1685"/>
  </r>
  <r>
    <x v="2"/>
    <x v="3"/>
    <x v="1686"/>
  </r>
  <r>
    <x v="2"/>
    <x v="4"/>
    <x v="1687"/>
  </r>
  <r>
    <x v="2"/>
    <x v="5"/>
    <x v="1688"/>
  </r>
  <r>
    <x v="2"/>
    <x v="6"/>
    <x v="1689"/>
  </r>
  <r>
    <x v="2"/>
    <x v="7"/>
    <x v="1690"/>
  </r>
  <r>
    <x v="2"/>
    <x v="8"/>
    <x v="1691"/>
  </r>
  <r>
    <x v="2"/>
    <x v="9"/>
    <x v="1692"/>
  </r>
  <r>
    <x v="2"/>
    <x v="10"/>
    <x v="1693"/>
  </r>
  <r>
    <x v="2"/>
    <x v="11"/>
    <x v="1492"/>
  </r>
  <r>
    <x v="2"/>
    <x v="12"/>
    <x v="1694"/>
  </r>
  <r>
    <x v="2"/>
    <x v="13"/>
    <x v="1695"/>
  </r>
  <r>
    <x v="2"/>
    <x v="14"/>
    <x v="1696"/>
  </r>
  <r>
    <x v="2"/>
    <x v="15"/>
    <x v="1697"/>
  </r>
  <r>
    <x v="2"/>
    <x v="16"/>
    <x v="1698"/>
  </r>
  <r>
    <x v="2"/>
    <x v="17"/>
    <x v="1699"/>
  </r>
  <r>
    <x v="2"/>
    <x v="18"/>
    <x v="355"/>
  </r>
  <r>
    <x v="2"/>
    <x v="19"/>
    <x v="397"/>
  </r>
  <r>
    <x v="2"/>
    <x v="20"/>
    <x v="1700"/>
  </r>
  <r>
    <x v="2"/>
    <x v="21"/>
    <x v="1701"/>
  </r>
  <r>
    <x v="2"/>
    <x v="22"/>
    <x v="1702"/>
  </r>
  <r>
    <x v="2"/>
    <x v="23"/>
    <x v="1703"/>
  </r>
  <r>
    <x v="2"/>
    <x v="0"/>
    <x v="1704"/>
  </r>
  <r>
    <x v="2"/>
    <x v="1"/>
    <x v="1705"/>
  </r>
  <r>
    <x v="2"/>
    <x v="2"/>
    <x v="1706"/>
  </r>
  <r>
    <x v="2"/>
    <x v="3"/>
    <x v="1707"/>
  </r>
  <r>
    <x v="2"/>
    <x v="4"/>
    <x v="1708"/>
  </r>
  <r>
    <x v="2"/>
    <x v="5"/>
    <x v="1709"/>
  </r>
  <r>
    <x v="2"/>
    <x v="6"/>
    <x v="1710"/>
  </r>
  <r>
    <x v="2"/>
    <x v="7"/>
    <x v="273"/>
  </r>
  <r>
    <x v="2"/>
    <x v="8"/>
    <x v="1711"/>
  </r>
  <r>
    <x v="2"/>
    <x v="9"/>
    <x v="1712"/>
  </r>
  <r>
    <x v="2"/>
    <x v="10"/>
    <x v="1713"/>
  </r>
  <r>
    <x v="2"/>
    <x v="11"/>
    <x v="1714"/>
  </r>
  <r>
    <x v="2"/>
    <x v="12"/>
    <x v="197"/>
  </r>
  <r>
    <x v="2"/>
    <x v="13"/>
    <x v="1715"/>
  </r>
  <r>
    <x v="2"/>
    <x v="14"/>
    <x v="1716"/>
  </r>
  <r>
    <x v="2"/>
    <x v="15"/>
    <x v="363"/>
  </r>
  <r>
    <x v="2"/>
    <x v="16"/>
    <x v="1717"/>
  </r>
  <r>
    <x v="2"/>
    <x v="17"/>
    <x v="1718"/>
  </r>
  <r>
    <x v="2"/>
    <x v="18"/>
    <x v="1719"/>
  </r>
  <r>
    <x v="2"/>
    <x v="19"/>
    <x v="1720"/>
  </r>
  <r>
    <x v="2"/>
    <x v="20"/>
    <x v="1721"/>
  </r>
  <r>
    <x v="2"/>
    <x v="21"/>
    <x v="1722"/>
  </r>
  <r>
    <x v="2"/>
    <x v="22"/>
    <x v="1723"/>
  </r>
  <r>
    <x v="2"/>
    <x v="23"/>
    <x v="1724"/>
  </r>
  <r>
    <x v="2"/>
    <x v="0"/>
    <x v="1725"/>
  </r>
  <r>
    <x v="2"/>
    <x v="1"/>
    <x v="1726"/>
  </r>
  <r>
    <x v="2"/>
    <x v="2"/>
    <x v="1727"/>
  </r>
  <r>
    <x v="2"/>
    <x v="3"/>
    <x v="988"/>
  </r>
  <r>
    <x v="2"/>
    <x v="4"/>
    <x v="1728"/>
  </r>
  <r>
    <x v="2"/>
    <x v="5"/>
    <x v="1729"/>
  </r>
  <r>
    <x v="2"/>
    <x v="6"/>
    <x v="1730"/>
  </r>
  <r>
    <x v="2"/>
    <x v="7"/>
    <x v="1731"/>
  </r>
  <r>
    <x v="2"/>
    <x v="8"/>
    <x v="1732"/>
  </r>
  <r>
    <x v="2"/>
    <x v="9"/>
    <x v="1733"/>
  </r>
  <r>
    <x v="2"/>
    <x v="10"/>
    <x v="110"/>
  </r>
  <r>
    <x v="2"/>
    <x v="11"/>
    <x v="1734"/>
  </r>
  <r>
    <x v="2"/>
    <x v="12"/>
    <x v="1735"/>
  </r>
  <r>
    <x v="2"/>
    <x v="13"/>
    <x v="1736"/>
  </r>
  <r>
    <x v="2"/>
    <x v="14"/>
    <x v="1737"/>
  </r>
  <r>
    <x v="2"/>
    <x v="15"/>
    <x v="1738"/>
  </r>
  <r>
    <x v="2"/>
    <x v="16"/>
    <x v="1739"/>
  </r>
  <r>
    <x v="2"/>
    <x v="17"/>
    <x v="631"/>
  </r>
  <r>
    <x v="2"/>
    <x v="18"/>
    <x v="1740"/>
  </r>
  <r>
    <x v="2"/>
    <x v="19"/>
    <x v="1741"/>
  </r>
  <r>
    <x v="2"/>
    <x v="20"/>
    <x v="1742"/>
  </r>
  <r>
    <x v="2"/>
    <x v="21"/>
    <x v="1500"/>
  </r>
  <r>
    <x v="2"/>
    <x v="22"/>
    <x v="45"/>
  </r>
  <r>
    <x v="2"/>
    <x v="23"/>
    <x v="1743"/>
  </r>
  <r>
    <x v="2"/>
    <x v="0"/>
    <x v="1744"/>
  </r>
  <r>
    <x v="2"/>
    <x v="1"/>
    <x v="1745"/>
  </r>
  <r>
    <x v="2"/>
    <x v="2"/>
    <x v="1746"/>
  </r>
  <r>
    <x v="2"/>
    <x v="3"/>
    <x v="1747"/>
  </r>
  <r>
    <x v="2"/>
    <x v="4"/>
    <x v="1748"/>
  </r>
  <r>
    <x v="2"/>
    <x v="5"/>
    <x v="1749"/>
  </r>
  <r>
    <x v="2"/>
    <x v="6"/>
    <x v="1740"/>
  </r>
  <r>
    <x v="2"/>
    <x v="7"/>
    <x v="1750"/>
  </r>
  <r>
    <x v="2"/>
    <x v="8"/>
    <x v="1751"/>
  </r>
  <r>
    <x v="2"/>
    <x v="9"/>
    <x v="1752"/>
  </r>
  <r>
    <x v="2"/>
    <x v="10"/>
    <x v="1753"/>
  </r>
  <r>
    <x v="2"/>
    <x v="11"/>
    <x v="1754"/>
  </r>
  <r>
    <x v="2"/>
    <x v="12"/>
    <x v="624"/>
  </r>
  <r>
    <x v="2"/>
    <x v="13"/>
    <x v="620"/>
  </r>
  <r>
    <x v="2"/>
    <x v="14"/>
    <x v="1755"/>
  </r>
  <r>
    <x v="2"/>
    <x v="15"/>
    <x v="1756"/>
  </r>
  <r>
    <x v="2"/>
    <x v="16"/>
    <x v="1757"/>
  </r>
  <r>
    <x v="2"/>
    <x v="17"/>
    <x v="1758"/>
  </r>
  <r>
    <x v="2"/>
    <x v="18"/>
    <x v="1759"/>
  </r>
  <r>
    <x v="2"/>
    <x v="19"/>
    <x v="1760"/>
  </r>
  <r>
    <x v="2"/>
    <x v="20"/>
    <x v="1761"/>
  </r>
  <r>
    <x v="2"/>
    <x v="21"/>
    <x v="1762"/>
  </r>
  <r>
    <x v="2"/>
    <x v="22"/>
    <x v="1763"/>
  </r>
  <r>
    <x v="2"/>
    <x v="23"/>
    <x v="1764"/>
  </r>
  <r>
    <x v="2"/>
    <x v="0"/>
    <x v="1765"/>
  </r>
  <r>
    <x v="2"/>
    <x v="1"/>
    <x v="1766"/>
  </r>
  <r>
    <x v="2"/>
    <x v="2"/>
    <x v="376"/>
  </r>
  <r>
    <x v="2"/>
    <x v="3"/>
    <x v="439"/>
  </r>
  <r>
    <x v="2"/>
    <x v="4"/>
    <x v="1767"/>
  </r>
  <r>
    <x v="2"/>
    <x v="5"/>
    <x v="1768"/>
  </r>
  <r>
    <x v="2"/>
    <x v="6"/>
    <x v="1769"/>
  </r>
  <r>
    <x v="2"/>
    <x v="7"/>
    <x v="1770"/>
  </r>
  <r>
    <x v="2"/>
    <x v="8"/>
    <x v="1771"/>
  </r>
  <r>
    <x v="2"/>
    <x v="9"/>
    <x v="1772"/>
  </r>
  <r>
    <x v="2"/>
    <x v="10"/>
    <x v="225"/>
  </r>
  <r>
    <x v="2"/>
    <x v="11"/>
    <x v="1770"/>
  </r>
  <r>
    <x v="2"/>
    <x v="12"/>
    <x v="1773"/>
  </r>
  <r>
    <x v="2"/>
    <x v="13"/>
    <x v="1774"/>
  </r>
  <r>
    <x v="2"/>
    <x v="14"/>
    <x v="488"/>
  </r>
  <r>
    <x v="2"/>
    <x v="15"/>
    <x v="1775"/>
  </r>
  <r>
    <x v="2"/>
    <x v="16"/>
    <x v="456"/>
  </r>
  <r>
    <x v="2"/>
    <x v="17"/>
    <x v="1776"/>
  </r>
  <r>
    <x v="2"/>
    <x v="18"/>
    <x v="1777"/>
  </r>
  <r>
    <x v="2"/>
    <x v="19"/>
    <x v="1778"/>
  </r>
  <r>
    <x v="2"/>
    <x v="20"/>
    <x v="1779"/>
  </r>
  <r>
    <x v="2"/>
    <x v="21"/>
    <x v="1780"/>
  </r>
  <r>
    <x v="2"/>
    <x v="22"/>
    <x v="53"/>
  </r>
  <r>
    <x v="2"/>
    <x v="23"/>
    <x v="1781"/>
  </r>
  <r>
    <x v="2"/>
    <x v="0"/>
    <x v="1782"/>
  </r>
  <r>
    <x v="2"/>
    <x v="1"/>
    <x v="1783"/>
  </r>
  <r>
    <x v="2"/>
    <x v="2"/>
    <x v="470"/>
  </r>
  <r>
    <x v="2"/>
    <x v="3"/>
    <x v="1784"/>
  </r>
  <r>
    <x v="2"/>
    <x v="4"/>
    <x v="1785"/>
  </r>
  <r>
    <x v="2"/>
    <x v="5"/>
    <x v="1786"/>
  </r>
  <r>
    <x v="2"/>
    <x v="6"/>
    <x v="1787"/>
  </r>
  <r>
    <x v="2"/>
    <x v="7"/>
    <x v="1788"/>
  </r>
  <r>
    <x v="2"/>
    <x v="8"/>
    <x v="1789"/>
  </r>
  <r>
    <x v="2"/>
    <x v="9"/>
    <x v="1790"/>
  </r>
  <r>
    <x v="2"/>
    <x v="10"/>
    <x v="1791"/>
  </r>
  <r>
    <x v="2"/>
    <x v="11"/>
    <x v="1792"/>
  </r>
  <r>
    <x v="2"/>
    <x v="12"/>
    <x v="1793"/>
  </r>
  <r>
    <x v="2"/>
    <x v="13"/>
    <x v="1794"/>
  </r>
  <r>
    <x v="2"/>
    <x v="14"/>
    <x v="1795"/>
  </r>
  <r>
    <x v="2"/>
    <x v="15"/>
    <x v="1796"/>
  </r>
  <r>
    <x v="2"/>
    <x v="16"/>
    <x v="1503"/>
  </r>
  <r>
    <x v="2"/>
    <x v="17"/>
    <x v="1797"/>
  </r>
  <r>
    <x v="2"/>
    <x v="18"/>
    <x v="1798"/>
  </r>
  <r>
    <x v="2"/>
    <x v="19"/>
    <x v="716"/>
  </r>
  <r>
    <x v="2"/>
    <x v="20"/>
    <x v="1799"/>
  </r>
  <r>
    <x v="2"/>
    <x v="21"/>
    <x v="79"/>
  </r>
  <r>
    <x v="2"/>
    <x v="22"/>
    <x v="1800"/>
  </r>
  <r>
    <x v="2"/>
    <x v="23"/>
    <x v="1801"/>
  </r>
  <r>
    <x v="2"/>
    <x v="0"/>
    <x v="1802"/>
  </r>
  <r>
    <x v="2"/>
    <x v="1"/>
    <x v="1803"/>
  </r>
  <r>
    <x v="2"/>
    <x v="2"/>
    <x v="1804"/>
  </r>
  <r>
    <x v="2"/>
    <x v="3"/>
    <x v="1773"/>
  </r>
  <r>
    <x v="2"/>
    <x v="4"/>
    <x v="1805"/>
  </r>
  <r>
    <x v="2"/>
    <x v="5"/>
    <x v="1806"/>
  </r>
  <r>
    <x v="2"/>
    <x v="6"/>
    <x v="1807"/>
  </r>
  <r>
    <x v="2"/>
    <x v="7"/>
    <x v="1808"/>
  </r>
  <r>
    <x v="2"/>
    <x v="8"/>
    <x v="1809"/>
  </r>
  <r>
    <x v="2"/>
    <x v="9"/>
    <x v="1810"/>
  </r>
  <r>
    <x v="2"/>
    <x v="10"/>
    <x v="1811"/>
  </r>
  <r>
    <x v="2"/>
    <x v="11"/>
    <x v="1812"/>
  </r>
  <r>
    <x v="2"/>
    <x v="12"/>
    <x v="1813"/>
  </r>
  <r>
    <x v="2"/>
    <x v="13"/>
    <x v="1814"/>
  </r>
  <r>
    <x v="2"/>
    <x v="14"/>
    <x v="1815"/>
  </r>
  <r>
    <x v="2"/>
    <x v="15"/>
    <x v="1816"/>
  </r>
  <r>
    <x v="2"/>
    <x v="16"/>
    <x v="1817"/>
  </r>
  <r>
    <x v="2"/>
    <x v="17"/>
    <x v="1818"/>
  </r>
  <r>
    <x v="2"/>
    <x v="18"/>
    <x v="1495"/>
  </r>
  <r>
    <x v="2"/>
    <x v="19"/>
    <x v="1819"/>
  </r>
  <r>
    <x v="2"/>
    <x v="20"/>
    <x v="1394"/>
  </r>
  <r>
    <x v="2"/>
    <x v="21"/>
    <x v="1820"/>
  </r>
  <r>
    <x v="2"/>
    <x v="22"/>
    <x v="1821"/>
  </r>
  <r>
    <x v="2"/>
    <x v="23"/>
    <x v="1438"/>
  </r>
  <r>
    <x v="2"/>
    <x v="0"/>
    <x v="1822"/>
  </r>
  <r>
    <x v="2"/>
    <x v="1"/>
    <x v="1823"/>
  </r>
  <r>
    <x v="2"/>
    <x v="2"/>
    <x v="1824"/>
  </r>
  <r>
    <x v="2"/>
    <x v="3"/>
    <x v="486"/>
  </r>
  <r>
    <x v="2"/>
    <x v="4"/>
    <x v="1825"/>
  </r>
  <r>
    <x v="2"/>
    <x v="5"/>
    <x v="1826"/>
  </r>
  <r>
    <x v="2"/>
    <x v="6"/>
    <x v="1827"/>
  </r>
  <r>
    <x v="2"/>
    <x v="7"/>
    <x v="1828"/>
  </r>
  <r>
    <x v="2"/>
    <x v="8"/>
    <x v="1829"/>
  </r>
  <r>
    <x v="2"/>
    <x v="9"/>
    <x v="1830"/>
  </r>
  <r>
    <x v="2"/>
    <x v="10"/>
    <x v="1831"/>
  </r>
  <r>
    <x v="2"/>
    <x v="11"/>
    <x v="1705"/>
  </r>
  <r>
    <x v="2"/>
    <x v="12"/>
    <x v="1832"/>
  </r>
  <r>
    <x v="2"/>
    <x v="13"/>
    <x v="282"/>
  </r>
  <r>
    <x v="2"/>
    <x v="14"/>
    <x v="1833"/>
  </r>
  <r>
    <x v="2"/>
    <x v="15"/>
    <x v="1834"/>
  </r>
  <r>
    <x v="2"/>
    <x v="16"/>
    <x v="1835"/>
  </r>
  <r>
    <x v="2"/>
    <x v="17"/>
    <x v="1836"/>
  </r>
  <r>
    <x v="2"/>
    <x v="18"/>
    <x v="1837"/>
  </r>
  <r>
    <x v="2"/>
    <x v="19"/>
    <x v="1838"/>
  </r>
  <r>
    <x v="2"/>
    <x v="20"/>
    <x v="1839"/>
  </r>
  <r>
    <x v="2"/>
    <x v="21"/>
    <x v="1840"/>
  </r>
  <r>
    <x v="2"/>
    <x v="22"/>
    <x v="1841"/>
  </r>
  <r>
    <x v="2"/>
    <x v="23"/>
    <x v="1842"/>
  </r>
  <r>
    <x v="2"/>
    <x v="0"/>
    <x v="1843"/>
  </r>
  <r>
    <x v="2"/>
    <x v="1"/>
    <x v="1844"/>
  </r>
  <r>
    <x v="2"/>
    <x v="2"/>
    <x v="1845"/>
  </r>
  <r>
    <x v="2"/>
    <x v="3"/>
    <x v="1846"/>
  </r>
  <r>
    <x v="2"/>
    <x v="4"/>
    <x v="1847"/>
  </r>
  <r>
    <x v="2"/>
    <x v="5"/>
    <x v="1848"/>
  </r>
  <r>
    <x v="2"/>
    <x v="6"/>
    <x v="1849"/>
  </r>
  <r>
    <x v="2"/>
    <x v="7"/>
    <x v="1850"/>
  </r>
  <r>
    <x v="2"/>
    <x v="8"/>
    <x v="1778"/>
  </r>
  <r>
    <x v="2"/>
    <x v="9"/>
    <x v="1851"/>
  </r>
  <r>
    <x v="2"/>
    <x v="10"/>
    <x v="1852"/>
  </r>
  <r>
    <x v="2"/>
    <x v="11"/>
    <x v="1853"/>
  </r>
  <r>
    <x v="2"/>
    <x v="12"/>
    <x v="1854"/>
  </r>
  <r>
    <x v="2"/>
    <x v="13"/>
    <x v="1681"/>
  </r>
  <r>
    <x v="2"/>
    <x v="14"/>
    <x v="1855"/>
  </r>
  <r>
    <x v="2"/>
    <x v="15"/>
    <x v="1856"/>
  </r>
  <r>
    <x v="2"/>
    <x v="16"/>
    <x v="1857"/>
  </r>
  <r>
    <x v="2"/>
    <x v="17"/>
    <x v="1858"/>
  </r>
  <r>
    <x v="2"/>
    <x v="18"/>
    <x v="1859"/>
  </r>
  <r>
    <x v="2"/>
    <x v="19"/>
    <x v="1860"/>
  </r>
  <r>
    <x v="2"/>
    <x v="20"/>
    <x v="1861"/>
  </r>
  <r>
    <x v="2"/>
    <x v="21"/>
    <x v="1862"/>
  </r>
  <r>
    <x v="2"/>
    <x v="22"/>
    <x v="1863"/>
  </r>
  <r>
    <x v="2"/>
    <x v="23"/>
    <x v="1864"/>
  </r>
  <r>
    <x v="2"/>
    <x v="0"/>
    <x v="1865"/>
  </r>
  <r>
    <x v="2"/>
    <x v="1"/>
    <x v="1866"/>
  </r>
  <r>
    <x v="2"/>
    <x v="2"/>
    <x v="285"/>
  </r>
  <r>
    <x v="2"/>
    <x v="3"/>
    <x v="1867"/>
  </r>
  <r>
    <x v="2"/>
    <x v="4"/>
    <x v="1868"/>
  </r>
  <r>
    <x v="2"/>
    <x v="5"/>
    <x v="1869"/>
  </r>
  <r>
    <x v="2"/>
    <x v="6"/>
    <x v="1870"/>
  </r>
  <r>
    <x v="2"/>
    <x v="7"/>
    <x v="1871"/>
  </r>
  <r>
    <x v="2"/>
    <x v="8"/>
    <x v="1872"/>
  </r>
  <r>
    <x v="2"/>
    <x v="9"/>
    <x v="1873"/>
  </r>
  <r>
    <x v="2"/>
    <x v="10"/>
    <x v="1874"/>
  </r>
  <r>
    <x v="2"/>
    <x v="11"/>
    <x v="1875"/>
  </r>
  <r>
    <x v="2"/>
    <x v="12"/>
    <x v="1876"/>
  </r>
  <r>
    <x v="2"/>
    <x v="13"/>
    <x v="1877"/>
  </r>
  <r>
    <x v="2"/>
    <x v="14"/>
    <x v="1878"/>
  </r>
  <r>
    <x v="2"/>
    <x v="15"/>
    <x v="1879"/>
  </r>
  <r>
    <x v="2"/>
    <x v="16"/>
    <x v="1880"/>
  </r>
  <r>
    <x v="2"/>
    <x v="17"/>
    <x v="1881"/>
  </r>
  <r>
    <x v="2"/>
    <x v="18"/>
    <x v="1882"/>
  </r>
  <r>
    <x v="2"/>
    <x v="19"/>
    <x v="1883"/>
  </r>
  <r>
    <x v="2"/>
    <x v="20"/>
    <x v="1884"/>
  </r>
  <r>
    <x v="2"/>
    <x v="21"/>
    <x v="1885"/>
  </r>
  <r>
    <x v="2"/>
    <x v="22"/>
    <x v="1886"/>
  </r>
  <r>
    <x v="2"/>
    <x v="23"/>
    <x v="1887"/>
  </r>
  <r>
    <x v="2"/>
    <x v="0"/>
    <x v="1888"/>
  </r>
  <r>
    <x v="2"/>
    <x v="1"/>
    <x v="1889"/>
  </r>
  <r>
    <x v="2"/>
    <x v="2"/>
    <x v="1888"/>
  </r>
  <r>
    <x v="2"/>
    <x v="3"/>
    <x v="1890"/>
  </r>
  <r>
    <x v="2"/>
    <x v="4"/>
    <x v="1891"/>
  </r>
  <r>
    <x v="2"/>
    <x v="5"/>
    <x v="1892"/>
  </r>
  <r>
    <x v="2"/>
    <x v="6"/>
    <x v="1893"/>
  </r>
  <r>
    <x v="2"/>
    <x v="7"/>
    <x v="1894"/>
  </r>
  <r>
    <x v="2"/>
    <x v="8"/>
    <x v="78"/>
  </r>
  <r>
    <x v="2"/>
    <x v="9"/>
    <x v="1895"/>
  </r>
  <r>
    <x v="2"/>
    <x v="10"/>
    <x v="1896"/>
  </r>
  <r>
    <x v="2"/>
    <x v="11"/>
    <x v="343"/>
  </r>
  <r>
    <x v="2"/>
    <x v="12"/>
    <x v="1824"/>
  </r>
  <r>
    <x v="2"/>
    <x v="13"/>
    <x v="1897"/>
  </r>
  <r>
    <x v="2"/>
    <x v="14"/>
    <x v="1898"/>
  </r>
  <r>
    <x v="2"/>
    <x v="15"/>
    <x v="1899"/>
  </r>
  <r>
    <x v="2"/>
    <x v="16"/>
    <x v="1900"/>
  </r>
  <r>
    <x v="2"/>
    <x v="17"/>
    <x v="1901"/>
  </r>
  <r>
    <x v="2"/>
    <x v="18"/>
    <x v="1902"/>
  </r>
  <r>
    <x v="2"/>
    <x v="19"/>
    <x v="1771"/>
  </r>
  <r>
    <x v="2"/>
    <x v="20"/>
    <x v="1903"/>
  </r>
  <r>
    <x v="2"/>
    <x v="21"/>
    <x v="1904"/>
  </r>
  <r>
    <x v="2"/>
    <x v="22"/>
    <x v="1905"/>
  </r>
  <r>
    <x v="2"/>
    <x v="23"/>
    <x v="1906"/>
  </r>
  <r>
    <x v="2"/>
    <x v="0"/>
    <x v="1907"/>
  </r>
  <r>
    <x v="2"/>
    <x v="1"/>
    <x v="1906"/>
  </r>
  <r>
    <x v="2"/>
    <x v="2"/>
    <x v="1602"/>
  </r>
  <r>
    <x v="2"/>
    <x v="3"/>
    <x v="1836"/>
  </r>
  <r>
    <x v="2"/>
    <x v="4"/>
    <x v="1908"/>
  </r>
  <r>
    <x v="2"/>
    <x v="5"/>
    <x v="1909"/>
  </r>
  <r>
    <x v="2"/>
    <x v="6"/>
    <x v="1910"/>
  </r>
  <r>
    <x v="2"/>
    <x v="7"/>
    <x v="253"/>
  </r>
  <r>
    <x v="2"/>
    <x v="8"/>
    <x v="1911"/>
  </r>
  <r>
    <x v="2"/>
    <x v="9"/>
    <x v="1912"/>
  </r>
  <r>
    <x v="2"/>
    <x v="10"/>
    <x v="1913"/>
  </r>
  <r>
    <x v="2"/>
    <x v="11"/>
    <x v="1914"/>
  </r>
  <r>
    <x v="2"/>
    <x v="12"/>
    <x v="1915"/>
  </r>
  <r>
    <x v="2"/>
    <x v="13"/>
    <x v="334"/>
  </r>
  <r>
    <x v="2"/>
    <x v="14"/>
    <x v="1916"/>
  </r>
  <r>
    <x v="2"/>
    <x v="15"/>
    <x v="1917"/>
  </r>
  <r>
    <x v="2"/>
    <x v="16"/>
    <x v="1918"/>
  </r>
  <r>
    <x v="2"/>
    <x v="17"/>
    <x v="1919"/>
  </r>
  <r>
    <x v="2"/>
    <x v="18"/>
    <x v="1920"/>
  </r>
  <r>
    <x v="2"/>
    <x v="19"/>
    <x v="1921"/>
  </r>
  <r>
    <x v="2"/>
    <x v="20"/>
    <x v="1922"/>
  </r>
  <r>
    <x v="2"/>
    <x v="21"/>
    <x v="1923"/>
  </r>
  <r>
    <x v="2"/>
    <x v="22"/>
    <x v="1924"/>
  </r>
  <r>
    <x v="2"/>
    <x v="23"/>
    <x v="1925"/>
  </r>
  <r>
    <x v="2"/>
    <x v="0"/>
    <x v="1926"/>
  </r>
  <r>
    <x v="2"/>
    <x v="1"/>
    <x v="1927"/>
  </r>
  <r>
    <x v="2"/>
    <x v="2"/>
    <x v="1928"/>
  </r>
  <r>
    <x v="2"/>
    <x v="3"/>
    <x v="1929"/>
  </r>
  <r>
    <x v="2"/>
    <x v="4"/>
    <x v="1930"/>
  </r>
  <r>
    <x v="2"/>
    <x v="5"/>
    <x v="1931"/>
  </r>
  <r>
    <x v="2"/>
    <x v="6"/>
    <x v="1932"/>
  </r>
  <r>
    <x v="2"/>
    <x v="7"/>
    <x v="1933"/>
  </r>
  <r>
    <x v="2"/>
    <x v="8"/>
    <x v="1934"/>
  </r>
  <r>
    <x v="2"/>
    <x v="9"/>
    <x v="1935"/>
  </r>
  <r>
    <x v="2"/>
    <x v="10"/>
    <x v="1936"/>
  </r>
  <r>
    <x v="2"/>
    <x v="11"/>
    <x v="1937"/>
  </r>
  <r>
    <x v="2"/>
    <x v="12"/>
    <x v="30"/>
  </r>
  <r>
    <x v="2"/>
    <x v="13"/>
    <x v="730"/>
  </r>
  <r>
    <x v="2"/>
    <x v="14"/>
    <x v="557"/>
  </r>
  <r>
    <x v="2"/>
    <x v="15"/>
    <x v="1938"/>
  </r>
  <r>
    <x v="2"/>
    <x v="16"/>
    <x v="1939"/>
  </r>
  <r>
    <x v="2"/>
    <x v="17"/>
    <x v="1940"/>
  </r>
  <r>
    <x v="2"/>
    <x v="18"/>
    <x v="1941"/>
  </r>
  <r>
    <x v="2"/>
    <x v="19"/>
    <x v="1812"/>
  </r>
  <r>
    <x v="2"/>
    <x v="20"/>
    <x v="1930"/>
  </r>
  <r>
    <x v="2"/>
    <x v="21"/>
    <x v="1942"/>
  </r>
  <r>
    <x v="2"/>
    <x v="22"/>
    <x v="1943"/>
  </r>
  <r>
    <x v="2"/>
    <x v="23"/>
    <x v="1944"/>
  </r>
  <r>
    <x v="2"/>
    <x v="0"/>
    <x v="89"/>
  </r>
  <r>
    <x v="2"/>
    <x v="1"/>
    <x v="1945"/>
  </r>
  <r>
    <x v="2"/>
    <x v="2"/>
    <x v="1946"/>
  </r>
  <r>
    <x v="2"/>
    <x v="3"/>
    <x v="1947"/>
  </r>
  <r>
    <x v="2"/>
    <x v="4"/>
    <x v="1948"/>
  </r>
  <r>
    <x v="2"/>
    <x v="5"/>
    <x v="1949"/>
  </r>
  <r>
    <x v="2"/>
    <x v="6"/>
    <x v="1950"/>
  </r>
  <r>
    <x v="2"/>
    <x v="7"/>
    <x v="1951"/>
  </r>
  <r>
    <x v="2"/>
    <x v="8"/>
    <x v="1952"/>
  </r>
  <r>
    <x v="2"/>
    <x v="9"/>
    <x v="782"/>
  </r>
  <r>
    <x v="2"/>
    <x v="10"/>
    <x v="1953"/>
  </r>
  <r>
    <x v="2"/>
    <x v="11"/>
    <x v="1954"/>
  </r>
  <r>
    <x v="2"/>
    <x v="12"/>
    <x v="642"/>
  </r>
  <r>
    <x v="2"/>
    <x v="13"/>
    <x v="1955"/>
  </r>
  <r>
    <x v="2"/>
    <x v="14"/>
    <x v="1956"/>
  </r>
  <r>
    <x v="2"/>
    <x v="15"/>
    <x v="1957"/>
  </r>
  <r>
    <x v="2"/>
    <x v="16"/>
    <x v="1958"/>
  </r>
  <r>
    <x v="2"/>
    <x v="17"/>
    <x v="17"/>
  </r>
  <r>
    <x v="2"/>
    <x v="18"/>
    <x v="1488"/>
  </r>
  <r>
    <x v="2"/>
    <x v="19"/>
    <x v="1959"/>
  </r>
  <r>
    <x v="2"/>
    <x v="20"/>
    <x v="1960"/>
  </r>
  <r>
    <x v="2"/>
    <x v="21"/>
    <x v="1961"/>
  </r>
  <r>
    <x v="2"/>
    <x v="22"/>
    <x v="1962"/>
  </r>
  <r>
    <x v="2"/>
    <x v="23"/>
    <x v="1963"/>
  </r>
  <r>
    <x v="2"/>
    <x v="0"/>
    <x v="1963"/>
  </r>
  <r>
    <x v="2"/>
    <x v="1"/>
    <x v="1963"/>
  </r>
  <r>
    <x v="2"/>
    <x v="2"/>
    <x v="1964"/>
  </r>
  <r>
    <x v="2"/>
    <x v="3"/>
    <x v="1965"/>
  </r>
  <r>
    <x v="2"/>
    <x v="4"/>
    <x v="444"/>
  </r>
  <r>
    <x v="2"/>
    <x v="5"/>
    <x v="1966"/>
  </r>
  <r>
    <x v="2"/>
    <x v="6"/>
    <x v="56"/>
  </r>
  <r>
    <x v="2"/>
    <x v="7"/>
    <x v="1967"/>
  </r>
  <r>
    <x v="2"/>
    <x v="8"/>
    <x v="1968"/>
  </r>
  <r>
    <x v="2"/>
    <x v="9"/>
    <x v="1969"/>
  </r>
  <r>
    <x v="2"/>
    <x v="10"/>
    <x v="1970"/>
  </r>
  <r>
    <x v="2"/>
    <x v="11"/>
    <x v="533"/>
  </r>
  <r>
    <x v="2"/>
    <x v="12"/>
    <x v="1971"/>
  </r>
  <r>
    <x v="2"/>
    <x v="13"/>
    <x v="1972"/>
  </r>
  <r>
    <x v="2"/>
    <x v="14"/>
    <x v="11"/>
  </r>
  <r>
    <x v="2"/>
    <x v="15"/>
    <x v="1973"/>
  </r>
  <r>
    <x v="2"/>
    <x v="16"/>
    <x v="1974"/>
  </r>
  <r>
    <x v="2"/>
    <x v="17"/>
    <x v="1975"/>
  </r>
  <r>
    <x v="2"/>
    <x v="18"/>
    <x v="1976"/>
  </r>
  <r>
    <x v="2"/>
    <x v="19"/>
    <x v="1977"/>
  </r>
  <r>
    <x v="2"/>
    <x v="20"/>
    <x v="1978"/>
  </r>
  <r>
    <x v="2"/>
    <x v="21"/>
    <x v="1979"/>
  </r>
  <r>
    <x v="2"/>
    <x v="22"/>
    <x v="1781"/>
  </r>
  <r>
    <x v="2"/>
    <x v="23"/>
    <x v="1980"/>
  </r>
  <r>
    <x v="3"/>
    <x v="0"/>
    <x v="1981"/>
  </r>
  <r>
    <x v="3"/>
    <x v="1"/>
    <x v="98"/>
  </r>
  <r>
    <x v="3"/>
    <x v="2"/>
    <x v="1982"/>
  </r>
  <r>
    <x v="3"/>
    <x v="3"/>
    <x v="1983"/>
  </r>
  <r>
    <x v="3"/>
    <x v="4"/>
    <x v="1984"/>
  </r>
  <r>
    <x v="3"/>
    <x v="5"/>
    <x v="1985"/>
  </r>
  <r>
    <x v="3"/>
    <x v="6"/>
    <x v="1986"/>
  </r>
  <r>
    <x v="3"/>
    <x v="7"/>
    <x v="1987"/>
  </r>
  <r>
    <x v="3"/>
    <x v="8"/>
    <x v="1988"/>
  </r>
  <r>
    <x v="3"/>
    <x v="9"/>
    <x v="1674"/>
  </r>
  <r>
    <x v="3"/>
    <x v="10"/>
    <x v="1989"/>
  </r>
  <r>
    <x v="3"/>
    <x v="11"/>
    <x v="1990"/>
  </r>
  <r>
    <x v="3"/>
    <x v="12"/>
    <x v="1991"/>
  </r>
  <r>
    <x v="3"/>
    <x v="13"/>
    <x v="1992"/>
  </r>
  <r>
    <x v="3"/>
    <x v="14"/>
    <x v="1993"/>
  </r>
  <r>
    <x v="3"/>
    <x v="15"/>
    <x v="1994"/>
  </r>
  <r>
    <x v="3"/>
    <x v="16"/>
    <x v="1995"/>
  </r>
  <r>
    <x v="3"/>
    <x v="17"/>
    <x v="1996"/>
  </r>
  <r>
    <x v="3"/>
    <x v="18"/>
    <x v="1997"/>
  </r>
  <r>
    <x v="3"/>
    <x v="19"/>
    <x v="1998"/>
  </r>
  <r>
    <x v="3"/>
    <x v="20"/>
    <x v="1999"/>
  </r>
  <r>
    <x v="3"/>
    <x v="21"/>
    <x v="2000"/>
  </r>
  <r>
    <x v="3"/>
    <x v="22"/>
    <x v="2001"/>
  </r>
  <r>
    <x v="3"/>
    <x v="23"/>
    <x v="2002"/>
  </r>
  <r>
    <x v="3"/>
    <x v="0"/>
    <x v="2003"/>
  </r>
  <r>
    <x v="3"/>
    <x v="1"/>
    <x v="2004"/>
  </r>
  <r>
    <x v="3"/>
    <x v="2"/>
    <x v="2005"/>
  </r>
  <r>
    <x v="3"/>
    <x v="3"/>
    <x v="538"/>
  </r>
  <r>
    <x v="3"/>
    <x v="4"/>
    <x v="1867"/>
  </r>
  <r>
    <x v="3"/>
    <x v="5"/>
    <x v="2006"/>
  </r>
  <r>
    <x v="3"/>
    <x v="6"/>
    <x v="2007"/>
  </r>
  <r>
    <x v="3"/>
    <x v="7"/>
    <x v="2008"/>
  </r>
  <r>
    <x v="3"/>
    <x v="8"/>
    <x v="2009"/>
  </r>
  <r>
    <x v="3"/>
    <x v="9"/>
    <x v="1538"/>
  </r>
  <r>
    <x v="3"/>
    <x v="10"/>
    <x v="2010"/>
  </r>
  <r>
    <x v="3"/>
    <x v="11"/>
    <x v="2011"/>
  </r>
  <r>
    <x v="3"/>
    <x v="12"/>
    <x v="2012"/>
  </r>
  <r>
    <x v="3"/>
    <x v="13"/>
    <x v="2013"/>
  </r>
  <r>
    <x v="3"/>
    <x v="14"/>
    <x v="2014"/>
  </r>
  <r>
    <x v="3"/>
    <x v="15"/>
    <x v="2015"/>
  </r>
  <r>
    <x v="3"/>
    <x v="16"/>
    <x v="2016"/>
  </r>
  <r>
    <x v="3"/>
    <x v="17"/>
    <x v="2017"/>
  </r>
  <r>
    <x v="3"/>
    <x v="18"/>
    <x v="2018"/>
  </r>
  <r>
    <x v="3"/>
    <x v="19"/>
    <x v="2019"/>
  </r>
  <r>
    <x v="3"/>
    <x v="20"/>
    <x v="2020"/>
  </r>
  <r>
    <x v="3"/>
    <x v="21"/>
    <x v="2021"/>
  </r>
  <r>
    <x v="3"/>
    <x v="22"/>
    <x v="2022"/>
  </r>
  <r>
    <x v="3"/>
    <x v="23"/>
    <x v="2023"/>
  </r>
  <r>
    <x v="3"/>
    <x v="0"/>
    <x v="2024"/>
  </r>
  <r>
    <x v="3"/>
    <x v="1"/>
    <x v="2025"/>
  </r>
  <r>
    <x v="3"/>
    <x v="2"/>
    <x v="2026"/>
  </r>
  <r>
    <x v="3"/>
    <x v="3"/>
    <x v="2027"/>
  </r>
  <r>
    <x v="3"/>
    <x v="4"/>
    <x v="2028"/>
  </r>
  <r>
    <x v="3"/>
    <x v="5"/>
    <x v="2029"/>
  </r>
  <r>
    <x v="3"/>
    <x v="6"/>
    <x v="2030"/>
  </r>
  <r>
    <x v="3"/>
    <x v="7"/>
    <x v="2031"/>
  </r>
  <r>
    <x v="3"/>
    <x v="8"/>
    <x v="2032"/>
  </r>
  <r>
    <x v="3"/>
    <x v="9"/>
    <x v="2033"/>
  </r>
  <r>
    <x v="3"/>
    <x v="10"/>
    <x v="2004"/>
  </r>
  <r>
    <x v="3"/>
    <x v="11"/>
    <x v="2034"/>
  </r>
  <r>
    <x v="3"/>
    <x v="12"/>
    <x v="2035"/>
  </r>
  <r>
    <x v="3"/>
    <x v="13"/>
    <x v="2036"/>
  </r>
  <r>
    <x v="3"/>
    <x v="14"/>
    <x v="2037"/>
  </r>
  <r>
    <x v="3"/>
    <x v="15"/>
    <x v="2038"/>
  </r>
  <r>
    <x v="3"/>
    <x v="16"/>
    <x v="2039"/>
  </r>
  <r>
    <x v="3"/>
    <x v="17"/>
    <x v="2040"/>
  </r>
  <r>
    <x v="3"/>
    <x v="18"/>
    <x v="2041"/>
  </r>
  <r>
    <x v="3"/>
    <x v="19"/>
    <x v="2042"/>
  </r>
  <r>
    <x v="3"/>
    <x v="20"/>
    <x v="2043"/>
  </r>
  <r>
    <x v="3"/>
    <x v="21"/>
    <x v="2044"/>
  </r>
  <r>
    <x v="3"/>
    <x v="22"/>
    <x v="2045"/>
  </r>
  <r>
    <x v="3"/>
    <x v="23"/>
    <x v="2046"/>
  </r>
  <r>
    <x v="3"/>
    <x v="0"/>
    <x v="2047"/>
  </r>
  <r>
    <x v="3"/>
    <x v="1"/>
    <x v="2048"/>
  </r>
  <r>
    <x v="3"/>
    <x v="2"/>
    <x v="2049"/>
  </r>
  <r>
    <x v="3"/>
    <x v="3"/>
    <x v="2050"/>
  </r>
  <r>
    <x v="3"/>
    <x v="4"/>
    <x v="2051"/>
  </r>
  <r>
    <x v="3"/>
    <x v="5"/>
    <x v="2052"/>
  </r>
  <r>
    <x v="3"/>
    <x v="6"/>
    <x v="2053"/>
  </r>
  <r>
    <x v="3"/>
    <x v="7"/>
    <x v="2054"/>
  </r>
  <r>
    <x v="3"/>
    <x v="8"/>
    <x v="2055"/>
  </r>
  <r>
    <x v="3"/>
    <x v="9"/>
    <x v="2056"/>
  </r>
  <r>
    <x v="3"/>
    <x v="10"/>
    <x v="2057"/>
  </r>
  <r>
    <x v="3"/>
    <x v="11"/>
    <x v="2058"/>
  </r>
  <r>
    <x v="3"/>
    <x v="12"/>
    <x v="2059"/>
  </r>
  <r>
    <x v="3"/>
    <x v="13"/>
    <x v="2060"/>
  </r>
  <r>
    <x v="3"/>
    <x v="14"/>
    <x v="2061"/>
  </r>
  <r>
    <x v="3"/>
    <x v="15"/>
    <x v="2062"/>
  </r>
  <r>
    <x v="3"/>
    <x v="16"/>
    <x v="2063"/>
  </r>
  <r>
    <x v="3"/>
    <x v="17"/>
    <x v="2064"/>
  </r>
  <r>
    <x v="3"/>
    <x v="18"/>
    <x v="2065"/>
  </r>
  <r>
    <x v="3"/>
    <x v="19"/>
    <x v="2066"/>
  </r>
  <r>
    <x v="3"/>
    <x v="20"/>
    <x v="2067"/>
  </r>
  <r>
    <x v="3"/>
    <x v="21"/>
    <x v="2068"/>
  </r>
  <r>
    <x v="3"/>
    <x v="22"/>
    <x v="2069"/>
  </r>
  <r>
    <x v="3"/>
    <x v="23"/>
    <x v="2070"/>
  </r>
  <r>
    <x v="3"/>
    <x v="0"/>
    <x v="2071"/>
  </r>
  <r>
    <x v="3"/>
    <x v="1"/>
    <x v="2072"/>
  </r>
  <r>
    <x v="3"/>
    <x v="2"/>
    <x v="2073"/>
  </r>
  <r>
    <x v="3"/>
    <x v="3"/>
    <x v="2047"/>
  </r>
  <r>
    <x v="3"/>
    <x v="4"/>
    <x v="2046"/>
  </r>
  <r>
    <x v="3"/>
    <x v="5"/>
    <x v="2074"/>
  </r>
  <r>
    <x v="3"/>
    <x v="6"/>
    <x v="2075"/>
  </r>
  <r>
    <x v="3"/>
    <x v="7"/>
    <x v="2076"/>
  </r>
  <r>
    <x v="3"/>
    <x v="8"/>
    <x v="2077"/>
  </r>
  <r>
    <x v="3"/>
    <x v="9"/>
    <x v="2078"/>
  </r>
  <r>
    <x v="3"/>
    <x v="10"/>
    <x v="2079"/>
  </r>
  <r>
    <x v="3"/>
    <x v="11"/>
    <x v="2080"/>
  </r>
  <r>
    <x v="3"/>
    <x v="12"/>
    <x v="2068"/>
  </r>
  <r>
    <x v="3"/>
    <x v="13"/>
    <x v="2081"/>
  </r>
  <r>
    <x v="3"/>
    <x v="14"/>
    <x v="2082"/>
  </r>
  <r>
    <x v="3"/>
    <x v="15"/>
    <x v="2083"/>
  </r>
  <r>
    <x v="3"/>
    <x v="16"/>
    <x v="2084"/>
  </r>
  <r>
    <x v="3"/>
    <x v="17"/>
    <x v="1574"/>
  </r>
  <r>
    <x v="3"/>
    <x v="18"/>
    <x v="2085"/>
  </r>
  <r>
    <x v="3"/>
    <x v="19"/>
    <x v="2086"/>
  </r>
  <r>
    <x v="3"/>
    <x v="20"/>
    <x v="2087"/>
  </r>
  <r>
    <x v="3"/>
    <x v="21"/>
    <x v="2088"/>
  </r>
  <r>
    <x v="3"/>
    <x v="22"/>
    <x v="2089"/>
  </r>
  <r>
    <x v="3"/>
    <x v="23"/>
    <x v="2090"/>
  </r>
  <r>
    <x v="3"/>
    <x v="0"/>
    <x v="2091"/>
  </r>
  <r>
    <x v="3"/>
    <x v="1"/>
    <x v="2092"/>
  </r>
  <r>
    <x v="3"/>
    <x v="2"/>
    <x v="2093"/>
  </r>
  <r>
    <x v="3"/>
    <x v="3"/>
    <x v="2094"/>
  </r>
  <r>
    <x v="3"/>
    <x v="4"/>
    <x v="2095"/>
  </r>
  <r>
    <x v="3"/>
    <x v="5"/>
    <x v="2096"/>
  </r>
  <r>
    <x v="3"/>
    <x v="6"/>
    <x v="2097"/>
  </r>
  <r>
    <x v="3"/>
    <x v="7"/>
    <x v="2098"/>
  </r>
  <r>
    <x v="3"/>
    <x v="8"/>
    <x v="1888"/>
  </r>
  <r>
    <x v="3"/>
    <x v="9"/>
    <x v="2099"/>
  </r>
  <r>
    <x v="3"/>
    <x v="10"/>
    <x v="2100"/>
  </r>
  <r>
    <x v="3"/>
    <x v="11"/>
    <x v="2101"/>
  </r>
  <r>
    <x v="3"/>
    <x v="12"/>
    <x v="2102"/>
  </r>
  <r>
    <x v="3"/>
    <x v="13"/>
    <x v="2103"/>
  </r>
  <r>
    <x v="3"/>
    <x v="14"/>
    <x v="2104"/>
  </r>
  <r>
    <x v="3"/>
    <x v="15"/>
    <x v="2105"/>
  </r>
  <r>
    <x v="3"/>
    <x v="16"/>
    <x v="2106"/>
  </r>
  <r>
    <x v="3"/>
    <x v="17"/>
    <x v="1646"/>
  </r>
  <r>
    <x v="3"/>
    <x v="18"/>
    <x v="2107"/>
  </r>
  <r>
    <x v="3"/>
    <x v="19"/>
    <x v="2108"/>
  </r>
  <r>
    <x v="3"/>
    <x v="20"/>
    <x v="2109"/>
  </r>
  <r>
    <x v="3"/>
    <x v="21"/>
    <x v="2110"/>
  </r>
  <r>
    <x v="3"/>
    <x v="22"/>
    <x v="2111"/>
  </r>
  <r>
    <x v="3"/>
    <x v="23"/>
    <x v="2112"/>
  </r>
  <r>
    <x v="3"/>
    <x v="0"/>
    <x v="2113"/>
  </r>
  <r>
    <x v="3"/>
    <x v="1"/>
    <x v="2114"/>
  </r>
  <r>
    <x v="3"/>
    <x v="2"/>
    <x v="2115"/>
  </r>
  <r>
    <x v="3"/>
    <x v="3"/>
    <x v="2116"/>
  </r>
  <r>
    <x v="3"/>
    <x v="4"/>
    <x v="1942"/>
  </r>
  <r>
    <x v="3"/>
    <x v="5"/>
    <x v="2117"/>
  </r>
  <r>
    <x v="3"/>
    <x v="6"/>
    <x v="520"/>
  </r>
  <r>
    <x v="3"/>
    <x v="7"/>
    <x v="2118"/>
  </r>
  <r>
    <x v="3"/>
    <x v="8"/>
    <x v="2119"/>
  </r>
  <r>
    <x v="3"/>
    <x v="9"/>
    <x v="2120"/>
  </r>
  <r>
    <x v="3"/>
    <x v="10"/>
    <x v="1977"/>
  </r>
  <r>
    <x v="3"/>
    <x v="11"/>
    <x v="485"/>
  </r>
  <r>
    <x v="3"/>
    <x v="12"/>
    <x v="2121"/>
  </r>
  <r>
    <x v="3"/>
    <x v="13"/>
    <x v="2122"/>
  </r>
  <r>
    <x v="3"/>
    <x v="14"/>
    <x v="2123"/>
  </r>
  <r>
    <x v="3"/>
    <x v="15"/>
    <x v="2124"/>
  </r>
  <r>
    <x v="3"/>
    <x v="16"/>
    <x v="2125"/>
  </r>
  <r>
    <x v="3"/>
    <x v="17"/>
    <x v="2126"/>
  </r>
  <r>
    <x v="3"/>
    <x v="18"/>
    <x v="2127"/>
  </r>
  <r>
    <x v="3"/>
    <x v="19"/>
    <x v="2128"/>
  </r>
  <r>
    <x v="3"/>
    <x v="20"/>
    <x v="2129"/>
  </r>
  <r>
    <x v="3"/>
    <x v="21"/>
    <x v="2130"/>
  </r>
  <r>
    <x v="3"/>
    <x v="22"/>
    <x v="2131"/>
  </r>
  <r>
    <x v="3"/>
    <x v="23"/>
    <x v="1844"/>
  </r>
  <r>
    <x v="3"/>
    <x v="0"/>
    <x v="2132"/>
  </r>
  <r>
    <x v="3"/>
    <x v="1"/>
    <x v="2133"/>
  </r>
  <r>
    <x v="3"/>
    <x v="2"/>
    <x v="2134"/>
  </r>
  <r>
    <x v="3"/>
    <x v="3"/>
    <x v="1881"/>
  </r>
  <r>
    <x v="3"/>
    <x v="4"/>
    <x v="2135"/>
  </r>
  <r>
    <x v="3"/>
    <x v="5"/>
    <x v="2136"/>
  </r>
  <r>
    <x v="3"/>
    <x v="6"/>
    <x v="2137"/>
  </r>
  <r>
    <x v="3"/>
    <x v="7"/>
    <x v="2138"/>
  </r>
  <r>
    <x v="3"/>
    <x v="8"/>
    <x v="2139"/>
  </r>
  <r>
    <x v="3"/>
    <x v="9"/>
    <x v="2140"/>
  </r>
  <r>
    <x v="3"/>
    <x v="10"/>
    <x v="2141"/>
  </r>
  <r>
    <x v="3"/>
    <x v="11"/>
    <x v="1541"/>
  </r>
  <r>
    <x v="3"/>
    <x v="12"/>
    <x v="2142"/>
  </r>
  <r>
    <x v="3"/>
    <x v="13"/>
    <x v="2143"/>
  </r>
  <r>
    <x v="3"/>
    <x v="14"/>
    <x v="2144"/>
  </r>
  <r>
    <x v="3"/>
    <x v="15"/>
    <x v="1668"/>
  </r>
  <r>
    <x v="3"/>
    <x v="16"/>
    <x v="2145"/>
  </r>
  <r>
    <x v="3"/>
    <x v="17"/>
    <x v="753"/>
  </r>
  <r>
    <x v="3"/>
    <x v="18"/>
    <x v="2146"/>
  </r>
  <r>
    <x v="3"/>
    <x v="19"/>
    <x v="2147"/>
  </r>
  <r>
    <x v="3"/>
    <x v="20"/>
    <x v="2148"/>
  </r>
  <r>
    <x v="3"/>
    <x v="21"/>
    <x v="2149"/>
  </r>
  <r>
    <x v="3"/>
    <x v="22"/>
    <x v="2150"/>
  </r>
  <r>
    <x v="3"/>
    <x v="23"/>
    <x v="2151"/>
  </r>
  <r>
    <x v="3"/>
    <x v="0"/>
    <x v="522"/>
  </r>
  <r>
    <x v="3"/>
    <x v="1"/>
    <x v="2152"/>
  </r>
  <r>
    <x v="3"/>
    <x v="2"/>
    <x v="2153"/>
  </r>
  <r>
    <x v="3"/>
    <x v="3"/>
    <x v="2154"/>
  </r>
  <r>
    <x v="3"/>
    <x v="4"/>
    <x v="2155"/>
  </r>
  <r>
    <x v="3"/>
    <x v="5"/>
    <x v="2156"/>
  </r>
  <r>
    <x v="3"/>
    <x v="6"/>
    <x v="2157"/>
  </r>
  <r>
    <x v="3"/>
    <x v="7"/>
    <x v="280"/>
  </r>
  <r>
    <x v="3"/>
    <x v="8"/>
    <x v="2158"/>
  </r>
  <r>
    <x v="3"/>
    <x v="9"/>
    <x v="2159"/>
  </r>
  <r>
    <x v="3"/>
    <x v="10"/>
    <x v="2160"/>
  </r>
  <r>
    <x v="3"/>
    <x v="11"/>
    <x v="2161"/>
  </r>
  <r>
    <x v="3"/>
    <x v="12"/>
    <x v="2162"/>
  </r>
  <r>
    <x v="3"/>
    <x v="13"/>
    <x v="2163"/>
  </r>
  <r>
    <x v="3"/>
    <x v="14"/>
    <x v="2164"/>
  </r>
  <r>
    <x v="3"/>
    <x v="15"/>
    <x v="2165"/>
  </r>
  <r>
    <x v="3"/>
    <x v="16"/>
    <x v="2166"/>
  </r>
  <r>
    <x v="3"/>
    <x v="17"/>
    <x v="2167"/>
  </r>
  <r>
    <x v="3"/>
    <x v="18"/>
    <x v="2168"/>
  </r>
  <r>
    <x v="3"/>
    <x v="19"/>
    <x v="2169"/>
  </r>
  <r>
    <x v="3"/>
    <x v="20"/>
    <x v="2170"/>
  </r>
  <r>
    <x v="3"/>
    <x v="21"/>
    <x v="2171"/>
  </r>
  <r>
    <x v="3"/>
    <x v="22"/>
    <x v="2172"/>
  </r>
  <r>
    <x v="3"/>
    <x v="23"/>
    <x v="2173"/>
  </r>
  <r>
    <x v="3"/>
    <x v="0"/>
    <x v="2174"/>
  </r>
  <r>
    <x v="3"/>
    <x v="1"/>
    <x v="2175"/>
  </r>
  <r>
    <x v="3"/>
    <x v="2"/>
    <x v="2176"/>
  </r>
  <r>
    <x v="3"/>
    <x v="3"/>
    <x v="2177"/>
  </r>
  <r>
    <x v="3"/>
    <x v="4"/>
    <x v="2178"/>
  </r>
  <r>
    <x v="3"/>
    <x v="5"/>
    <x v="527"/>
  </r>
  <r>
    <x v="3"/>
    <x v="6"/>
    <x v="2179"/>
  </r>
  <r>
    <x v="3"/>
    <x v="7"/>
    <x v="1697"/>
  </r>
  <r>
    <x v="3"/>
    <x v="8"/>
    <x v="2180"/>
  </r>
  <r>
    <x v="3"/>
    <x v="9"/>
    <x v="2181"/>
  </r>
  <r>
    <x v="3"/>
    <x v="10"/>
    <x v="2182"/>
  </r>
  <r>
    <x v="3"/>
    <x v="11"/>
    <x v="2183"/>
  </r>
  <r>
    <x v="3"/>
    <x v="12"/>
    <x v="2184"/>
  </r>
  <r>
    <x v="3"/>
    <x v="13"/>
    <x v="2185"/>
  </r>
  <r>
    <x v="3"/>
    <x v="14"/>
    <x v="2186"/>
  </r>
  <r>
    <x v="3"/>
    <x v="15"/>
    <x v="2164"/>
  </r>
  <r>
    <x v="3"/>
    <x v="16"/>
    <x v="2187"/>
  </r>
  <r>
    <x v="3"/>
    <x v="17"/>
    <x v="2188"/>
  </r>
  <r>
    <x v="3"/>
    <x v="18"/>
    <x v="2189"/>
  </r>
  <r>
    <x v="3"/>
    <x v="19"/>
    <x v="556"/>
  </r>
  <r>
    <x v="3"/>
    <x v="20"/>
    <x v="2190"/>
  </r>
  <r>
    <x v="3"/>
    <x v="21"/>
    <x v="2191"/>
  </r>
  <r>
    <x v="3"/>
    <x v="22"/>
    <x v="2192"/>
  </r>
  <r>
    <x v="3"/>
    <x v="23"/>
    <x v="2193"/>
  </r>
  <r>
    <x v="3"/>
    <x v="0"/>
    <x v="2192"/>
  </r>
  <r>
    <x v="3"/>
    <x v="1"/>
    <x v="2194"/>
  </r>
  <r>
    <x v="3"/>
    <x v="2"/>
    <x v="2195"/>
  </r>
  <r>
    <x v="3"/>
    <x v="3"/>
    <x v="2196"/>
  </r>
  <r>
    <x v="3"/>
    <x v="4"/>
    <x v="2197"/>
  </r>
  <r>
    <x v="3"/>
    <x v="5"/>
    <x v="540"/>
  </r>
  <r>
    <x v="3"/>
    <x v="6"/>
    <x v="2198"/>
  </r>
  <r>
    <x v="3"/>
    <x v="7"/>
    <x v="2199"/>
  </r>
  <r>
    <x v="3"/>
    <x v="8"/>
    <x v="2200"/>
  </r>
  <r>
    <x v="3"/>
    <x v="9"/>
    <x v="2201"/>
  </r>
  <r>
    <x v="3"/>
    <x v="10"/>
    <x v="2202"/>
  </r>
  <r>
    <x v="3"/>
    <x v="11"/>
    <x v="2203"/>
  </r>
  <r>
    <x v="3"/>
    <x v="12"/>
    <x v="2204"/>
  </r>
  <r>
    <x v="3"/>
    <x v="13"/>
    <x v="2205"/>
  </r>
  <r>
    <x v="3"/>
    <x v="14"/>
    <x v="2206"/>
  </r>
  <r>
    <x v="3"/>
    <x v="15"/>
    <x v="2207"/>
  </r>
  <r>
    <x v="3"/>
    <x v="16"/>
    <x v="2208"/>
  </r>
  <r>
    <x v="3"/>
    <x v="17"/>
    <x v="2209"/>
  </r>
  <r>
    <x v="3"/>
    <x v="18"/>
    <x v="2210"/>
  </r>
  <r>
    <x v="3"/>
    <x v="19"/>
    <x v="2211"/>
  </r>
  <r>
    <x v="3"/>
    <x v="20"/>
    <x v="2212"/>
  </r>
  <r>
    <x v="3"/>
    <x v="21"/>
    <x v="2213"/>
  </r>
  <r>
    <x v="3"/>
    <x v="22"/>
    <x v="2214"/>
  </r>
  <r>
    <x v="3"/>
    <x v="23"/>
    <x v="2215"/>
  </r>
  <r>
    <x v="3"/>
    <x v="0"/>
    <x v="2216"/>
  </r>
  <r>
    <x v="3"/>
    <x v="1"/>
    <x v="2217"/>
  </r>
  <r>
    <x v="3"/>
    <x v="2"/>
    <x v="2218"/>
  </r>
  <r>
    <x v="3"/>
    <x v="3"/>
    <x v="2219"/>
  </r>
  <r>
    <x v="3"/>
    <x v="4"/>
    <x v="2220"/>
  </r>
  <r>
    <x v="3"/>
    <x v="5"/>
    <x v="2221"/>
  </r>
  <r>
    <x v="3"/>
    <x v="6"/>
    <x v="2222"/>
  </r>
  <r>
    <x v="3"/>
    <x v="7"/>
    <x v="2223"/>
  </r>
  <r>
    <x v="3"/>
    <x v="8"/>
    <x v="2224"/>
  </r>
  <r>
    <x v="3"/>
    <x v="9"/>
    <x v="2225"/>
  </r>
  <r>
    <x v="3"/>
    <x v="10"/>
    <x v="2226"/>
  </r>
  <r>
    <x v="3"/>
    <x v="11"/>
    <x v="2212"/>
  </r>
  <r>
    <x v="3"/>
    <x v="12"/>
    <x v="2218"/>
  </r>
  <r>
    <x v="3"/>
    <x v="13"/>
    <x v="2227"/>
  </r>
  <r>
    <x v="3"/>
    <x v="14"/>
    <x v="2065"/>
  </r>
  <r>
    <x v="3"/>
    <x v="15"/>
    <x v="2228"/>
  </r>
  <r>
    <x v="3"/>
    <x v="16"/>
    <x v="2229"/>
  </r>
  <r>
    <x v="3"/>
    <x v="17"/>
    <x v="2230"/>
  </r>
  <r>
    <x v="3"/>
    <x v="18"/>
    <x v="2231"/>
  </r>
  <r>
    <x v="3"/>
    <x v="19"/>
    <x v="46"/>
  </r>
  <r>
    <x v="3"/>
    <x v="20"/>
    <x v="2140"/>
  </r>
  <r>
    <x v="3"/>
    <x v="21"/>
    <x v="2232"/>
  </r>
  <r>
    <x v="3"/>
    <x v="22"/>
    <x v="2233"/>
  </r>
  <r>
    <x v="3"/>
    <x v="23"/>
    <x v="2234"/>
  </r>
  <r>
    <x v="3"/>
    <x v="0"/>
    <x v="2235"/>
  </r>
  <r>
    <x v="3"/>
    <x v="1"/>
    <x v="2236"/>
  </r>
  <r>
    <x v="3"/>
    <x v="2"/>
    <x v="2237"/>
  </r>
  <r>
    <x v="3"/>
    <x v="3"/>
    <x v="2238"/>
  </r>
  <r>
    <x v="3"/>
    <x v="4"/>
    <x v="2239"/>
  </r>
  <r>
    <x v="3"/>
    <x v="5"/>
    <x v="1523"/>
  </r>
  <r>
    <x v="3"/>
    <x v="6"/>
    <x v="2240"/>
  </r>
  <r>
    <x v="3"/>
    <x v="7"/>
    <x v="2241"/>
  </r>
  <r>
    <x v="3"/>
    <x v="8"/>
    <x v="2242"/>
  </r>
  <r>
    <x v="3"/>
    <x v="9"/>
    <x v="582"/>
  </r>
  <r>
    <x v="3"/>
    <x v="10"/>
    <x v="538"/>
  </r>
  <r>
    <x v="3"/>
    <x v="11"/>
    <x v="2243"/>
  </r>
  <r>
    <x v="3"/>
    <x v="12"/>
    <x v="2244"/>
  </r>
  <r>
    <x v="3"/>
    <x v="13"/>
    <x v="2245"/>
  </r>
  <r>
    <x v="3"/>
    <x v="14"/>
    <x v="2246"/>
  </r>
  <r>
    <x v="3"/>
    <x v="15"/>
    <x v="2247"/>
  </r>
  <r>
    <x v="3"/>
    <x v="16"/>
    <x v="2248"/>
  </r>
  <r>
    <x v="3"/>
    <x v="17"/>
    <x v="2249"/>
  </r>
  <r>
    <x v="3"/>
    <x v="18"/>
    <x v="2250"/>
  </r>
  <r>
    <x v="3"/>
    <x v="19"/>
    <x v="2037"/>
  </r>
  <r>
    <x v="3"/>
    <x v="20"/>
    <x v="2251"/>
  </r>
  <r>
    <x v="3"/>
    <x v="21"/>
    <x v="2252"/>
  </r>
  <r>
    <x v="3"/>
    <x v="22"/>
    <x v="2253"/>
  </r>
  <r>
    <x v="3"/>
    <x v="23"/>
    <x v="2254"/>
  </r>
  <r>
    <x v="3"/>
    <x v="0"/>
    <x v="2255"/>
  </r>
  <r>
    <x v="3"/>
    <x v="1"/>
    <x v="2256"/>
  </r>
  <r>
    <x v="3"/>
    <x v="2"/>
    <x v="2257"/>
  </r>
  <r>
    <x v="3"/>
    <x v="3"/>
    <x v="2258"/>
  </r>
  <r>
    <x v="3"/>
    <x v="4"/>
    <x v="2259"/>
  </r>
  <r>
    <x v="3"/>
    <x v="5"/>
    <x v="2260"/>
  </r>
  <r>
    <x v="3"/>
    <x v="6"/>
    <x v="2261"/>
  </r>
  <r>
    <x v="3"/>
    <x v="7"/>
    <x v="2262"/>
  </r>
  <r>
    <x v="3"/>
    <x v="8"/>
    <x v="2263"/>
  </r>
  <r>
    <x v="3"/>
    <x v="9"/>
    <x v="2112"/>
  </r>
  <r>
    <x v="3"/>
    <x v="10"/>
    <x v="2264"/>
  </r>
  <r>
    <x v="3"/>
    <x v="11"/>
    <x v="2265"/>
  </r>
  <r>
    <x v="3"/>
    <x v="12"/>
    <x v="2266"/>
  </r>
  <r>
    <x v="3"/>
    <x v="13"/>
    <x v="2267"/>
  </r>
  <r>
    <x v="3"/>
    <x v="14"/>
    <x v="1126"/>
  </r>
  <r>
    <x v="3"/>
    <x v="15"/>
    <x v="2268"/>
  </r>
  <r>
    <x v="3"/>
    <x v="16"/>
    <x v="2269"/>
  </r>
  <r>
    <x v="3"/>
    <x v="17"/>
    <x v="1624"/>
  </r>
  <r>
    <x v="3"/>
    <x v="18"/>
    <x v="2270"/>
  </r>
  <r>
    <x v="3"/>
    <x v="19"/>
    <x v="2271"/>
  </r>
  <r>
    <x v="3"/>
    <x v="20"/>
    <x v="2272"/>
  </r>
  <r>
    <x v="3"/>
    <x v="21"/>
    <x v="2079"/>
  </r>
  <r>
    <x v="3"/>
    <x v="22"/>
    <x v="2273"/>
  </r>
  <r>
    <x v="3"/>
    <x v="23"/>
    <x v="2274"/>
  </r>
  <r>
    <x v="3"/>
    <x v="0"/>
    <x v="2209"/>
  </r>
  <r>
    <x v="3"/>
    <x v="1"/>
    <x v="2275"/>
  </r>
  <r>
    <x v="3"/>
    <x v="2"/>
    <x v="2276"/>
  </r>
  <r>
    <x v="3"/>
    <x v="3"/>
    <x v="2277"/>
  </r>
  <r>
    <x v="3"/>
    <x v="4"/>
    <x v="2209"/>
  </r>
  <r>
    <x v="3"/>
    <x v="5"/>
    <x v="2278"/>
  </r>
  <r>
    <x v="3"/>
    <x v="6"/>
    <x v="2279"/>
  </r>
  <r>
    <x v="3"/>
    <x v="7"/>
    <x v="2280"/>
  </r>
  <r>
    <x v="3"/>
    <x v="8"/>
    <x v="2281"/>
  </r>
  <r>
    <x v="3"/>
    <x v="9"/>
    <x v="2282"/>
  </r>
  <r>
    <x v="3"/>
    <x v="10"/>
    <x v="2283"/>
  </r>
  <r>
    <x v="3"/>
    <x v="11"/>
    <x v="2019"/>
  </r>
  <r>
    <x v="3"/>
    <x v="12"/>
    <x v="2284"/>
  </r>
  <r>
    <x v="3"/>
    <x v="13"/>
    <x v="2285"/>
  </r>
  <r>
    <x v="3"/>
    <x v="14"/>
    <x v="2286"/>
  </r>
  <r>
    <x v="3"/>
    <x v="15"/>
    <x v="2287"/>
  </r>
  <r>
    <x v="3"/>
    <x v="16"/>
    <x v="2288"/>
  </r>
  <r>
    <x v="3"/>
    <x v="17"/>
    <x v="1592"/>
  </r>
  <r>
    <x v="3"/>
    <x v="18"/>
    <x v="2289"/>
  </r>
  <r>
    <x v="3"/>
    <x v="19"/>
    <x v="2290"/>
  </r>
  <r>
    <x v="3"/>
    <x v="20"/>
    <x v="2291"/>
  </r>
  <r>
    <x v="3"/>
    <x v="21"/>
    <x v="2292"/>
  </r>
  <r>
    <x v="3"/>
    <x v="22"/>
    <x v="2293"/>
  </r>
  <r>
    <x v="3"/>
    <x v="23"/>
    <x v="2294"/>
  </r>
  <r>
    <x v="3"/>
    <x v="0"/>
    <x v="2295"/>
  </r>
  <r>
    <x v="3"/>
    <x v="1"/>
    <x v="2296"/>
  </r>
  <r>
    <x v="3"/>
    <x v="2"/>
    <x v="2016"/>
  </r>
  <r>
    <x v="3"/>
    <x v="3"/>
    <x v="2297"/>
  </r>
  <r>
    <x v="3"/>
    <x v="4"/>
    <x v="2298"/>
  </r>
  <r>
    <x v="3"/>
    <x v="5"/>
    <x v="2265"/>
  </r>
  <r>
    <x v="3"/>
    <x v="6"/>
    <x v="2299"/>
  </r>
  <r>
    <x v="3"/>
    <x v="7"/>
    <x v="2300"/>
  </r>
  <r>
    <x v="3"/>
    <x v="8"/>
    <x v="2172"/>
  </r>
  <r>
    <x v="3"/>
    <x v="9"/>
    <x v="2301"/>
  </r>
  <r>
    <x v="3"/>
    <x v="10"/>
    <x v="2302"/>
  </r>
  <r>
    <x v="3"/>
    <x v="11"/>
    <x v="2303"/>
  </r>
  <r>
    <x v="3"/>
    <x v="12"/>
    <x v="2304"/>
  </r>
  <r>
    <x v="3"/>
    <x v="13"/>
    <x v="2305"/>
  </r>
  <r>
    <x v="3"/>
    <x v="14"/>
    <x v="2211"/>
  </r>
  <r>
    <x v="3"/>
    <x v="15"/>
    <x v="2306"/>
  </r>
  <r>
    <x v="3"/>
    <x v="16"/>
    <x v="2023"/>
  </r>
  <r>
    <x v="3"/>
    <x v="17"/>
    <x v="2307"/>
  </r>
  <r>
    <x v="3"/>
    <x v="18"/>
    <x v="2308"/>
  </r>
  <r>
    <x v="3"/>
    <x v="19"/>
    <x v="373"/>
  </r>
  <r>
    <x v="3"/>
    <x v="20"/>
    <x v="2309"/>
  </r>
  <r>
    <x v="3"/>
    <x v="21"/>
    <x v="2296"/>
  </r>
  <r>
    <x v="3"/>
    <x v="22"/>
    <x v="2310"/>
  </r>
  <r>
    <x v="3"/>
    <x v="23"/>
    <x v="2311"/>
  </r>
  <r>
    <x v="3"/>
    <x v="0"/>
    <x v="2312"/>
  </r>
  <r>
    <x v="3"/>
    <x v="1"/>
    <x v="2313"/>
  </r>
  <r>
    <x v="3"/>
    <x v="2"/>
    <x v="2314"/>
  </r>
  <r>
    <x v="3"/>
    <x v="3"/>
    <x v="2315"/>
  </r>
  <r>
    <x v="3"/>
    <x v="4"/>
    <x v="2292"/>
  </r>
  <r>
    <x v="3"/>
    <x v="5"/>
    <x v="2316"/>
  </r>
  <r>
    <x v="3"/>
    <x v="6"/>
    <x v="2317"/>
  </r>
  <r>
    <x v="3"/>
    <x v="7"/>
    <x v="2318"/>
  </r>
  <r>
    <x v="3"/>
    <x v="8"/>
    <x v="2319"/>
  </r>
  <r>
    <x v="3"/>
    <x v="9"/>
    <x v="2320"/>
  </r>
  <r>
    <x v="3"/>
    <x v="10"/>
    <x v="2321"/>
  </r>
  <r>
    <x v="3"/>
    <x v="11"/>
    <x v="2301"/>
  </r>
  <r>
    <x v="3"/>
    <x v="12"/>
    <x v="1627"/>
  </r>
  <r>
    <x v="3"/>
    <x v="13"/>
    <x v="2305"/>
  </r>
  <r>
    <x v="3"/>
    <x v="14"/>
    <x v="2322"/>
  </r>
  <r>
    <x v="3"/>
    <x v="15"/>
    <x v="2323"/>
  </r>
  <r>
    <x v="3"/>
    <x v="16"/>
    <x v="2324"/>
  </r>
  <r>
    <x v="3"/>
    <x v="17"/>
    <x v="2325"/>
  </r>
  <r>
    <x v="3"/>
    <x v="18"/>
    <x v="2326"/>
  </r>
  <r>
    <x v="3"/>
    <x v="19"/>
    <x v="2235"/>
  </r>
  <r>
    <x v="3"/>
    <x v="20"/>
    <x v="2327"/>
  </r>
  <r>
    <x v="3"/>
    <x v="21"/>
    <x v="2328"/>
  </r>
  <r>
    <x v="3"/>
    <x v="22"/>
    <x v="2101"/>
  </r>
  <r>
    <x v="3"/>
    <x v="23"/>
    <x v="2329"/>
  </r>
  <r>
    <x v="3"/>
    <x v="0"/>
    <x v="2330"/>
  </r>
  <r>
    <x v="3"/>
    <x v="1"/>
    <x v="2331"/>
  </r>
  <r>
    <x v="3"/>
    <x v="2"/>
    <x v="2332"/>
  </r>
  <r>
    <x v="3"/>
    <x v="3"/>
    <x v="2333"/>
  </r>
  <r>
    <x v="3"/>
    <x v="4"/>
    <x v="2334"/>
  </r>
  <r>
    <x v="3"/>
    <x v="5"/>
    <x v="2335"/>
  </r>
  <r>
    <x v="3"/>
    <x v="6"/>
    <x v="2336"/>
  </r>
  <r>
    <x v="3"/>
    <x v="7"/>
    <x v="2337"/>
  </r>
  <r>
    <x v="3"/>
    <x v="8"/>
    <x v="2338"/>
  </r>
  <r>
    <x v="3"/>
    <x v="9"/>
    <x v="2339"/>
  </r>
  <r>
    <x v="3"/>
    <x v="10"/>
    <x v="2340"/>
  </r>
  <r>
    <x v="3"/>
    <x v="11"/>
    <x v="2337"/>
  </r>
  <r>
    <x v="3"/>
    <x v="12"/>
    <x v="2341"/>
  </r>
  <r>
    <x v="3"/>
    <x v="13"/>
    <x v="2342"/>
  </r>
  <r>
    <x v="3"/>
    <x v="14"/>
    <x v="2343"/>
  </r>
  <r>
    <x v="3"/>
    <x v="15"/>
    <x v="2344"/>
  </r>
  <r>
    <x v="3"/>
    <x v="16"/>
    <x v="2345"/>
  </r>
  <r>
    <x v="3"/>
    <x v="17"/>
    <x v="2346"/>
  </r>
  <r>
    <x v="3"/>
    <x v="18"/>
    <x v="2347"/>
  </r>
  <r>
    <x v="3"/>
    <x v="19"/>
    <x v="2348"/>
  </r>
  <r>
    <x v="3"/>
    <x v="20"/>
    <x v="2349"/>
  </r>
  <r>
    <x v="3"/>
    <x v="21"/>
    <x v="2302"/>
  </r>
  <r>
    <x v="3"/>
    <x v="22"/>
    <x v="2350"/>
  </r>
  <r>
    <x v="3"/>
    <x v="23"/>
    <x v="2351"/>
  </r>
  <r>
    <x v="3"/>
    <x v="0"/>
    <x v="2352"/>
  </r>
  <r>
    <x v="3"/>
    <x v="1"/>
    <x v="2353"/>
  </r>
  <r>
    <x v="3"/>
    <x v="2"/>
    <x v="2215"/>
  </r>
  <r>
    <x v="3"/>
    <x v="3"/>
    <x v="2354"/>
  </r>
  <r>
    <x v="3"/>
    <x v="4"/>
    <x v="2355"/>
  </r>
  <r>
    <x v="3"/>
    <x v="5"/>
    <x v="2077"/>
  </r>
  <r>
    <x v="3"/>
    <x v="6"/>
    <x v="2356"/>
  </r>
  <r>
    <x v="3"/>
    <x v="7"/>
    <x v="2357"/>
  </r>
  <r>
    <x v="3"/>
    <x v="8"/>
    <x v="2358"/>
  </r>
  <r>
    <x v="3"/>
    <x v="9"/>
    <x v="2359"/>
  </r>
  <r>
    <x v="3"/>
    <x v="10"/>
    <x v="1558"/>
  </r>
  <r>
    <x v="3"/>
    <x v="11"/>
    <x v="2360"/>
  </r>
  <r>
    <x v="3"/>
    <x v="12"/>
    <x v="2361"/>
  </r>
  <r>
    <x v="3"/>
    <x v="13"/>
    <x v="2362"/>
  </r>
  <r>
    <x v="3"/>
    <x v="14"/>
    <x v="2363"/>
  </r>
  <r>
    <x v="3"/>
    <x v="15"/>
    <x v="2252"/>
  </r>
  <r>
    <x v="3"/>
    <x v="16"/>
    <x v="2309"/>
  </r>
  <r>
    <x v="3"/>
    <x v="17"/>
    <x v="2364"/>
  </r>
  <r>
    <x v="3"/>
    <x v="18"/>
    <x v="2194"/>
  </r>
  <r>
    <x v="3"/>
    <x v="19"/>
    <x v="2365"/>
  </r>
  <r>
    <x v="3"/>
    <x v="20"/>
    <x v="2366"/>
  </r>
  <r>
    <x v="3"/>
    <x v="21"/>
    <x v="2367"/>
  </r>
  <r>
    <x v="3"/>
    <x v="22"/>
    <x v="2368"/>
  </r>
  <r>
    <x v="3"/>
    <x v="23"/>
    <x v="2369"/>
  </r>
  <r>
    <x v="3"/>
    <x v="0"/>
    <x v="2370"/>
  </r>
  <r>
    <x v="3"/>
    <x v="1"/>
    <x v="2371"/>
  </r>
  <r>
    <x v="3"/>
    <x v="2"/>
    <x v="2372"/>
  </r>
  <r>
    <x v="3"/>
    <x v="3"/>
    <x v="444"/>
  </r>
  <r>
    <x v="3"/>
    <x v="4"/>
    <x v="2373"/>
  </r>
  <r>
    <x v="3"/>
    <x v="5"/>
    <x v="2300"/>
  </r>
  <r>
    <x v="3"/>
    <x v="6"/>
    <x v="47"/>
  </r>
  <r>
    <x v="3"/>
    <x v="7"/>
    <x v="1866"/>
  </r>
  <r>
    <x v="3"/>
    <x v="8"/>
    <x v="2374"/>
  </r>
  <r>
    <x v="3"/>
    <x v="9"/>
    <x v="12"/>
  </r>
  <r>
    <x v="3"/>
    <x v="10"/>
    <x v="2375"/>
  </r>
  <r>
    <x v="3"/>
    <x v="11"/>
    <x v="2376"/>
  </r>
  <r>
    <x v="3"/>
    <x v="12"/>
    <x v="2377"/>
  </r>
  <r>
    <x v="3"/>
    <x v="13"/>
    <x v="2378"/>
  </r>
  <r>
    <x v="3"/>
    <x v="14"/>
    <x v="530"/>
  </r>
  <r>
    <x v="3"/>
    <x v="15"/>
    <x v="2379"/>
  </r>
  <r>
    <x v="3"/>
    <x v="16"/>
    <x v="2380"/>
  </r>
  <r>
    <x v="3"/>
    <x v="17"/>
    <x v="2381"/>
  </r>
  <r>
    <x v="3"/>
    <x v="18"/>
    <x v="2382"/>
  </r>
  <r>
    <x v="3"/>
    <x v="19"/>
    <x v="1685"/>
  </r>
  <r>
    <x v="3"/>
    <x v="20"/>
    <x v="2015"/>
  </r>
  <r>
    <x v="3"/>
    <x v="21"/>
    <x v="2355"/>
  </r>
  <r>
    <x v="3"/>
    <x v="22"/>
    <x v="2383"/>
  </r>
  <r>
    <x v="3"/>
    <x v="23"/>
    <x v="2035"/>
  </r>
  <r>
    <x v="3"/>
    <x v="0"/>
    <x v="2195"/>
  </r>
  <r>
    <x v="3"/>
    <x v="1"/>
    <x v="2308"/>
  </r>
  <r>
    <x v="3"/>
    <x v="2"/>
    <x v="2218"/>
  </r>
  <r>
    <x v="3"/>
    <x v="3"/>
    <x v="2384"/>
  </r>
  <r>
    <x v="3"/>
    <x v="4"/>
    <x v="2385"/>
  </r>
  <r>
    <x v="3"/>
    <x v="5"/>
    <x v="2386"/>
  </r>
  <r>
    <x v="3"/>
    <x v="6"/>
    <x v="432"/>
  </r>
  <r>
    <x v="3"/>
    <x v="7"/>
    <x v="2387"/>
  </r>
  <r>
    <x v="3"/>
    <x v="8"/>
    <x v="2388"/>
  </r>
  <r>
    <x v="3"/>
    <x v="9"/>
    <x v="2389"/>
  </r>
  <r>
    <x v="3"/>
    <x v="10"/>
    <x v="2390"/>
  </r>
  <r>
    <x v="3"/>
    <x v="11"/>
    <x v="2391"/>
  </r>
  <r>
    <x v="3"/>
    <x v="12"/>
    <x v="1600"/>
  </r>
  <r>
    <x v="3"/>
    <x v="13"/>
    <x v="2392"/>
  </r>
  <r>
    <x v="3"/>
    <x v="14"/>
    <x v="2393"/>
  </r>
  <r>
    <x v="3"/>
    <x v="15"/>
    <x v="2394"/>
  </r>
  <r>
    <x v="3"/>
    <x v="16"/>
    <x v="2395"/>
  </r>
  <r>
    <x v="3"/>
    <x v="17"/>
    <x v="2112"/>
  </r>
  <r>
    <x v="3"/>
    <x v="18"/>
    <x v="2396"/>
  </r>
  <r>
    <x v="3"/>
    <x v="19"/>
    <x v="2397"/>
  </r>
  <r>
    <x v="3"/>
    <x v="20"/>
    <x v="2398"/>
  </r>
  <r>
    <x v="3"/>
    <x v="21"/>
    <x v="2399"/>
  </r>
  <r>
    <x v="3"/>
    <x v="22"/>
    <x v="2400"/>
  </r>
  <r>
    <x v="3"/>
    <x v="23"/>
    <x v="2401"/>
  </r>
  <r>
    <x v="3"/>
    <x v="0"/>
    <x v="2402"/>
  </r>
  <r>
    <x v="3"/>
    <x v="1"/>
    <x v="2403"/>
  </r>
  <r>
    <x v="3"/>
    <x v="2"/>
    <x v="2404"/>
  </r>
  <r>
    <x v="3"/>
    <x v="3"/>
    <x v="2405"/>
  </r>
  <r>
    <x v="3"/>
    <x v="4"/>
    <x v="2406"/>
  </r>
  <r>
    <x v="3"/>
    <x v="5"/>
    <x v="2407"/>
  </r>
  <r>
    <x v="3"/>
    <x v="6"/>
    <x v="2408"/>
  </r>
  <r>
    <x v="3"/>
    <x v="7"/>
    <x v="2409"/>
  </r>
  <r>
    <x v="3"/>
    <x v="8"/>
    <x v="1853"/>
  </r>
  <r>
    <x v="3"/>
    <x v="9"/>
    <x v="2410"/>
  </r>
  <r>
    <x v="3"/>
    <x v="10"/>
    <x v="2411"/>
  </r>
  <r>
    <x v="3"/>
    <x v="11"/>
    <x v="2412"/>
  </r>
  <r>
    <x v="3"/>
    <x v="12"/>
    <x v="2413"/>
  </r>
  <r>
    <x v="3"/>
    <x v="13"/>
    <x v="2414"/>
  </r>
  <r>
    <x v="3"/>
    <x v="14"/>
    <x v="2415"/>
  </r>
  <r>
    <x v="3"/>
    <x v="15"/>
    <x v="2345"/>
  </r>
  <r>
    <x v="3"/>
    <x v="16"/>
    <x v="2416"/>
  </r>
  <r>
    <x v="3"/>
    <x v="17"/>
    <x v="2417"/>
  </r>
  <r>
    <x v="3"/>
    <x v="18"/>
    <x v="2418"/>
  </r>
  <r>
    <x v="3"/>
    <x v="19"/>
    <x v="2419"/>
  </r>
  <r>
    <x v="3"/>
    <x v="20"/>
    <x v="26"/>
  </r>
  <r>
    <x v="3"/>
    <x v="21"/>
    <x v="2420"/>
  </r>
  <r>
    <x v="3"/>
    <x v="22"/>
    <x v="2421"/>
  </r>
  <r>
    <x v="3"/>
    <x v="23"/>
    <x v="2244"/>
  </r>
  <r>
    <x v="3"/>
    <x v="0"/>
    <x v="1579"/>
  </r>
  <r>
    <x v="3"/>
    <x v="1"/>
    <x v="2422"/>
  </r>
  <r>
    <x v="3"/>
    <x v="2"/>
    <x v="2423"/>
  </r>
  <r>
    <x v="3"/>
    <x v="3"/>
    <x v="2424"/>
  </r>
  <r>
    <x v="3"/>
    <x v="4"/>
    <x v="2262"/>
  </r>
  <r>
    <x v="3"/>
    <x v="5"/>
    <x v="1650"/>
  </r>
  <r>
    <x v="3"/>
    <x v="6"/>
    <x v="2425"/>
  </r>
  <r>
    <x v="3"/>
    <x v="7"/>
    <x v="2426"/>
  </r>
  <r>
    <x v="3"/>
    <x v="8"/>
    <x v="2185"/>
  </r>
  <r>
    <x v="3"/>
    <x v="9"/>
    <x v="2427"/>
  </r>
  <r>
    <x v="3"/>
    <x v="10"/>
    <x v="2428"/>
  </r>
  <r>
    <x v="3"/>
    <x v="11"/>
    <x v="2429"/>
  </r>
  <r>
    <x v="3"/>
    <x v="12"/>
    <x v="2430"/>
  </r>
  <r>
    <x v="3"/>
    <x v="13"/>
    <x v="2431"/>
  </r>
  <r>
    <x v="3"/>
    <x v="14"/>
    <x v="1943"/>
  </r>
  <r>
    <x v="3"/>
    <x v="15"/>
    <x v="2432"/>
  </r>
  <r>
    <x v="3"/>
    <x v="16"/>
    <x v="2433"/>
  </r>
  <r>
    <x v="3"/>
    <x v="17"/>
    <x v="2434"/>
  </r>
  <r>
    <x v="3"/>
    <x v="18"/>
    <x v="2435"/>
  </r>
  <r>
    <x v="3"/>
    <x v="19"/>
    <x v="1164"/>
  </r>
  <r>
    <x v="3"/>
    <x v="20"/>
    <x v="2436"/>
  </r>
  <r>
    <x v="3"/>
    <x v="21"/>
    <x v="2437"/>
  </r>
  <r>
    <x v="3"/>
    <x v="22"/>
    <x v="2131"/>
  </r>
  <r>
    <x v="3"/>
    <x v="23"/>
    <x v="2438"/>
  </r>
  <r>
    <x v="3"/>
    <x v="0"/>
    <x v="2439"/>
  </r>
  <r>
    <x v="3"/>
    <x v="1"/>
    <x v="2440"/>
  </r>
  <r>
    <x v="3"/>
    <x v="2"/>
    <x v="2441"/>
  </r>
  <r>
    <x v="3"/>
    <x v="3"/>
    <x v="2442"/>
  </r>
  <r>
    <x v="3"/>
    <x v="4"/>
    <x v="2443"/>
  </r>
  <r>
    <x v="3"/>
    <x v="5"/>
    <x v="2444"/>
  </r>
  <r>
    <x v="3"/>
    <x v="6"/>
    <x v="2445"/>
  </r>
  <r>
    <x v="3"/>
    <x v="7"/>
    <x v="2446"/>
  </r>
  <r>
    <x v="3"/>
    <x v="8"/>
    <x v="866"/>
  </r>
  <r>
    <x v="3"/>
    <x v="9"/>
    <x v="2447"/>
  </r>
  <r>
    <x v="3"/>
    <x v="10"/>
    <x v="2448"/>
  </r>
  <r>
    <x v="3"/>
    <x v="11"/>
    <x v="2184"/>
  </r>
  <r>
    <x v="3"/>
    <x v="12"/>
    <x v="583"/>
  </r>
  <r>
    <x v="3"/>
    <x v="13"/>
    <x v="1961"/>
  </r>
  <r>
    <x v="3"/>
    <x v="14"/>
    <x v="1875"/>
  </r>
  <r>
    <x v="3"/>
    <x v="15"/>
    <x v="2449"/>
  </r>
  <r>
    <x v="3"/>
    <x v="16"/>
    <x v="608"/>
  </r>
  <r>
    <x v="3"/>
    <x v="17"/>
    <x v="2450"/>
  </r>
  <r>
    <x v="3"/>
    <x v="18"/>
    <x v="2451"/>
  </r>
  <r>
    <x v="3"/>
    <x v="19"/>
    <x v="2387"/>
  </r>
  <r>
    <x v="3"/>
    <x v="20"/>
    <x v="2452"/>
  </r>
  <r>
    <x v="3"/>
    <x v="21"/>
    <x v="2453"/>
  </r>
  <r>
    <x v="3"/>
    <x v="22"/>
    <x v="2454"/>
  </r>
  <r>
    <x v="3"/>
    <x v="23"/>
    <x v="2455"/>
  </r>
  <r>
    <x v="3"/>
    <x v="0"/>
    <x v="2291"/>
  </r>
  <r>
    <x v="3"/>
    <x v="1"/>
    <x v="2456"/>
  </r>
  <r>
    <x v="3"/>
    <x v="2"/>
    <x v="2457"/>
  </r>
  <r>
    <x v="3"/>
    <x v="3"/>
    <x v="2414"/>
  </r>
  <r>
    <x v="3"/>
    <x v="4"/>
    <x v="2458"/>
  </r>
  <r>
    <x v="3"/>
    <x v="5"/>
    <x v="2459"/>
  </r>
  <r>
    <x v="3"/>
    <x v="6"/>
    <x v="2460"/>
  </r>
  <r>
    <x v="3"/>
    <x v="7"/>
    <x v="2449"/>
  </r>
  <r>
    <x v="3"/>
    <x v="8"/>
    <x v="2461"/>
  </r>
  <r>
    <x v="3"/>
    <x v="9"/>
    <x v="2193"/>
  </r>
  <r>
    <x v="3"/>
    <x v="10"/>
    <x v="2045"/>
  </r>
  <r>
    <x v="3"/>
    <x v="11"/>
    <x v="48"/>
  </r>
  <r>
    <x v="3"/>
    <x v="12"/>
    <x v="1676"/>
  </r>
  <r>
    <x v="3"/>
    <x v="13"/>
    <x v="2462"/>
  </r>
  <r>
    <x v="3"/>
    <x v="14"/>
    <x v="2424"/>
  </r>
  <r>
    <x v="3"/>
    <x v="15"/>
    <x v="2463"/>
  </r>
  <r>
    <x v="3"/>
    <x v="16"/>
    <x v="1648"/>
  </r>
  <r>
    <x v="3"/>
    <x v="17"/>
    <x v="2464"/>
  </r>
  <r>
    <x v="3"/>
    <x v="18"/>
    <x v="1879"/>
  </r>
  <r>
    <x v="3"/>
    <x v="19"/>
    <x v="2465"/>
  </r>
  <r>
    <x v="3"/>
    <x v="20"/>
    <x v="2466"/>
  </r>
  <r>
    <x v="3"/>
    <x v="21"/>
    <x v="2467"/>
  </r>
  <r>
    <x v="3"/>
    <x v="22"/>
    <x v="2468"/>
  </r>
  <r>
    <x v="3"/>
    <x v="23"/>
    <x v="2469"/>
  </r>
  <r>
    <x v="3"/>
    <x v="0"/>
    <x v="1664"/>
  </r>
  <r>
    <x v="3"/>
    <x v="1"/>
    <x v="2231"/>
  </r>
  <r>
    <x v="3"/>
    <x v="2"/>
    <x v="1604"/>
  </r>
  <r>
    <x v="3"/>
    <x v="3"/>
    <x v="2470"/>
  </r>
  <r>
    <x v="3"/>
    <x v="4"/>
    <x v="2471"/>
  </r>
  <r>
    <x v="3"/>
    <x v="5"/>
    <x v="2027"/>
  </r>
  <r>
    <x v="3"/>
    <x v="6"/>
    <x v="2472"/>
  </r>
  <r>
    <x v="3"/>
    <x v="7"/>
    <x v="2473"/>
  </r>
  <r>
    <x v="3"/>
    <x v="8"/>
    <x v="2474"/>
  </r>
  <r>
    <x v="3"/>
    <x v="9"/>
    <x v="2475"/>
  </r>
  <r>
    <x v="3"/>
    <x v="10"/>
    <x v="2476"/>
  </r>
  <r>
    <x v="3"/>
    <x v="11"/>
    <x v="2477"/>
  </r>
  <r>
    <x v="3"/>
    <x v="12"/>
    <x v="2478"/>
  </r>
  <r>
    <x v="3"/>
    <x v="13"/>
    <x v="1865"/>
  </r>
  <r>
    <x v="3"/>
    <x v="14"/>
    <x v="2479"/>
  </r>
  <r>
    <x v="3"/>
    <x v="15"/>
    <x v="2480"/>
  </r>
  <r>
    <x v="3"/>
    <x v="16"/>
    <x v="1686"/>
  </r>
  <r>
    <x v="3"/>
    <x v="17"/>
    <x v="2481"/>
  </r>
  <r>
    <x v="3"/>
    <x v="18"/>
    <x v="409"/>
  </r>
  <r>
    <x v="3"/>
    <x v="19"/>
    <x v="2482"/>
  </r>
  <r>
    <x v="3"/>
    <x v="20"/>
    <x v="2483"/>
  </r>
  <r>
    <x v="3"/>
    <x v="21"/>
    <x v="2484"/>
  </r>
  <r>
    <x v="3"/>
    <x v="22"/>
    <x v="2099"/>
  </r>
  <r>
    <x v="3"/>
    <x v="23"/>
    <x v="2485"/>
  </r>
  <r>
    <x v="3"/>
    <x v="0"/>
    <x v="1578"/>
  </r>
  <r>
    <x v="3"/>
    <x v="1"/>
    <x v="2486"/>
  </r>
  <r>
    <x v="3"/>
    <x v="2"/>
    <x v="2228"/>
  </r>
  <r>
    <x v="3"/>
    <x v="3"/>
    <x v="2305"/>
  </r>
  <r>
    <x v="3"/>
    <x v="4"/>
    <x v="2487"/>
  </r>
  <r>
    <x v="3"/>
    <x v="5"/>
    <x v="1642"/>
  </r>
  <r>
    <x v="3"/>
    <x v="6"/>
    <x v="2488"/>
  </r>
  <r>
    <x v="3"/>
    <x v="7"/>
    <x v="2489"/>
  </r>
  <r>
    <x v="3"/>
    <x v="8"/>
    <x v="2490"/>
  </r>
  <r>
    <x v="3"/>
    <x v="9"/>
    <x v="2491"/>
  </r>
  <r>
    <x v="3"/>
    <x v="10"/>
    <x v="2492"/>
  </r>
  <r>
    <x v="3"/>
    <x v="11"/>
    <x v="1534"/>
  </r>
  <r>
    <x v="3"/>
    <x v="12"/>
    <x v="2493"/>
  </r>
  <r>
    <x v="3"/>
    <x v="13"/>
    <x v="2193"/>
  </r>
  <r>
    <x v="3"/>
    <x v="14"/>
    <x v="2494"/>
  </r>
  <r>
    <x v="3"/>
    <x v="15"/>
    <x v="1649"/>
  </r>
  <r>
    <x v="3"/>
    <x v="16"/>
    <x v="2495"/>
  </r>
  <r>
    <x v="3"/>
    <x v="17"/>
    <x v="2496"/>
  </r>
  <r>
    <x v="3"/>
    <x v="18"/>
    <x v="430"/>
  </r>
  <r>
    <x v="3"/>
    <x v="19"/>
    <x v="32"/>
  </r>
  <r>
    <x v="3"/>
    <x v="20"/>
    <x v="2497"/>
  </r>
  <r>
    <x v="3"/>
    <x v="21"/>
    <x v="2498"/>
  </r>
  <r>
    <x v="3"/>
    <x v="22"/>
    <x v="2499"/>
  </r>
  <r>
    <x v="3"/>
    <x v="23"/>
    <x v="2500"/>
  </r>
  <r>
    <x v="3"/>
    <x v="0"/>
    <x v="2501"/>
  </r>
  <r>
    <x v="3"/>
    <x v="1"/>
    <x v="2502"/>
  </r>
  <r>
    <x v="3"/>
    <x v="2"/>
    <x v="441"/>
  </r>
  <r>
    <x v="3"/>
    <x v="3"/>
    <x v="1586"/>
  </r>
  <r>
    <x v="3"/>
    <x v="4"/>
    <x v="2099"/>
  </r>
  <r>
    <x v="3"/>
    <x v="5"/>
    <x v="2503"/>
  </r>
  <r>
    <x v="3"/>
    <x v="6"/>
    <x v="75"/>
  </r>
  <r>
    <x v="3"/>
    <x v="7"/>
    <x v="1511"/>
  </r>
  <r>
    <x v="3"/>
    <x v="8"/>
    <x v="2504"/>
  </r>
  <r>
    <x v="3"/>
    <x v="9"/>
    <x v="2505"/>
  </r>
  <r>
    <x v="3"/>
    <x v="10"/>
    <x v="2506"/>
  </r>
  <r>
    <x v="3"/>
    <x v="11"/>
    <x v="2507"/>
  </r>
  <r>
    <x v="3"/>
    <x v="12"/>
    <x v="2508"/>
  </r>
  <r>
    <x v="3"/>
    <x v="13"/>
    <x v="2509"/>
  </r>
  <r>
    <x v="3"/>
    <x v="14"/>
    <x v="2510"/>
  </r>
  <r>
    <x v="3"/>
    <x v="15"/>
    <x v="2025"/>
  </r>
  <r>
    <x v="3"/>
    <x v="16"/>
    <x v="2511"/>
  </r>
  <r>
    <x v="3"/>
    <x v="17"/>
    <x v="2512"/>
  </r>
  <r>
    <x v="3"/>
    <x v="18"/>
    <x v="2284"/>
  </r>
  <r>
    <x v="3"/>
    <x v="19"/>
    <x v="2513"/>
  </r>
  <r>
    <x v="3"/>
    <x v="20"/>
    <x v="2514"/>
  </r>
  <r>
    <x v="3"/>
    <x v="21"/>
    <x v="2318"/>
  </r>
  <r>
    <x v="3"/>
    <x v="22"/>
    <x v="2515"/>
  </r>
  <r>
    <x v="3"/>
    <x v="23"/>
    <x v="2298"/>
  </r>
  <r>
    <x v="3"/>
    <x v="0"/>
    <x v="2516"/>
  </r>
  <r>
    <x v="3"/>
    <x v="1"/>
    <x v="2517"/>
  </r>
  <r>
    <x v="3"/>
    <x v="2"/>
    <x v="2017"/>
  </r>
  <r>
    <x v="3"/>
    <x v="3"/>
    <x v="2518"/>
  </r>
  <r>
    <x v="3"/>
    <x v="4"/>
    <x v="2519"/>
  </r>
  <r>
    <x v="3"/>
    <x v="5"/>
    <x v="2520"/>
  </r>
  <r>
    <x v="3"/>
    <x v="6"/>
    <x v="2521"/>
  </r>
  <r>
    <x v="3"/>
    <x v="7"/>
    <x v="2522"/>
  </r>
  <r>
    <x v="3"/>
    <x v="8"/>
    <x v="2303"/>
  </r>
  <r>
    <x v="3"/>
    <x v="9"/>
    <x v="2523"/>
  </r>
  <r>
    <x v="3"/>
    <x v="10"/>
    <x v="2524"/>
  </r>
  <r>
    <x v="3"/>
    <x v="11"/>
    <x v="2525"/>
  </r>
  <r>
    <x v="3"/>
    <x v="12"/>
    <x v="2526"/>
  </r>
  <r>
    <x v="3"/>
    <x v="13"/>
    <x v="2527"/>
  </r>
  <r>
    <x v="3"/>
    <x v="14"/>
    <x v="577"/>
  </r>
  <r>
    <x v="3"/>
    <x v="15"/>
    <x v="2031"/>
  </r>
  <r>
    <x v="3"/>
    <x v="16"/>
    <x v="2111"/>
  </r>
  <r>
    <x v="3"/>
    <x v="17"/>
    <x v="2528"/>
  </r>
  <r>
    <x v="3"/>
    <x v="18"/>
    <x v="2529"/>
  </r>
  <r>
    <x v="3"/>
    <x v="19"/>
    <x v="2530"/>
  </r>
  <r>
    <x v="3"/>
    <x v="20"/>
    <x v="2531"/>
  </r>
  <r>
    <x v="3"/>
    <x v="21"/>
    <x v="2532"/>
  </r>
  <r>
    <x v="3"/>
    <x v="22"/>
    <x v="2533"/>
  </r>
  <r>
    <x v="3"/>
    <x v="23"/>
    <x v="2534"/>
  </r>
  <r>
    <x v="3"/>
    <x v="0"/>
    <x v="2535"/>
  </r>
  <r>
    <x v="3"/>
    <x v="1"/>
    <x v="2536"/>
  </r>
  <r>
    <x v="3"/>
    <x v="2"/>
    <x v="2537"/>
  </r>
  <r>
    <x v="3"/>
    <x v="3"/>
    <x v="2538"/>
  </r>
  <r>
    <x v="3"/>
    <x v="4"/>
    <x v="2539"/>
  </r>
  <r>
    <x v="3"/>
    <x v="5"/>
    <x v="2540"/>
  </r>
  <r>
    <x v="3"/>
    <x v="6"/>
    <x v="30"/>
  </r>
  <r>
    <x v="3"/>
    <x v="7"/>
    <x v="465"/>
  </r>
  <r>
    <x v="3"/>
    <x v="8"/>
    <x v="2541"/>
  </r>
  <r>
    <x v="3"/>
    <x v="9"/>
    <x v="2542"/>
  </r>
  <r>
    <x v="3"/>
    <x v="10"/>
    <x v="2543"/>
  </r>
  <r>
    <x v="3"/>
    <x v="11"/>
    <x v="2544"/>
  </r>
  <r>
    <x v="3"/>
    <x v="12"/>
    <x v="2545"/>
  </r>
  <r>
    <x v="3"/>
    <x v="13"/>
    <x v="2200"/>
  </r>
  <r>
    <x v="3"/>
    <x v="14"/>
    <x v="2302"/>
  </r>
  <r>
    <x v="3"/>
    <x v="15"/>
    <x v="2317"/>
  </r>
  <r>
    <x v="3"/>
    <x v="16"/>
    <x v="2546"/>
  </r>
  <r>
    <x v="3"/>
    <x v="17"/>
    <x v="1942"/>
  </r>
  <r>
    <x v="3"/>
    <x v="18"/>
    <x v="2547"/>
  </r>
  <r>
    <x v="3"/>
    <x v="19"/>
    <x v="2548"/>
  </r>
  <r>
    <x v="3"/>
    <x v="20"/>
    <x v="2092"/>
  </r>
  <r>
    <x v="3"/>
    <x v="21"/>
    <x v="2549"/>
  </r>
  <r>
    <x v="3"/>
    <x v="22"/>
    <x v="2322"/>
  </r>
  <r>
    <x v="3"/>
    <x v="23"/>
    <x v="2550"/>
  </r>
  <r>
    <x v="4"/>
    <x v="0"/>
    <x v="2551"/>
  </r>
  <r>
    <x v="4"/>
    <x v="1"/>
    <x v="2552"/>
  </r>
  <r>
    <x v="4"/>
    <x v="2"/>
    <x v="2500"/>
  </r>
  <r>
    <x v="4"/>
    <x v="3"/>
    <x v="2553"/>
  </r>
  <r>
    <x v="4"/>
    <x v="4"/>
    <x v="2102"/>
  </r>
  <r>
    <x v="4"/>
    <x v="5"/>
    <x v="2277"/>
  </r>
  <r>
    <x v="4"/>
    <x v="6"/>
    <x v="2554"/>
  </r>
  <r>
    <x v="4"/>
    <x v="7"/>
    <x v="2555"/>
  </r>
  <r>
    <x v="4"/>
    <x v="8"/>
    <x v="2176"/>
  </r>
  <r>
    <x v="4"/>
    <x v="9"/>
    <x v="2301"/>
  </r>
  <r>
    <x v="4"/>
    <x v="10"/>
    <x v="2556"/>
  </r>
  <r>
    <x v="4"/>
    <x v="11"/>
    <x v="2557"/>
  </r>
  <r>
    <x v="4"/>
    <x v="12"/>
    <x v="1523"/>
  </r>
  <r>
    <x v="4"/>
    <x v="13"/>
    <x v="2558"/>
  </r>
  <r>
    <x v="4"/>
    <x v="14"/>
    <x v="2546"/>
  </r>
  <r>
    <x v="4"/>
    <x v="15"/>
    <x v="2559"/>
  </r>
  <r>
    <x v="4"/>
    <x v="16"/>
    <x v="2560"/>
  </r>
  <r>
    <x v="4"/>
    <x v="17"/>
    <x v="2561"/>
  </r>
  <r>
    <x v="4"/>
    <x v="18"/>
    <x v="2562"/>
  </r>
  <r>
    <x v="4"/>
    <x v="19"/>
    <x v="2563"/>
  </r>
  <r>
    <x v="4"/>
    <x v="20"/>
    <x v="2051"/>
  </r>
  <r>
    <x v="4"/>
    <x v="21"/>
    <x v="2564"/>
  </r>
  <r>
    <x v="4"/>
    <x v="22"/>
    <x v="2345"/>
  </r>
  <r>
    <x v="4"/>
    <x v="23"/>
    <x v="2565"/>
  </r>
  <r>
    <x v="4"/>
    <x v="0"/>
    <x v="2566"/>
  </r>
  <r>
    <x v="4"/>
    <x v="1"/>
    <x v="2567"/>
  </r>
  <r>
    <x v="4"/>
    <x v="2"/>
    <x v="2568"/>
  </r>
  <r>
    <x v="4"/>
    <x v="3"/>
    <x v="2569"/>
  </r>
  <r>
    <x v="4"/>
    <x v="4"/>
    <x v="2570"/>
  </r>
  <r>
    <x v="4"/>
    <x v="5"/>
    <x v="2571"/>
  </r>
  <r>
    <x v="4"/>
    <x v="6"/>
    <x v="1656"/>
  </r>
  <r>
    <x v="4"/>
    <x v="7"/>
    <x v="1654"/>
  </r>
  <r>
    <x v="4"/>
    <x v="8"/>
    <x v="2572"/>
  </r>
  <r>
    <x v="4"/>
    <x v="9"/>
    <x v="2573"/>
  </r>
  <r>
    <x v="4"/>
    <x v="10"/>
    <x v="2574"/>
  </r>
  <r>
    <x v="4"/>
    <x v="11"/>
    <x v="2575"/>
  </r>
  <r>
    <x v="4"/>
    <x v="12"/>
    <x v="2237"/>
  </r>
  <r>
    <x v="4"/>
    <x v="13"/>
    <x v="2576"/>
  </r>
  <r>
    <x v="4"/>
    <x v="14"/>
    <x v="2577"/>
  </r>
  <r>
    <x v="4"/>
    <x v="15"/>
    <x v="2578"/>
  </r>
  <r>
    <x v="4"/>
    <x v="16"/>
    <x v="2579"/>
  </r>
  <r>
    <x v="4"/>
    <x v="17"/>
    <x v="2580"/>
  </r>
  <r>
    <x v="4"/>
    <x v="18"/>
    <x v="2581"/>
  </r>
  <r>
    <x v="4"/>
    <x v="19"/>
    <x v="2582"/>
  </r>
  <r>
    <x v="4"/>
    <x v="20"/>
    <x v="2583"/>
  </r>
  <r>
    <x v="4"/>
    <x v="21"/>
    <x v="2584"/>
  </r>
  <r>
    <x v="4"/>
    <x v="22"/>
    <x v="2575"/>
  </r>
  <r>
    <x v="4"/>
    <x v="23"/>
    <x v="2585"/>
  </r>
  <r>
    <x v="4"/>
    <x v="0"/>
    <x v="2586"/>
  </r>
  <r>
    <x v="4"/>
    <x v="1"/>
    <x v="2587"/>
  </r>
  <r>
    <x v="4"/>
    <x v="2"/>
    <x v="2357"/>
  </r>
  <r>
    <x v="4"/>
    <x v="3"/>
    <x v="2588"/>
  </r>
  <r>
    <x v="4"/>
    <x v="4"/>
    <x v="2589"/>
  </r>
  <r>
    <x v="4"/>
    <x v="5"/>
    <x v="2590"/>
  </r>
  <r>
    <x v="4"/>
    <x v="6"/>
    <x v="2591"/>
  </r>
  <r>
    <x v="4"/>
    <x v="7"/>
    <x v="2592"/>
  </r>
  <r>
    <x v="4"/>
    <x v="8"/>
    <x v="1648"/>
  </r>
  <r>
    <x v="4"/>
    <x v="9"/>
    <x v="2593"/>
  </r>
  <r>
    <x v="4"/>
    <x v="10"/>
    <x v="2594"/>
  </r>
  <r>
    <x v="4"/>
    <x v="11"/>
    <x v="2575"/>
  </r>
  <r>
    <x v="4"/>
    <x v="12"/>
    <x v="2595"/>
  </r>
  <r>
    <x v="4"/>
    <x v="13"/>
    <x v="2549"/>
  </r>
  <r>
    <x v="4"/>
    <x v="14"/>
    <x v="2596"/>
  </r>
  <r>
    <x v="4"/>
    <x v="15"/>
    <x v="2597"/>
  </r>
  <r>
    <x v="4"/>
    <x v="16"/>
    <x v="2598"/>
  </r>
  <r>
    <x v="4"/>
    <x v="17"/>
    <x v="2599"/>
  </r>
  <r>
    <x v="4"/>
    <x v="18"/>
    <x v="1683"/>
  </r>
  <r>
    <x v="4"/>
    <x v="19"/>
    <x v="2600"/>
  </r>
  <r>
    <x v="4"/>
    <x v="20"/>
    <x v="1590"/>
  </r>
  <r>
    <x v="4"/>
    <x v="21"/>
    <x v="2601"/>
  </r>
  <r>
    <x v="4"/>
    <x v="22"/>
    <x v="2471"/>
  </r>
  <r>
    <x v="4"/>
    <x v="23"/>
    <x v="2602"/>
  </r>
  <r>
    <x v="4"/>
    <x v="0"/>
    <x v="2603"/>
  </r>
  <r>
    <x v="4"/>
    <x v="1"/>
    <x v="2604"/>
  </r>
  <r>
    <x v="4"/>
    <x v="2"/>
    <x v="2605"/>
  </r>
  <r>
    <x v="4"/>
    <x v="3"/>
    <x v="1585"/>
  </r>
  <r>
    <x v="4"/>
    <x v="4"/>
    <x v="2606"/>
  </r>
  <r>
    <x v="4"/>
    <x v="5"/>
    <x v="2201"/>
  </r>
  <r>
    <x v="4"/>
    <x v="6"/>
    <x v="2607"/>
  </r>
  <r>
    <x v="4"/>
    <x v="7"/>
    <x v="2608"/>
  </r>
  <r>
    <x v="4"/>
    <x v="8"/>
    <x v="2609"/>
  </r>
  <r>
    <x v="4"/>
    <x v="9"/>
    <x v="2610"/>
  </r>
  <r>
    <x v="4"/>
    <x v="10"/>
    <x v="2539"/>
  </r>
  <r>
    <x v="4"/>
    <x v="11"/>
    <x v="2611"/>
  </r>
  <r>
    <x v="4"/>
    <x v="12"/>
    <x v="2577"/>
  </r>
  <r>
    <x v="4"/>
    <x v="13"/>
    <x v="1676"/>
  </r>
  <r>
    <x v="4"/>
    <x v="14"/>
    <x v="2560"/>
  </r>
  <r>
    <x v="4"/>
    <x v="15"/>
    <x v="2612"/>
  </r>
  <r>
    <x v="4"/>
    <x v="16"/>
    <x v="2613"/>
  </r>
  <r>
    <x v="4"/>
    <x v="17"/>
    <x v="2583"/>
  </r>
  <r>
    <x v="4"/>
    <x v="18"/>
    <x v="2614"/>
  </r>
  <r>
    <x v="4"/>
    <x v="19"/>
    <x v="2615"/>
  </r>
  <r>
    <x v="4"/>
    <x v="20"/>
    <x v="2597"/>
  </r>
  <r>
    <x v="4"/>
    <x v="21"/>
    <x v="2616"/>
  </r>
  <r>
    <x v="4"/>
    <x v="22"/>
    <x v="2333"/>
  </r>
  <r>
    <x v="4"/>
    <x v="23"/>
    <x v="2610"/>
  </r>
  <r>
    <x v="4"/>
    <x v="0"/>
    <x v="453"/>
  </r>
  <r>
    <x v="4"/>
    <x v="1"/>
    <x v="581"/>
  </r>
  <r>
    <x v="4"/>
    <x v="2"/>
    <x v="2617"/>
  </r>
  <r>
    <x v="4"/>
    <x v="3"/>
    <x v="2618"/>
  </r>
  <r>
    <x v="4"/>
    <x v="4"/>
    <x v="2047"/>
  </r>
  <r>
    <x v="4"/>
    <x v="5"/>
    <x v="2619"/>
  </r>
  <r>
    <x v="4"/>
    <x v="6"/>
    <x v="2620"/>
  </r>
  <r>
    <x v="4"/>
    <x v="7"/>
    <x v="2352"/>
  </r>
  <r>
    <x v="4"/>
    <x v="8"/>
    <x v="2216"/>
  </r>
  <r>
    <x v="4"/>
    <x v="9"/>
    <x v="2621"/>
  </r>
  <r>
    <x v="4"/>
    <x v="10"/>
    <x v="2565"/>
  </r>
  <r>
    <x v="4"/>
    <x v="11"/>
    <x v="2622"/>
  </r>
  <r>
    <x v="4"/>
    <x v="12"/>
    <x v="2623"/>
  </r>
  <r>
    <x v="4"/>
    <x v="13"/>
    <x v="2366"/>
  </r>
  <r>
    <x v="4"/>
    <x v="14"/>
    <x v="2624"/>
  </r>
  <r>
    <x v="4"/>
    <x v="15"/>
    <x v="2625"/>
  </r>
  <r>
    <x v="4"/>
    <x v="16"/>
    <x v="2626"/>
  </r>
  <r>
    <x v="4"/>
    <x v="17"/>
    <x v="2627"/>
  </r>
  <r>
    <x v="4"/>
    <x v="18"/>
    <x v="2628"/>
  </r>
  <r>
    <x v="4"/>
    <x v="19"/>
    <x v="26"/>
  </r>
  <r>
    <x v="4"/>
    <x v="20"/>
    <x v="2566"/>
  </r>
  <r>
    <x v="4"/>
    <x v="21"/>
    <x v="2629"/>
  </r>
  <r>
    <x v="4"/>
    <x v="22"/>
    <x v="2630"/>
  </r>
  <r>
    <x v="4"/>
    <x v="23"/>
    <x v="2631"/>
  </r>
  <r>
    <x v="4"/>
    <x v="0"/>
    <x v="2632"/>
  </r>
  <r>
    <x v="4"/>
    <x v="1"/>
    <x v="2633"/>
  </r>
  <r>
    <x v="4"/>
    <x v="2"/>
    <x v="2634"/>
  </r>
  <r>
    <x v="4"/>
    <x v="3"/>
    <x v="2635"/>
  </r>
  <r>
    <x v="4"/>
    <x v="4"/>
    <x v="2636"/>
  </r>
  <r>
    <x v="4"/>
    <x v="5"/>
    <x v="1681"/>
  </r>
  <r>
    <x v="4"/>
    <x v="6"/>
    <x v="2274"/>
  </r>
  <r>
    <x v="4"/>
    <x v="7"/>
    <x v="2637"/>
  </r>
  <r>
    <x v="4"/>
    <x v="8"/>
    <x v="1676"/>
  </r>
  <r>
    <x v="4"/>
    <x v="9"/>
    <x v="1625"/>
  </r>
  <r>
    <x v="4"/>
    <x v="10"/>
    <x v="2638"/>
  </r>
  <r>
    <x v="4"/>
    <x v="11"/>
    <x v="2419"/>
  </r>
  <r>
    <x v="4"/>
    <x v="12"/>
    <x v="2639"/>
  </r>
  <r>
    <x v="4"/>
    <x v="13"/>
    <x v="7"/>
  </r>
  <r>
    <x v="4"/>
    <x v="14"/>
    <x v="2640"/>
  </r>
  <r>
    <x v="4"/>
    <x v="15"/>
    <x v="2641"/>
  </r>
  <r>
    <x v="4"/>
    <x v="16"/>
    <x v="2642"/>
  </r>
  <r>
    <x v="4"/>
    <x v="17"/>
    <x v="2643"/>
  </r>
  <r>
    <x v="4"/>
    <x v="18"/>
    <x v="2644"/>
  </r>
  <r>
    <x v="4"/>
    <x v="19"/>
    <x v="2645"/>
  </r>
  <r>
    <x v="4"/>
    <x v="20"/>
    <x v="2646"/>
  </r>
  <r>
    <x v="4"/>
    <x v="21"/>
    <x v="2647"/>
  </r>
  <r>
    <x v="4"/>
    <x v="22"/>
    <x v="2648"/>
  </r>
  <r>
    <x v="4"/>
    <x v="23"/>
    <x v="567"/>
  </r>
  <r>
    <x v="4"/>
    <x v="0"/>
    <x v="2649"/>
  </r>
  <r>
    <x v="4"/>
    <x v="1"/>
    <x v="2649"/>
  </r>
  <r>
    <x v="4"/>
    <x v="2"/>
    <x v="2650"/>
  </r>
  <r>
    <x v="4"/>
    <x v="3"/>
    <x v="2651"/>
  </r>
  <r>
    <x v="4"/>
    <x v="4"/>
    <x v="2367"/>
  </r>
  <r>
    <x v="4"/>
    <x v="5"/>
    <x v="2652"/>
  </r>
  <r>
    <x v="4"/>
    <x v="6"/>
    <x v="2653"/>
  </r>
  <r>
    <x v="4"/>
    <x v="7"/>
    <x v="2642"/>
  </r>
  <r>
    <x v="4"/>
    <x v="8"/>
    <x v="2654"/>
  </r>
  <r>
    <x v="4"/>
    <x v="9"/>
    <x v="2655"/>
  </r>
  <r>
    <x v="4"/>
    <x v="10"/>
    <x v="2656"/>
  </r>
  <r>
    <x v="4"/>
    <x v="11"/>
    <x v="2657"/>
  </r>
  <r>
    <x v="4"/>
    <x v="12"/>
    <x v="2658"/>
  </r>
  <r>
    <x v="4"/>
    <x v="13"/>
    <x v="1883"/>
  </r>
  <r>
    <x v="4"/>
    <x v="14"/>
    <x v="2659"/>
  </r>
  <r>
    <x v="4"/>
    <x v="15"/>
    <x v="1926"/>
  </r>
  <r>
    <x v="4"/>
    <x v="16"/>
    <x v="2660"/>
  </r>
  <r>
    <x v="4"/>
    <x v="17"/>
    <x v="2661"/>
  </r>
  <r>
    <x v="4"/>
    <x v="18"/>
    <x v="2662"/>
  </r>
  <r>
    <x v="4"/>
    <x v="19"/>
    <x v="2663"/>
  </r>
  <r>
    <x v="4"/>
    <x v="20"/>
    <x v="2664"/>
  </r>
  <r>
    <x v="4"/>
    <x v="21"/>
    <x v="2665"/>
  </r>
  <r>
    <x v="4"/>
    <x v="22"/>
    <x v="2666"/>
  </r>
  <r>
    <x v="4"/>
    <x v="23"/>
    <x v="2667"/>
  </r>
  <r>
    <x v="4"/>
    <x v="0"/>
    <x v="2185"/>
  </r>
  <r>
    <x v="4"/>
    <x v="1"/>
    <x v="2668"/>
  </r>
  <r>
    <x v="4"/>
    <x v="2"/>
    <x v="70"/>
  </r>
  <r>
    <x v="4"/>
    <x v="3"/>
    <x v="2669"/>
  </r>
  <r>
    <x v="4"/>
    <x v="4"/>
    <x v="2670"/>
  </r>
  <r>
    <x v="4"/>
    <x v="5"/>
    <x v="2671"/>
  </r>
  <r>
    <x v="4"/>
    <x v="6"/>
    <x v="2672"/>
  </r>
  <r>
    <x v="4"/>
    <x v="7"/>
    <x v="2673"/>
  </r>
  <r>
    <x v="4"/>
    <x v="8"/>
    <x v="1510"/>
  </r>
  <r>
    <x v="4"/>
    <x v="9"/>
    <x v="2674"/>
  </r>
  <r>
    <x v="4"/>
    <x v="10"/>
    <x v="2675"/>
  </r>
  <r>
    <x v="4"/>
    <x v="11"/>
    <x v="2673"/>
  </r>
  <r>
    <x v="4"/>
    <x v="12"/>
    <x v="386"/>
  </r>
  <r>
    <x v="4"/>
    <x v="13"/>
    <x v="2676"/>
  </r>
  <r>
    <x v="4"/>
    <x v="14"/>
    <x v="2677"/>
  </r>
  <r>
    <x v="4"/>
    <x v="15"/>
    <x v="2678"/>
  </r>
  <r>
    <x v="4"/>
    <x v="16"/>
    <x v="2679"/>
  </r>
  <r>
    <x v="4"/>
    <x v="17"/>
    <x v="2680"/>
  </r>
  <r>
    <x v="4"/>
    <x v="18"/>
    <x v="2014"/>
  </r>
  <r>
    <x v="4"/>
    <x v="19"/>
    <x v="2681"/>
  </r>
  <r>
    <x v="4"/>
    <x v="20"/>
    <x v="2101"/>
  </r>
  <r>
    <x v="4"/>
    <x v="21"/>
    <x v="2682"/>
  </r>
  <r>
    <x v="4"/>
    <x v="22"/>
    <x v="2200"/>
  </r>
  <r>
    <x v="4"/>
    <x v="23"/>
    <x v="2077"/>
  </r>
  <r>
    <x v="4"/>
    <x v="0"/>
    <x v="2683"/>
  </r>
  <r>
    <x v="4"/>
    <x v="1"/>
    <x v="2684"/>
  </r>
  <r>
    <x v="4"/>
    <x v="2"/>
    <x v="2685"/>
  </r>
  <r>
    <x v="4"/>
    <x v="3"/>
    <x v="2686"/>
  </r>
  <r>
    <x v="4"/>
    <x v="4"/>
    <x v="2221"/>
  </r>
  <r>
    <x v="4"/>
    <x v="5"/>
    <x v="2575"/>
  </r>
  <r>
    <x v="4"/>
    <x v="6"/>
    <x v="2585"/>
  </r>
  <r>
    <x v="4"/>
    <x v="7"/>
    <x v="2687"/>
  </r>
  <r>
    <x v="4"/>
    <x v="8"/>
    <x v="2369"/>
  </r>
  <r>
    <x v="4"/>
    <x v="9"/>
    <x v="2688"/>
  </r>
  <r>
    <x v="4"/>
    <x v="10"/>
    <x v="2689"/>
  </r>
  <r>
    <x v="4"/>
    <x v="11"/>
    <x v="2690"/>
  </r>
  <r>
    <x v="4"/>
    <x v="12"/>
    <x v="2596"/>
  </r>
  <r>
    <x v="4"/>
    <x v="13"/>
    <x v="2691"/>
  </r>
  <r>
    <x v="4"/>
    <x v="14"/>
    <x v="2692"/>
  </r>
  <r>
    <x v="4"/>
    <x v="15"/>
    <x v="2693"/>
  </r>
  <r>
    <x v="4"/>
    <x v="16"/>
    <x v="2694"/>
  </r>
  <r>
    <x v="4"/>
    <x v="17"/>
    <x v="2528"/>
  </r>
  <r>
    <x v="4"/>
    <x v="18"/>
    <x v="2695"/>
  </r>
  <r>
    <x v="4"/>
    <x v="19"/>
    <x v="2696"/>
  </r>
  <r>
    <x v="4"/>
    <x v="20"/>
    <x v="2436"/>
  </r>
  <r>
    <x v="4"/>
    <x v="21"/>
    <x v="2115"/>
  </r>
  <r>
    <x v="4"/>
    <x v="22"/>
    <x v="2697"/>
  </r>
  <r>
    <x v="4"/>
    <x v="23"/>
    <x v="2698"/>
  </r>
  <r>
    <x v="4"/>
    <x v="0"/>
    <x v="2699"/>
  </r>
  <r>
    <x v="4"/>
    <x v="1"/>
    <x v="2700"/>
  </r>
  <r>
    <x v="4"/>
    <x v="2"/>
    <x v="2701"/>
  </r>
  <r>
    <x v="4"/>
    <x v="3"/>
    <x v="2702"/>
  </r>
  <r>
    <x v="4"/>
    <x v="4"/>
    <x v="2703"/>
  </r>
  <r>
    <x v="4"/>
    <x v="5"/>
    <x v="428"/>
  </r>
  <r>
    <x v="4"/>
    <x v="6"/>
    <x v="2704"/>
  </r>
  <r>
    <x v="4"/>
    <x v="7"/>
    <x v="2705"/>
  </r>
  <r>
    <x v="4"/>
    <x v="8"/>
    <x v="2609"/>
  </r>
  <r>
    <x v="4"/>
    <x v="9"/>
    <x v="2706"/>
  </r>
  <r>
    <x v="4"/>
    <x v="10"/>
    <x v="1686"/>
  </r>
  <r>
    <x v="4"/>
    <x v="11"/>
    <x v="2393"/>
  </r>
  <r>
    <x v="4"/>
    <x v="12"/>
    <x v="2707"/>
  </r>
  <r>
    <x v="4"/>
    <x v="13"/>
    <x v="1639"/>
  </r>
  <r>
    <x v="4"/>
    <x v="14"/>
    <x v="2653"/>
  </r>
  <r>
    <x v="4"/>
    <x v="15"/>
    <x v="2708"/>
  </r>
  <r>
    <x v="4"/>
    <x v="16"/>
    <x v="2041"/>
  </r>
  <r>
    <x v="4"/>
    <x v="17"/>
    <x v="2709"/>
  </r>
  <r>
    <x v="4"/>
    <x v="18"/>
    <x v="2710"/>
  </r>
  <r>
    <x v="4"/>
    <x v="19"/>
    <x v="2711"/>
  </r>
  <r>
    <x v="4"/>
    <x v="20"/>
    <x v="2712"/>
  </r>
  <r>
    <x v="4"/>
    <x v="21"/>
    <x v="2181"/>
  </r>
  <r>
    <x v="4"/>
    <x v="22"/>
    <x v="2713"/>
  </r>
  <r>
    <x v="4"/>
    <x v="23"/>
    <x v="2714"/>
  </r>
  <r>
    <x v="4"/>
    <x v="0"/>
    <x v="1865"/>
  </r>
  <r>
    <x v="4"/>
    <x v="1"/>
    <x v="2715"/>
  </r>
  <r>
    <x v="4"/>
    <x v="2"/>
    <x v="2716"/>
  </r>
  <r>
    <x v="4"/>
    <x v="3"/>
    <x v="2717"/>
  </r>
  <r>
    <x v="4"/>
    <x v="4"/>
    <x v="2718"/>
  </r>
  <r>
    <x v="4"/>
    <x v="5"/>
    <x v="2719"/>
  </r>
  <r>
    <x v="4"/>
    <x v="6"/>
    <x v="2720"/>
  </r>
  <r>
    <x v="4"/>
    <x v="7"/>
    <x v="2721"/>
  </r>
  <r>
    <x v="4"/>
    <x v="8"/>
    <x v="2722"/>
  </r>
  <r>
    <x v="4"/>
    <x v="9"/>
    <x v="2143"/>
  </r>
  <r>
    <x v="4"/>
    <x v="10"/>
    <x v="2723"/>
  </r>
  <r>
    <x v="4"/>
    <x v="11"/>
    <x v="828"/>
  </r>
  <r>
    <x v="4"/>
    <x v="12"/>
    <x v="2724"/>
  </r>
  <r>
    <x v="4"/>
    <x v="13"/>
    <x v="2725"/>
  </r>
  <r>
    <x v="4"/>
    <x v="14"/>
    <x v="2726"/>
  </r>
  <r>
    <x v="4"/>
    <x v="15"/>
    <x v="2727"/>
  </r>
  <r>
    <x v="4"/>
    <x v="16"/>
    <x v="2728"/>
  </r>
  <r>
    <x v="4"/>
    <x v="17"/>
    <x v="2729"/>
  </r>
  <r>
    <x v="4"/>
    <x v="18"/>
    <x v="2730"/>
  </r>
  <r>
    <x v="4"/>
    <x v="19"/>
    <x v="2731"/>
  </r>
  <r>
    <x v="4"/>
    <x v="20"/>
    <x v="2732"/>
  </r>
  <r>
    <x v="4"/>
    <x v="21"/>
    <x v="2733"/>
  </r>
  <r>
    <x v="4"/>
    <x v="22"/>
    <x v="2734"/>
  </r>
  <r>
    <x v="4"/>
    <x v="23"/>
    <x v="2693"/>
  </r>
  <r>
    <x v="4"/>
    <x v="0"/>
    <x v="2735"/>
  </r>
  <r>
    <x v="4"/>
    <x v="1"/>
    <x v="2681"/>
  </r>
  <r>
    <x v="4"/>
    <x v="2"/>
    <x v="2326"/>
  </r>
  <r>
    <x v="4"/>
    <x v="3"/>
    <x v="2319"/>
  </r>
  <r>
    <x v="4"/>
    <x v="4"/>
    <x v="2736"/>
  </r>
  <r>
    <x v="4"/>
    <x v="5"/>
    <x v="2737"/>
  </r>
  <r>
    <x v="4"/>
    <x v="6"/>
    <x v="2738"/>
  </r>
  <r>
    <x v="4"/>
    <x v="7"/>
    <x v="2739"/>
  </r>
  <r>
    <x v="4"/>
    <x v="8"/>
    <x v="2740"/>
  </r>
  <r>
    <x v="4"/>
    <x v="9"/>
    <x v="2385"/>
  </r>
  <r>
    <x v="4"/>
    <x v="10"/>
    <x v="2741"/>
  </r>
  <r>
    <x v="4"/>
    <x v="11"/>
    <x v="386"/>
  </r>
  <r>
    <x v="4"/>
    <x v="12"/>
    <x v="1900"/>
  </r>
  <r>
    <x v="4"/>
    <x v="13"/>
    <x v="2742"/>
  </r>
  <r>
    <x v="4"/>
    <x v="14"/>
    <x v="2743"/>
  </r>
  <r>
    <x v="4"/>
    <x v="15"/>
    <x v="2744"/>
  </r>
  <r>
    <x v="4"/>
    <x v="16"/>
    <x v="2745"/>
  </r>
  <r>
    <x v="4"/>
    <x v="17"/>
    <x v="2746"/>
  </r>
  <r>
    <x v="4"/>
    <x v="18"/>
    <x v="2005"/>
  </r>
  <r>
    <x v="4"/>
    <x v="19"/>
    <x v="2747"/>
  </r>
  <r>
    <x v="4"/>
    <x v="20"/>
    <x v="2325"/>
  </r>
  <r>
    <x v="4"/>
    <x v="21"/>
    <x v="2748"/>
  </r>
  <r>
    <x v="4"/>
    <x v="22"/>
    <x v="2749"/>
  </r>
  <r>
    <x v="4"/>
    <x v="23"/>
    <x v="2750"/>
  </r>
  <r>
    <x v="4"/>
    <x v="0"/>
    <x v="2751"/>
  </r>
  <r>
    <x v="4"/>
    <x v="1"/>
    <x v="2752"/>
  </r>
  <r>
    <x v="4"/>
    <x v="2"/>
    <x v="2534"/>
  </r>
  <r>
    <x v="4"/>
    <x v="3"/>
    <x v="2753"/>
  </r>
  <r>
    <x v="4"/>
    <x v="4"/>
    <x v="2754"/>
  </r>
  <r>
    <x v="4"/>
    <x v="5"/>
    <x v="2755"/>
  </r>
  <r>
    <x v="4"/>
    <x v="6"/>
    <x v="2692"/>
  </r>
  <r>
    <x v="4"/>
    <x v="7"/>
    <x v="2756"/>
  </r>
  <r>
    <x v="4"/>
    <x v="8"/>
    <x v="2004"/>
  </r>
  <r>
    <x v="4"/>
    <x v="9"/>
    <x v="1676"/>
  </r>
  <r>
    <x v="4"/>
    <x v="10"/>
    <x v="2757"/>
  </r>
  <r>
    <x v="4"/>
    <x v="11"/>
    <x v="1652"/>
  </r>
  <r>
    <x v="4"/>
    <x v="12"/>
    <x v="2530"/>
  </r>
  <r>
    <x v="4"/>
    <x v="13"/>
    <x v="2466"/>
  </r>
  <r>
    <x v="4"/>
    <x v="14"/>
    <x v="1639"/>
  </r>
  <r>
    <x v="4"/>
    <x v="15"/>
    <x v="2758"/>
  </r>
  <r>
    <x v="4"/>
    <x v="16"/>
    <x v="2550"/>
  </r>
  <r>
    <x v="4"/>
    <x v="17"/>
    <x v="2759"/>
  </r>
  <r>
    <x v="4"/>
    <x v="18"/>
    <x v="2080"/>
  </r>
  <r>
    <x v="4"/>
    <x v="19"/>
    <x v="2760"/>
  </r>
  <r>
    <x v="4"/>
    <x v="20"/>
    <x v="2761"/>
  </r>
  <r>
    <x v="4"/>
    <x v="21"/>
    <x v="2762"/>
  </r>
  <r>
    <x v="4"/>
    <x v="22"/>
    <x v="2763"/>
  </r>
  <r>
    <x v="4"/>
    <x v="23"/>
    <x v="2539"/>
  </r>
  <r>
    <x v="4"/>
    <x v="0"/>
    <x v="2204"/>
  </r>
  <r>
    <x v="4"/>
    <x v="1"/>
    <x v="2764"/>
  </r>
  <r>
    <x v="4"/>
    <x v="2"/>
    <x v="2765"/>
  </r>
  <r>
    <x v="4"/>
    <x v="3"/>
    <x v="2766"/>
  </r>
  <r>
    <x v="4"/>
    <x v="4"/>
    <x v="2767"/>
  </r>
  <r>
    <x v="4"/>
    <x v="5"/>
    <x v="2768"/>
  </r>
  <r>
    <x v="4"/>
    <x v="6"/>
    <x v="1644"/>
  </r>
  <r>
    <x v="4"/>
    <x v="7"/>
    <x v="2769"/>
  </r>
  <r>
    <x v="4"/>
    <x v="8"/>
    <x v="2770"/>
  </r>
  <r>
    <x v="4"/>
    <x v="9"/>
    <x v="2771"/>
  </r>
  <r>
    <x v="4"/>
    <x v="10"/>
    <x v="2772"/>
  </r>
  <r>
    <x v="4"/>
    <x v="11"/>
    <x v="2773"/>
  </r>
  <r>
    <x v="4"/>
    <x v="12"/>
    <x v="2462"/>
  </r>
  <r>
    <x v="4"/>
    <x v="13"/>
    <x v="2774"/>
  </r>
  <r>
    <x v="4"/>
    <x v="14"/>
    <x v="2775"/>
  </r>
  <r>
    <x v="4"/>
    <x v="15"/>
    <x v="1612"/>
  </r>
  <r>
    <x v="4"/>
    <x v="16"/>
    <x v="1856"/>
  </r>
  <r>
    <x v="4"/>
    <x v="17"/>
    <x v="2776"/>
  </r>
  <r>
    <x v="4"/>
    <x v="18"/>
    <x v="2626"/>
  </r>
  <r>
    <x v="4"/>
    <x v="19"/>
    <x v="2777"/>
  </r>
  <r>
    <x v="4"/>
    <x v="20"/>
    <x v="1537"/>
  </r>
  <r>
    <x v="4"/>
    <x v="21"/>
    <x v="2760"/>
  </r>
  <r>
    <x v="4"/>
    <x v="22"/>
    <x v="2778"/>
  </r>
  <r>
    <x v="4"/>
    <x v="23"/>
    <x v="2705"/>
  </r>
  <r>
    <x v="4"/>
    <x v="0"/>
    <x v="2048"/>
  </r>
  <r>
    <x v="4"/>
    <x v="1"/>
    <x v="2779"/>
  </r>
  <r>
    <x v="4"/>
    <x v="2"/>
    <x v="2759"/>
  </r>
  <r>
    <x v="4"/>
    <x v="3"/>
    <x v="2780"/>
  </r>
  <r>
    <x v="4"/>
    <x v="4"/>
    <x v="2781"/>
  </r>
  <r>
    <x v="4"/>
    <x v="5"/>
    <x v="2782"/>
  </r>
  <r>
    <x v="4"/>
    <x v="6"/>
    <x v="2783"/>
  </r>
  <r>
    <x v="4"/>
    <x v="7"/>
    <x v="2011"/>
  </r>
  <r>
    <x v="4"/>
    <x v="8"/>
    <x v="2784"/>
  </r>
  <r>
    <x v="4"/>
    <x v="9"/>
    <x v="2785"/>
  </r>
  <r>
    <x v="4"/>
    <x v="10"/>
    <x v="1575"/>
  </r>
  <r>
    <x v="4"/>
    <x v="11"/>
    <x v="2786"/>
  </r>
  <r>
    <x v="4"/>
    <x v="12"/>
    <x v="2787"/>
  </r>
  <r>
    <x v="4"/>
    <x v="13"/>
    <x v="2788"/>
  </r>
  <r>
    <x v="4"/>
    <x v="14"/>
    <x v="2789"/>
  </r>
  <r>
    <x v="4"/>
    <x v="15"/>
    <x v="2404"/>
  </r>
  <r>
    <x v="4"/>
    <x v="16"/>
    <x v="2625"/>
  </r>
  <r>
    <x v="4"/>
    <x v="17"/>
    <x v="1528"/>
  </r>
  <r>
    <x v="4"/>
    <x v="18"/>
    <x v="2790"/>
  </r>
  <r>
    <x v="4"/>
    <x v="19"/>
    <x v="2791"/>
  </r>
  <r>
    <x v="4"/>
    <x v="20"/>
    <x v="2558"/>
  </r>
  <r>
    <x v="4"/>
    <x v="21"/>
    <x v="2333"/>
  </r>
  <r>
    <x v="4"/>
    <x v="22"/>
    <x v="2263"/>
  </r>
  <r>
    <x v="4"/>
    <x v="23"/>
    <x v="2792"/>
  </r>
  <r>
    <x v="4"/>
    <x v="0"/>
    <x v="2017"/>
  </r>
  <r>
    <x v="4"/>
    <x v="1"/>
    <x v="2014"/>
  </r>
  <r>
    <x v="4"/>
    <x v="2"/>
    <x v="2793"/>
  </r>
  <r>
    <x v="4"/>
    <x v="3"/>
    <x v="2794"/>
  </r>
  <r>
    <x v="4"/>
    <x v="4"/>
    <x v="2518"/>
  </r>
  <r>
    <x v="4"/>
    <x v="5"/>
    <x v="2795"/>
  </r>
  <r>
    <x v="4"/>
    <x v="6"/>
    <x v="2796"/>
  </r>
  <r>
    <x v="4"/>
    <x v="7"/>
    <x v="23"/>
  </r>
  <r>
    <x v="4"/>
    <x v="8"/>
    <x v="2797"/>
  </r>
  <r>
    <x v="4"/>
    <x v="9"/>
    <x v="2280"/>
  </r>
  <r>
    <x v="4"/>
    <x v="10"/>
    <x v="2798"/>
  </r>
  <r>
    <x v="4"/>
    <x v="11"/>
    <x v="2799"/>
  </r>
  <r>
    <x v="4"/>
    <x v="12"/>
    <x v="2800"/>
  </r>
  <r>
    <x v="4"/>
    <x v="13"/>
    <x v="2801"/>
  </r>
  <r>
    <x v="4"/>
    <x v="14"/>
    <x v="2100"/>
  </r>
  <r>
    <x v="4"/>
    <x v="15"/>
    <x v="2635"/>
  </r>
  <r>
    <x v="4"/>
    <x v="16"/>
    <x v="2104"/>
  </r>
  <r>
    <x v="4"/>
    <x v="17"/>
    <x v="2802"/>
  </r>
  <r>
    <x v="4"/>
    <x v="18"/>
    <x v="2803"/>
  </r>
  <r>
    <x v="4"/>
    <x v="19"/>
    <x v="2804"/>
  </r>
  <r>
    <x v="4"/>
    <x v="20"/>
    <x v="2805"/>
  </r>
  <r>
    <x v="4"/>
    <x v="21"/>
    <x v="2806"/>
  </r>
  <r>
    <x v="4"/>
    <x v="22"/>
    <x v="2807"/>
  </r>
  <r>
    <x v="4"/>
    <x v="23"/>
    <x v="2808"/>
  </r>
  <r>
    <x v="4"/>
    <x v="0"/>
    <x v="2635"/>
  </r>
  <r>
    <x v="4"/>
    <x v="1"/>
    <x v="2809"/>
  </r>
  <r>
    <x v="4"/>
    <x v="2"/>
    <x v="2810"/>
  </r>
  <r>
    <x v="4"/>
    <x v="3"/>
    <x v="2573"/>
  </r>
  <r>
    <x v="4"/>
    <x v="4"/>
    <x v="480"/>
  </r>
  <r>
    <x v="4"/>
    <x v="5"/>
    <x v="2811"/>
  </r>
  <r>
    <x v="4"/>
    <x v="6"/>
    <x v="2633"/>
  </r>
  <r>
    <x v="4"/>
    <x v="7"/>
    <x v="2812"/>
  </r>
  <r>
    <x v="4"/>
    <x v="8"/>
    <x v="2486"/>
  </r>
  <r>
    <x v="4"/>
    <x v="9"/>
    <x v="2364"/>
  </r>
  <r>
    <x v="4"/>
    <x v="10"/>
    <x v="1870"/>
  </r>
  <r>
    <x v="4"/>
    <x v="11"/>
    <x v="2813"/>
  </r>
  <r>
    <x v="4"/>
    <x v="12"/>
    <x v="2814"/>
  </r>
  <r>
    <x v="4"/>
    <x v="13"/>
    <x v="29"/>
  </r>
  <r>
    <x v="4"/>
    <x v="14"/>
    <x v="2815"/>
  </r>
  <r>
    <x v="4"/>
    <x v="15"/>
    <x v="2816"/>
  </r>
  <r>
    <x v="4"/>
    <x v="16"/>
    <x v="2817"/>
  </r>
  <r>
    <x v="4"/>
    <x v="17"/>
    <x v="2818"/>
  </r>
  <r>
    <x v="4"/>
    <x v="18"/>
    <x v="2819"/>
  </r>
  <r>
    <x v="4"/>
    <x v="19"/>
    <x v="2820"/>
  </r>
  <r>
    <x v="4"/>
    <x v="20"/>
    <x v="2821"/>
  </r>
  <r>
    <x v="4"/>
    <x v="21"/>
    <x v="2822"/>
  </r>
  <r>
    <x v="4"/>
    <x v="22"/>
    <x v="2485"/>
  </r>
  <r>
    <x v="4"/>
    <x v="23"/>
    <x v="2553"/>
  </r>
  <r>
    <x v="4"/>
    <x v="0"/>
    <x v="2823"/>
  </r>
  <r>
    <x v="4"/>
    <x v="1"/>
    <x v="2824"/>
  </r>
  <r>
    <x v="4"/>
    <x v="2"/>
    <x v="2694"/>
  </r>
  <r>
    <x v="4"/>
    <x v="3"/>
    <x v="2825"/>
  </r>
  <r>
    <x v="4"/>
    <x v="4"/>
    <x v="2826"/>
  </r>
  <r>
    <x v="4"/>
    <x v="5"/>
    <x v="2367"/>
  </r>
  <r>
    <x v="4"/>
    <x v="6"/>
    <x v="2827"/>
  </r>
  <r>
    <x v="4"/>
    <x v="7"/>
    <x v="2828"/>
  </r>
  <r>
    <x v="4"/>
    <x v="8"/>
    <x v="1552"/>
  </r>
  <r>
    <x v="4"/>
    <x v="9"/>
    <x v="2829"/>
  </r>
  <r>
    <x v="4"/>
    <x v="10"/>
    <x v="2830"/>
  </r>
  <r>
    <x v="4"/>
    <x v="11"/>
    <x v="2831"/>
  </r>
  <r>
    <x v="4"/>
    <x v="12"/>
    <x v="2646"/>
  </r>
  <r>
    <x v="4"/>
    <x v="13"/>
    <x v="1505"/>
  </r>
  <r>
    <x v="4"/>
    <x v="14"/>
    <x v="2832"/>
  </r>
  <r>
    <x v="4"/>
    <x v="15"/>
    <x v="2833"/>
  </r>
  <r>
    <x v="4"/>
    <x v="16"/>
    <x v="1677"/>
  </r>
  <r>
    <x v="4"/>
    <x v="17"/>
    <x v="2530"/>
  </r>
  <r>
    <x v="4"/>
    <x v="18"/>
    <x v="2584"/>
  </r>
  <r>
    <x v="4"/>
    <x v="19"/>
    <x v="2834"/>
  </r>
  <r>
    <x v="4"/>
    <x v="20"/>
    <x v="2835"/>
  </r>
  <r>
    <x v="4"/>
    <x v="21"/>
    <x v="2836"/>
  </r>
  <r>
    <x v="4"/>
    <x v="22"/>
    <x v="2837"/>
  </r>
  <r>
    <x v="4"/>
    <x v="23"/>
    <x v="2838"/>
  </r>
  <r>
    <x v="4"/>
    <x v="0"/>
    <x v="2057"/>
  </r>
  <r>
    <x v="4"/>
    <x v="1"/>
    <x v="2585"/>
  </r>
  <r>
    <x v="4"/>
    <x v="2"/>
    <x v="2839"/>
  </r>
  <r>
    <x v="4"/>
    <x v="3"/>
    <x v="2261"/>
  </r>
  <r>
    <x v="4"/>
    <x v="4"/>
    <x v="2840"/>
  </r>
  <r>
    <x v="4"/>
    <x v="5"/>
    <x v="373"/>
  </r>
  <r>
    <x v="4"/>
    <x v="6"/>
    <x v="2841"/>
  </r>
  <r>
    <x v="4"/>
    <x v="7"/>
    <x v="2842"/>
  </r>
  <r>
    <x v="4"/>
    <x v="8"/>
    <x v="2242"/>
  </r>
  <r>
    <x v="4"/>
    <x v="9"/>
    <x v="2843"/>
  </r>
  <r>
    <x v="4"/>
    <x v="10"/>
    <x v="2844"/>
  </r>
  <r>
    <x v="4"/>
    <x v="11"/>
    <x v="2845"/>
  </r>
  <r>
    <x v="4"/>
    <x v="12"/>
    <x v="2846"/>
  </r>
  <r>
    <x v="4"/>
    <x v="13"/>
    <x v="2847"/>
  </r>
  <r>
    <x v="4"/>
    <x v="14"/>
    <x v="2848"/>
  </r>
  <r>
    <x v="4"/>
    <x v="15"/>
    <x v="2849"/>
  </r>
  <r>
    <x v="4"/>
    <x v="16"/>
    <x v="2850"/>
  </r>
  <r>
    <x v="4"/>
    <x v="17"/>
    <x v="2697"/>
  </r>
  <r>
    <x v="4"/>
    <x v="18"/>
    <x v="2851"/>
  </r>
  <r>
    <x v="4"/>
    <x v="19"/>
    <x v="2844"/>
  </r>
  <r>
    <x v="4"/>
    <x v="20"/>
    <x v="2852"/>
  </r>
  <r>
    <x v="4"/>
    <x v="21"/>
    <x v="2853"/>
  </r>
  <r>
    <x v="4"/>
    <x v="22"/>
    <x v="2854"/>
  </r>
  <r>
    <x v="4"/>
    <x v="23"/>
    <x v="2737"/>
  </r>
  <r>
    <x v="4"/>
    <x v="0"/>
    <x v="2510"/>
  </r>
  <r>
    <x v="4"/>
    <x v="1"/>
    <x v="2855"/>
  </r>
  <r>
    <x v="4"/>
    <x v="2"/>
    <x v="2228"/>
  </r>
  <r>
    <x v="4"/>
    <x v="3"/>
    <x v="2335"/>
  </r>
  <r>
    <x v="4"/>
    <x v="4"/>
    <x v="2856"/>
  </r>
  <r>
    <x v="4"/>
    <x v="5"/>
    <x v="2857"/>
  </r>
  <r>
    <x v="4"/>
    <x v="6"/>
    <x v="2086"/>
  </r>
  <r>
    <x v="4"/>
    <x v="7"/>
    <x v="2858"/>
  </r>
  <r>
    <x v="4"/>
    <x v="8"/>
    <x v="577"/>
  </r>
  <r>
    <x v="4"/>
    <x v="9"/>
    <x v="2859"/>
  </r>
  <r>
    <x v="4"/>
    <x v="10"/>
    <x v="2216"/>
  </r>
  <r>
    <x v="4"/>
    <x v="11"/>
    <x v="2631"/>
  </r>
  <r>
    <x v="4"/>
    <x v="12"/>
    <x v="2796"/>
  </r>
  <r>
    <x v="4"/>
    <x v="13"/>
    <x v="2738"/>
  </r>
  <r>
    <x v="4"/>
    <x v="14"/>
    <x v="2716"/>
  </r>
  <r>
    <x v="4"/>
    <x v="15"/>
    <x v="2860"/>
  </r>
  <r>
    <x v="4"/>
    <x v="16"/>
    <x v="2585"/>
  </r>
  <r>
    <x v="4"/>
    <x v="17"/>
    <x v="2578"/>
  </r>
  <r>
    <x v="4"/>
    <x v="18"/>
    <x v="2861"/>
  </r>
  <r>
    <x v="4"/>
    <x v="19"/>
    <x v="2583"/>
  </r>
  <r>
    <x v="4"/>
    <x v="20"/>
    <x v="2613"/>
  </r>
  <r>
    <x v="4"/>
    <x v="21"/>
    <x v="2809"/>
  </r>
  <r>
    <x v="4"/>
    <x v="22"/>
    <x v="1585"/>
  </r>
  <r>
    <x v="4"/>
    <x v="23"/>
    <x v="2862"/>
  </r>
  <r>
    <x v="4"/>
    <x v="0"/>
    <x v="2056"/>
  </r>
  <r>
    <x v="4"/>
    <x v="1"/>
    <x v="1524"/>
  </r>
  <r>
    <x v="4"/>
    <x v="2"/>
    <x v="2863"/>
  </r>
  <r>
    <x v="4"/>
    <x v="3"/>
    <x v="2864"/>
  </r>
  <r>
    <x v="4"/>
    <x v="4"/>
    <x v="2865"/>
  </r>
  <r>
    <x v="4"/>
    <x v="5"/>
    <x v="2624"/>
  </r>
  <r>
    <x v="4"/>
    <x v="6"/>
    <x v="2866"/>
  </r>
  <r>
    <x v="4"/>
    <x v="7"/>
    <x v="2867"/>
  </r>
  <r>
    <x v="4"/>
    <x v="8"/>
    <x v="2868"/>
  </r>
  <r>
    <x v="4"/>
    <x v="9"/>
    <x v="2869"/>
  </r>
  <r>
    <x v="4"/>
    <x v="10"/>
    <x v="2005"/>
  </r>
  <r>
    <x v="4"/>
    <x v="11"/>
    <x v="2870"/>
  </r>
  <r>
    <x v="4"/>
    <x v="12"/>
    <x v="2871"/>
  </r>
  <r>
    <x v="4"/>
    <x v="13"/>
    <x v="2618"/>
  </r>
  <r>
    <x v="4"/>
    <x v="14"/>
    <x v="2255"/>
  </r>
  <r>
    <x v="4"/>
    <x v="15"/>
    <x v="2486"/>
  </r>
  <r>
    <x v="4"/>
    <x v="16"/>
    <x v="2571"/>
  </r>
  <r>
    <x v="4"/>
    <x v="17"/>
    <x v="2628"/>
  </r>
  <r>
    <x v="4"/>
    <x v="18"/>
    <x v="2872"/>
  </r>
  <r>
    <x v="4"/>
    <x v="19"/>
    <x v="2320"/>
  </r>
  <r>
    <x v="4"/>
    <x v="20"/>
    <x v="2424"/>
  </r>
  <r>
    <x v="4"/>
    <x v="21"/>
    <x v="2873"/>
  </r>
  <r>
    <x v="4"/>
    <x v="22"/>
    <x v="1585"/>
  </r>
  <r>
    <x v="4"/>
    <x v="23"/>
    <x v="2874"/>
  </r>
  <r>
    <x v="4"/>
    <x v="0"/>
    <x v="2020"/>
  </r>
  <r>
    <x v="4"/>
    <x v="1"/>
    <x v="2092"/>
  </r>
  <r>
    <x v="4"/>
    <x v="2"/>
    <x v="2875"/>
  </r>
  <r>
    <x v="4"/>
    <x v="3"/>
    <x v="2735"/>
  </r>
  <r>
    <x v="4"/>
    <x v="4"/>
    <x v="1647"/>
  </r>
  <r>
    <x v="4"/>
    <x v="5"/>
    <x v="2307"/>
  </r>
  <r>
    <x v="4"/>
    <x v="6"/>
    <x v="2876"/>
  </r>
  <r>
    <x v="4"/>
    <x v="7"/>
    <x v="2877"/>
  </r>
  <r>
    <x v="4"/>
    <x v="8"/>
    <x v="1553"/>
  </r>
  <r>
    <x v="4"/>
    <x v="9"/>
    <x v="2878"/>
  </r>
  <r>
    <x v="4"/>
    <x v="10"/>
    <x v="2879"/>
  </r>
  <r>
    <x v="4"/>
    <x v="11"/>
    <x v="2880"/>
  </r>
  <r>
    <x v="4"/>
    <x v="12"/>
    <x v="2718"/>
  </r>
  <r>
    <x v="4"/>
    <x v="13"/>
    <x v="2881"/>
  </r>
  <r>
    <x v="4"/>
    <x v="14"/>
    <x v="2882"/>
  </r>
  <r>
    <x v="4"/>
    <x v="15"/>
    <x v="1126"/>
  </r>
  <r>
    <x v="4"/>
    <x v="16"/>
    <x v="1852"/>
  </r>
  <r>
    <x v="4"/>
    <x v="17"/>
    <x v="2854"/>
  </r>
  <r>
    <x v="4"/>
    <x v="18"/>
    <x v="1942"/>
  </r>
  <r>
    <x v="4"/>
    <x v="19"/>
    <x v="2883"/>
  </r>
  <r>
    <x v="4"/>
    <x v="20"/>
    <x v="2884"/>
  </r>
  <r>
    <x v="4"/>
    <x v="21"/>
    <x v="2562"/>
  </r>
  <r>
    <x v="4"/>
    <x v="22"/>
    <x v="2049"/>
  </r>
  <r>
    <x v="4"/>
    <x v="23"/>
    <x v="2220"/>
  </r>
  <r>
    <x v="4"/>
    <x v="0"/>
    <x v="1567"/>
  </r>
  <r>
    <x v="4"/>
    <x v="1"/>
    <x v="2582"/>
  </r>
  <r>
    <x v="4"/>
    <x v="2"/>
    <x v="2204"/>
  </r>
  <r>
    <x v="4"/>
    <x v="3"/>
    <x v="2591"/>
  </r>
  <r>
    <x v="4"/>
    <x v="4"/>
    <x v="2885"/>
  </r>
  <r>
    <x v="4"/>
    <x v="5"/>
    <x v="2886"/>
  </r>
  <r>
    <x v="4"/>
    <x v="6"/>
    <x v="2887"/>
  </r>
  <r>
    <x v="4"/>
    <x v="7"/>
    <x v="2261"/>
  </r>
  <r>
    <x v="4"/>
    <x v="8"/>
    <x v="2888"/>
  </r>
  <r>
    <x v="4"/>
    <x v="9"/>
    <x v="2889"/>
  </r>
  <r>
    <x v="4"/>
    <x v="10"/>
    <x v="2890"/>
  </r>
  <r>
    <x v="4"/>
    <x v="11"/>
    <x v="2341"/>
  </r>
  <r>
    <x v="4"/>
    <x v="12"/>
    <x v="2891"/>
  </r>
  <r>
    <x v="4"/>
    <x v="13"/>
    <x v="555"/>
  </r>
  <r>
    <x v="4"/>
    <x v="14"/>
    <x v="2892"/>
  </r>
  <r>
    <x v="4"/>
    <x v="15"/>
    <x v="2893"/>
  </r>
  <r>
    <x v="4"/>
    <x v="16"/>
    <x v="2894"/>
  </r>
  <r>
    <x v="4"/>
    <x v="17"/>
    <x v="2895"/>
  </r>
  <r>
    <x v="4"/>
    <x v="18"/>
    <x v="2896"/>
  </r>
  <r>
    <x v="4"/>
    <x v="19"/>
    <x v="2333"/>
  </r>
  <r>
    <x v="4"/>
    <x v="20"/>
    <x v="2897"/>
  </r>
  <r>
    <x v="4"/>
    <x v="21"/>
    <x v="2057"/>
  </r>
  <r>
    <x v="4"/>
    <x v="22"/>
    <x v="2897"/>
  </r>
  <r>
    <x v="4"/>
    <x v="23"/>
    <x v="2898"/>
  </r>
  <r>
    <x v="4"/>
    <x v="0"/>
    <x v="2899"/>
  </r>
  <r>
    <x v="4"/>
    <x v="1"/>
    <x v="2900"/>
  </r>
  <r>
    <x v="4"/>
    <x v="2"/>
    <x v="2901"/>
  </r>
  <r>
    <x v="4"/>
    <x v="3"/>
    <x v="2902"/>
  </r>
  <r>
    <x v="4"/>
    <x v="4"/>
    <x v="2903"/>
  </r>
  <r>
    <x v="4"/>
    <x v="5"/>
    <x v="2904"/>
  </r>
  <r>
    <x v="4"/>
    <x v="6"/>
    <x v="2905"/>
  </r>
  <r>
    <x v="4"/>
    <x v="7"/>
    <x v="2686"/>
  </r>
  <r>
    <x v="4"/>
    <x v="8"/>
    <x v="2906"/>
  </r>
  <r>
    <x v="4"/>
    <x v="9"/>
    <x v="2907"/>
  </r>
  <r>
    <x v="4"/>
    <x v="10"/>
    <x v="2908"/>
  </r>
  <r>
    <x v="4"/>
    <x v="11"/>
    <x v="2219"/>
  </r>
  <r>
    <x v="4"/>
    <x v="12"/>
    <x v="2901"/>
  </r>
  <r>
    <x v="4"/>
    <x v="13"/>
    <x v="2909"/>
  </r>
  <r>
    <x v="4"/>
    <x v="14"/>
    <x v="2910"/>
  </r>
  <r>
    <x v="4"/>
    <x v="15"/>
    <x v="2911"/>
  </r>
  <r>
    <x v="4"/>
    <x v="16"/>
    <x v="2912"/>
  </r>
  <r>
    <x v="4"/>
    <x v="17"/>
    <x v="2913"/>
  </r>
  <r>
    <x v="4"/>
    <x v="18"/>
    <x v="2914"/>
  </r>
  <r>
    <x v="4"/>
    <x v="19"/>
    <x v="2915"/>
  </r>
  <r>
    <x v="4"/>
    <x v="20"/>
    <x v="2916"/>
  </r>
  <r>
    <x v="4"/>
    <x v="21"/>
    <x v="2917"/>
  </r>
  <r>
    <x v="4"/>
    <x v="22"/>
    <x v="2304"/>
  </r>
  <r>
    <x v="4"/>
    <x v="23"/>
    <x v="2074"/>
  </r>
  <r>
    <x v="4"/>
    <x v="0"/>
    <x v="2918"/>
  </r>
  <r>
    <x v="4"/>
    <x v="1"/>
    <x v="2919"/>
  </r>
  <r>
    <x v="4"/>
    <x v="2"/>
    <x v="2920"/>
  </r>
  <r>
    <x v="4"/>
    <x v="3"/>
    <x v="2921"/>
  </r>
  <r>
    <x v="4"/>
    <x v="4"/>
    <x v="2922"/>
  </r>
  <r>
    <x v="4"/>
    <x v="5"/>
    <x v="2581"/>
  </r>
  <r>
    <x v="4"/>
    <x v="6"/>
    <x v="2923"/>
  </r>
  <r>
    <x v="4"/>
    <x v="7"/>
    <x v="2617"/>
  </r>
  <r>
    <x v="4"/>
    <x v="8"/>
    <x v="2924"/>
  </r>
  <r>
    <x v="4"/>
    <x v="9"/>
    <x v="2925"/>
  </r>
  <r>
    <x v="4"/>
    <x v="10"/>
    <x v="2504"/>
  </r>
  <r>
    <x v="4"/>
    <x v="11"/>
    <x v="2926"/>
  </r>
  <r>
    <x v="4"/>
    <x v="12"/>
    <x v="2927"/>
  </r>
  <r>
    <x v="4"/>
    <x v="13"/>
    <x v="2928"/>
  </r>
  <r>
    <x v="4"/>
    <x v="14"/>
    <x v="2929"/>
  </r>
  <r>
    <x v="4"/>
    <x v="15"/>
    <x v="2930"/>
  </r>
  <r>
    <x v="4"/>
    <x v="16"/>
    <x v="1600"/>
  </r>
  <r>
    <x v="4"/>
    <x v="17"/>
    <x v="2931"/>
  </r>
  <r>
    <x v="4"/>
    <x v="18"/>
    <x v="2450"/>
  </r>
  <r>
    <x v="4"/>
    <x v="19"/>
    <x v="2932"/>
  </r>
  <r>
    <x v="4"/>
    <x v="20"/>
    <x v="2933"/>
  </r>
  <r>
    <x v="4"/>
    <x v="21"/>
    <x v="2928"/>
  </r>
  <r>
    <x v="4"/>
    <x v="22"/>
    <x v="2934"/>
  </r>
  <r>
    <x v="4"/>
    <x v="23"/>
    <x v="2935"/>
  </r>
  <r>
    <x v="4"/>
    <x v="0"/>
    <x v="2936"/>
  </r>
  <r>
    <x v="4"/>
    <x v="1"/>
    <x v="2937"/>
  </r>
  <r>
    <x v="4"/>
    <x v="2"/>
    <x v="2572"/>
  </r>
  <r>
    <x v="4"/>
    <x v="3"/>
    <x v="2893"/>
  </r>
  <r>
    <x v="4"/>
    <x v="4"/>
    <x v="2938"/>
  </r>
  <r>
    <x v="4"/>
    <x v="5"/>
    <x v="2939"/>
  </r>
  <r>
    <x v="4"/>
    <x v="6"/>
    <x v="2940"/>
  </r>
  <r>
    <x v="4"/>
    <x v="7"/>
    <x v="2064"/>
  </r>
  <r>
    <x v="4"/>
    <x v="8"/>
    <x v="2941"/>
  </r>
  <r>
    <x v="4"/>
    <x v="9"/>
    <x v="1564"/>
  </r>
  <r>
    <x v="4"/>
    <x v="10"/>
    <x v="2942"/>
  </r>
  <r>
    <x v="4"/>
    <x v="11"/>
    <x v="1626"/>
  </r>
  <r>
    <x v="4"/>
    <x v="12"/>
    <x v="2114"/>
  </r>
  <r>
    <x v="4"/>
    <x v="13"/>
    <x v="2943"/>
  </r>
  <r>
    <x v="4"/>
    <x v="14"/>
    <x v="2944"/>
  </r>
  <r>
    <x v="4"/>
    <x v="15"/>
    <x v="2945"/>
  </r>
  <r>
    <x v="4"/>
    <x v="16"/>
    <x v="2946"/>
  </r>
  <r>
    <x v="4"/>
    <x v="17"/>
    <x v="2251"/>
  </r>
  <r>
    <x v="4"/>
    <x v="18"/>
    <x v="2947"/>
  </r>
  <r>
    <x v="4"/>
    <x v="19"/>
    <x v="423"/>
  </r>
  <r>
    <x v="4"/>
    <x v="20"/>
    <x v="2948"/>
  </r>
  <r>
    <x v="4"/>
    <x v="21"/>
    <x v="1651"/>
  </r>
  <r>
    <x v="4"/>
    <x v="22"/>
    <x v="2735"/>
  </r>
  <r>
    <x v="4"/>
    <x v="23"/>
    <x v="2949"/>
  </r>
  <r>
    <x v="4"/>
    <x v="0"/>
    <x v="2015"/>
  </r>
  <r>
    <x v="4"/>
    <x v="1"/>
    <x v="2762"/>
  </r>
  <r>
    <x v="4"/>
    <x v="2"/>
    <x v="512"/>
  </r>
  <r>
    <x v="4"/>
    <x v="3"/>
    <x v="2778"/>
  </r>
  <r>
    <x v="4"/>
    <x v="4"/>
    <x v="2507"/>
  </r>
  <r>
    <x v="4"/>
    <x v="5"/>
    <x v="2950"/>
  </r>
  <r>
    <x v="4"/>
    <x v="6"/>
    <x v="2951"/>
  </r>
  <r>
    <x v="4"/>
    <x v="7"/>
    <x v="2952"/>
  </r>
  <r>
    <x v="4"/>
    <x v="8"/>
    <x v="2953"/>
  </r>
  <r>
    <x v="4"/>
    <x v="9"/>
    <x v="1413"/>
  </r>
  <r>
    <x v="4"/>
    <x v="10"/>
    <x v="2954"/>
  </r>
  <r>
    <x v="4"/>
    <x v="11"/>
    <x v="432"/>
  </r>
  <r>
    <x v="4"/>
    <x v="12"/>
    <x v="1596"/>
  </r>
  <r>
    <x v="4"/>
    <x v="13"/>
    <x v="2955"/>
  </r>
  <r>
    <x v="4"/>
    <x v="14"/>
    <x v="2956"/>
  </r>
  <r>
    <x v="4"/>
    <x v="15"/>
    <x v="2957"/>
  </r>
  <r>
    <x v="4"/>
    <x v="16"/>
    <x v="2958"/>
  </r>
  <r>
    <x v="4"/>
    <x v="17"/>
    <x v="9"/>
  </r>
  <r>
    <x v="4"/>
    <x v="18"/>
    <x v="1546"/>
  </r>
  <r>
    <x v="4"/>
    <x v="19"/>
    <x v="2415"/>
  </r>
  <r>
    <x v="4"/>
    <x v="20"/>
    <x v="1863"/>
  </r>
  <r>
    <x v="4"/>
    <x v="21"/>
    <x v="2959"/>
  </r>
  <r>
    <x v="4"/>
    <x v="22"/>
    <x v="2960"/>
  </r>
  <r>
    <x v="4"/>
    <x v="23"/>
    <x v="2961"/>
  </r>
  <r>
    <x v="4"/>
    <x v="0"/>
    <x v="2962"/>
  </r>
  <r>
    <x v="4"/>
    <x v="1"/>
    <x v="2244"/>
  </r>
  <r>
    <x v="4"/>
    <x v="2"/>
    <x v="2515"/>
  </r>
  <r>
    <x v="4"/>
    <x v="3"/>
    <x v="2963"/>
  </r>
  <r>
    <x v="4"/>
    <x v="4"/>
    <x v="464"/>
  </r>
  <r>
    <x v="4"/>
    <x v="5"/>
    <x v="2964"/>
  </r>
  <r>
    <x v="4"/>
    <x v="6"/>
    <x v="2965"/>
  </r>
  <r>
    <x v="4"/>
    <x v="7"/>
    <x v="2966"/>
  </r>
  <r>
    <x v="4"/>
    <x v="8"/>
    <x v="2967"/>
  </r>
  <r>
    <x v="4"/>
    <x v="9"/>
    <x v="2968"/>
  </r>
  <r>
    <x v="4"/>
    <x v="10"/>
    <x v="1537"/>
  </r>
  <r>
    <x v="4"/>
    <x v="11"/>
    <x v="2969"/>
  </r>
  <r>
    <x v="4"/>
    <x v="12"/>
    <x v="2970"/>
  </r>
  <r>
    <x v="4"/>
    <x v="13"/>
    <x v="2971"/>
  </r>
  <r>
    <x v="4"/>
    <x v="14"/>
    <x v="2972"/>
  </r>
  <r>
    <x v="4"/>
    <x v="15"/>
    <x v="2973"/>
  </r>
  <r>
    <x v="4"/>
    <x v="16"/>
    <x v="2974"/>
  </r>
  <r>
    <x v="4"/>
    <x v="17"/>
    <x v="2975"/>
  </r>
  <r>
    <x v="4"/>
    <x v="18"/>
    <x v="2976"/>
  </r>
  <r>
    <x v="4"/>
    <x v="19"/>
    <x v="2977"/>
  </r>
  <r>
    <x v="4"/>
    <x v="20"/>
    <x v="1663"/>
  </r>
  <r>
    <x v="4"/>
    <x v="21"/>
    <x v="2978"/>
  </r>
  <r>
    <x v="4"/>
    <x v="22"/>
    <x v="2098"/>
  </r>
  <r>
    <x v="4"/>
    <x v="23"/>
    <x v="2979"/>
  </r>
  <r>
    <x v="4"/>
    <x v="0"/>
    <x v="2980"/>
  </r>
  <r>
    <x v="4"/>
    <x v="1"/>
    <x v="2981"/>
  </r>
  <r>
    <x v="4"/>
    <x v="2"/>
    <x v="2339"/>
  </r>
  <r>
    <x v="4"/>
    <x v="3"/>
    <x v="2326"/>
  </r>
  <r>
    <x v="4"/>
    <x v="4"/>
    <x v="2982"/>
  </r>
  <r>
    <x v="4"/>
    <x v="5"/>
    <x v="2829"/>
  </r>
  <r>
    <x v="4"/>
    <x v="6"/>
    <x v="1675"/>
  </r>
  <r>
    <x v="4"/>
    <x v="7"/>
    <x v="2983"/>
  </r>
  <r>
    <x v="4"/>
    <x v="8"/>
    <x v="2984"/>
  </r>
  <r>
    <x v="4"/>
    <x v="9"/>
    <x v="2985"/>
  </r>
  <r>
    <x v="4"/>
    <x v="10"/>
    <x v="2986"/>
  </r>
  <r>
    <x v="4"/>
    <x v="11"/>
    <x v="2987"/>
  </r>
  <r>
    <x v="4"/>
    <x v="12"/>
    <x v="34"/>
  </r>
  <r>
    <x v="4"/>
    <x v="13"/>
    <x v="1891"/>
  </r>
  <r>
    <x v="4"/>
    <x v="14"/>
    <x v="2731"/>
  </r>
  <r>
    <x v="4"/>
    <x v="15"/>
    <x v="2988"/>
  </r>
  <r>
    <x v="4"/>
    <x v="16"/>
    <x v="2989"/>
  </r>
  <r>
    <x v="4"/>
    <x v="17"/>
    <x v="2990"/>
  </r>
  <r>
    <x v="4"/>
    <x v="18"/>
    <x v="2991"/>
  </r>
  <r>
    <x v="4"/>
    <x v="19"/>
    <x v="2992"/>
  </r>
  <r>
    <x v="4"/>
    <x v="20"/>
    <x v="561"/>
  </r>
  <r>
    <x v="4"/>
    <x v="21"/>
    <x v="2087"/>
  </r>
  <r>
    <x v="4"/>
    <x v="22"/>
    <x v="2993"/>
  </r>
  <r>
    <x v="4"/>
    <x v="23"/>
    <x v="2994"/>
  </r>
  <r>
    <x v="4"/>
    <x v="0"/>
    <x v="2278"/>
  </r>
  <r>
    <x v="4"/>
    <x v="1"/>
    <x v="2995"/>
  </r>
  <r>
    <x v="4"/>
    <x v="2"/>
    <x v="2996"/>
  </r>
  <r>
    <x v="4"/>
    <x v="3"/>
    <x v="2997"/>
  </r>
  <r>
    <x v="4"/>
    <x v="4"/>
    <x v="2692"/>
  </r>
  <r>
    <x v="4"/>
    <x v="5"/>
    <x v="2998"/>
  </r>
  <r>
    <x v="4"/>
    <x v="6"/>
    <x v="2859"/>
  </r>
  <r>
    <x v="4"/>
    <x v="7"/>
    <x v="1533"/>
  </r>
  <r>
    <x v="4"/>
    <x v="8"/>
    <x v="2999"/>
  </r>
  <r>
    <x v="4"/>
    <x v="9"/>
    <x v="3000"/>
  </r>
  <r>
    <x v="4"/>
    <x v="10"/>
    <x v="3001"/>
  </r>
  <r>
    <x v="4"/>
    <x v="11"/>
    <x v="3002"/>
  </r>
  <r>
    <x v="4"/>
    <x v="12"/>
    <x v="434"/>
  </r>
  <r>
    <x v="4"/>
    <x v="13"/>
    <x v="3003"/>
  </r>
  <r>
    <x v="4"/>
    <x v="14"/>
    <x v="3004"/>
  </r>
  <r>
    <x v="4"/>
    <x v="15"/>
    <x v="3005"/>
  </r>
  <r>
    <x v="4"/>
    <x v="16"/>
    <x v="3006"/>
  </r>
  <r>
    <x v="4"/>
    <x v="17"/>
    <x v="2628"/>
  </r>
  <r>
    <x v="4"/>
    <x v="18"/>
    <x v="2575"/>
  </r>
  <r>
    <x v="4"/>
    <x v="19"/>
    <x v="3007"/>
  </r>
  <r>
    <x v="4"/>
    <x v="20"/>
    <x v="1853"/>
  </r>
  <r>
    <x v="4"/>
    <x v="21"/>
    <x v="3008"/>
  </r>
  <r>
    <x v="4"/>
    <x v="22"/>
    <x v="3009"/>
  </r>
  <r>
    <x v="4"/>
    <x v="23"/>
    <x v="3010"/>
  </r>
  <r>
    <x v="4"/>
    <x v="0"/>
    <x v="2243"/>
  </r>
  <r>
    <x v="4"/>
    <x v="1"/>
    <x v="3011"/>
  </r>
  <r>
    <x v="4"/>
    <x v="2"/>
    <x v="2303"/>
  </r>
  <r>
    <x v="4"/>
    <x v="3"/>
    <x v="3012"/>
  </r>
  <r>
    <x v="4"/>
    <x v="4"/>
    <x v="3013"/>
  </r>
  <r>
    <x v="4"/>
    <x v="5"/>
    <x v="3014"/>
  </r>
  <r>
    <x v="4"/>
    <x v="6"/>
    <x v="3015"/>
  </r>
  <r>
    <x v="4"/>
    <x v="7"/>
    <x v="2334"/>
  </r>
  <r>
    <x v="4"/>
    <x v="8"/>
    <x v="3016"/>
  </r>
  <r>
    <x v="4"/>
    <x v="9"/>
    <x v="2657"/>
  </r>
  <r>
    <x v="4"/>
    <x v="10"/>
    <x v="3017"/>
  </r>
  <r>
    <x v="4"/>
    <x v="11"/>
    <x v="3018"/>
  </r>
  <r>
    <x v="4"/>
    <x v="12"/>
    <x v="3019"/>
  </r>
  <r>
    <x v="4"/>
    <x v="13"/>
    <x v="3020"/>
  </r>
  <r>
    <x v="4"/>
    <x v="14"/>
    <x v="1812"/>
  </r>
  <r>
    <x v="4"/>
    <x v="15"/>
    <x v="3021"/>
  </r>
  <r>
    <x v="4"/>
    <x v="16"/>
    <x v="3022"/>
  </r>
  <r>
    <x v="4"/>
    <x v="17"/>
    <x v="3023"/>
  </r>
  <r>
    <x v="4"/>
    <x v="18"/>
    <x v="3024"/>
  </r>
  <r>
    <x v="4"/>
    <x v="19"/>
    <x v="465"/>
  </r>
  <r>
    <x v="4"/>
    <x v="20"/>
    <x v="3025"/>
  </r>
  <r>
    <x v="4"/>
    <x v="21"/>
    <x v="3026"/>
  </r>
  <r>
    <x v="4"/>
    <x v="22"/>
    <x v="3027"/>
  </r>
  <r>
    <x v="4"/>
    <x v="23"/>
    <x v="2218"/>
  </r>
  <r>
    <x v="5"/>
    <x v="0"/>
    <x v="3028"/>
  </r>
  <r>
    <x v="5"/>
    <x v="1"/>
    <x v="3029"/>
  </r>
  <r>
    <x v="5"/>
    <x v="2"/>
    <x v="3030"/>
  </r>
  <r>
    <x v="5"/>
    <x v="3"/>
    <x v="3031"/>
  </r>
  <r>
    <x v="5"/>
    <x v="4"/>
    <x v="2021"/>
  </r>
  <r>
    <x v="5"/>
    <x v="5"/>
    <x v="2021"/>
  </r>
  <r>
    <x v="5"/>
    <x v="6"/>
    <x v="2603"/>
  </r>
  <r>
    <x v="5"/>
    <x v="7"/>
    <x v="3032"/>
  </r>
  <r>
    <x v="5"/>
    <x v="8"/>
    <x v="2255"/>
  </r>
  <r>
    <x v="5"/>
    <x v="9"/>
    <x v="3033"/>
  </r>
  <r>
    <x v="5"/>
    <x v="10"/>
    <x v="3034"/>
  </r>
  <r>
    <x v="5"/>
    <x v="11"/>
    <x v="2568"/>
  </r>
  <r>
    <x v="5"/>
    <x v="12"/>
    <x v="3035"/>
  </r>
  <r>
    <x v="5"/>
    <x v="13"/>
    <x v="2056"/>
  </r>
  <r>
    <x v="5"/>
    <x v="14"/>
    <x v="2255"/>
  </r>
  <r>
    <x v="5"/>
    <x v="15"/>
    <x v="2049"/>
  </r>
  <r>
    <x v="5"/>
    <x v="16"/>
    <x v="3036"/>
  </r>
  <r>
    <x v="5"/>
    <x v="17"/>
    <x v="3037"/>
  </r>
  <r>
    <x v="5"/>
    <x v="18"/>
    <x v="2610"/>
  </r>
  <r>
    <x v="5"/>
    <x v="19"/>
    <x v="3038"/>
  </r>
  <r>
    <x v="5"/>
    <x v="20"/>
    <x v="3039"/>
  </r>
  <r>
    <x v="5"/>
    <x v="21"/>
    <x v="3040"/>
  </r>
  <r>
    <x v="5"/>
    <x v="22"/>
    <x v="3041"/>
  </r>
  <r>
    <x v="5"/>
    <x v="23"/>
    <x v="3042"/>
  </r>
  <r>
    <x v="5"/>
    <x v="0"/>
    <x v="3043"/>
  </r>
  <r>
    <x v="5"/>
    <x v="1"/>
    <x v="3044"/>
  </r>
  <r>
    <x v="5"/>
    <x v="2"/>
    <x v="3045"/>
  </r>
  <r>
    <x v="5"/>
    <x v="3"/>
    <x v="3046"/>
  </r>
  <r>
    <x v="5"/>
    <x v="4"/>
    <x v="3047"/>
  </r>
  <r>
    <x v="5"/>
    <x v="5"/>
    <x v="3048"/>
  </r>
  <r>
    <x v="5"/>
    <x v="6"/>
    <x v="2642"/>
  </r>
  <r>
    <x v="5"/>
    <x v="7"/>
    <x v="2485"/>
  </r>
  <r>
    <x v="5"/>
    <x v="8"/>
    <x v="2794"/>
  </r>
  <r>
    <x v="5"/>
    <x v="9"/>
    <x v="2195"/>
  </r>
  <r>
    <x v="5"/>
    <x v="10"/>
    <x v="2319"/>
  </r>
  <r>
    <x v="5"/>
    <x v="11"/>
    <x v="2066"/>
  </r>
  <r>
    <x v="5"/>
    <x v="12"/>
    <x v="2206"/>
  </r>
  <r>
    <x v="5"/>
    <x v="13"/>
    <x v="3049"/>
  </r>
  <r>
    <x v="5"/>
    <x v="14"/>
    <x v="3050"/>
  </r>
  <r>
    <x v="5"/>
    <x v="15"/>
    <x v="3051"/>
  </r>
  <r>
    <x v="5"/>
    <x v="16"/>
    <x v="3052"/>
  </r>
  <r>
    <x v="5"/>
    <x v="17"/>
    <x v="2507"/>
  </r>
  <r>
    <x v="5"/>
    <x v="18"/>
    <x v="2301"/>
  </r>
  <r>
    <x v="5"/>
    <x v="19"/>
    <x v="3053"/>
  </r>
  <r>
    <x v="5"/>
    <x v="20"/>
    <x v="3054"/>
  </r>
  <r>
    <x v="5"/>
    <x v="21"/>
    <x v="2332"/>
  </r>
  <r>
    <x v="5"/>
    <x v="22"/>
    <x v="3055"/>
  </r>
  <r>
    <x v="5"/>
    <x v="23"/>
    <x v="3056"/>
  </r>
  <r>
    <x v="5"/>
    <x v="0"/>
    <x v="3057"/>
  </r>
  <r>
    <x v="5"/>
    <x v="1"/>
    <x v="3058"/>
  </r>
  <r>
    <x v="5"/>
    <x v="2"/>
    <x v="3059"/>
  </r>
  <r>
    <x v="5"/>
    <x v="3"/>
    <x v="3060"/>
  </r>
  <r>
    <x v="5"/>
    <x v="4"/>
    <x v="3051"/>
  </r>
  <r>
    <x v="5"/>
    <x v="5"/>
    <x v="2305"/>
  </r>
  <r>
    <x v="5"/>
    <x v="6"/>
    <x v="3061"/>
  </r>
  <r>
    <x v="5"/>
    <x v="7"/>
    <x v="3062"/>
  </r>
  <r>
    <x v="5"/>
    <x v="8"/>
    <x v="3063"/>
  </r>
  <r>
    <x v="5"/>
    <x v="9"/>
    <x v="3064"/>
  </r>
  <r>
    <x v="5"/>
    <x v="10"/>
    <x v="3030"/>
  </r>
  <r>
    <x v="5"/>
    <x v="11"/>
    <x v="3065"/>
  </r>
  <r>
    <x v="5"/>
    <x v="12"/>
    <x v="3066"/>
  </r>
  <r>
    <x v="5"/>
    <x v="13"/>
    <x v="418"/>
  </r>
  <r>
    <x v="5"/>
    <x v="14"/>
    <x v="3067"/>
  </r>
  <r>
    <x v="5"/>
    <x v="15"/>
    <x v="3046"/>
  </r>
  <r>
    <x v="5"/>
    <x v="16"/>
    <x v="3068"/>
  </r>
  <r>
    <x v="5"/>
    <x v="17"/>
    <x v="3069"/>
  </r>
  <r>
    <x v="5"/>
    <x v="18"/>
    <x v="1558"/>
  </r>
  <r>
    <x v="5"/>
    <x v="19"/>
    <x v="2889"/>
  </r>
  <r>
    <x v="5"/>
    <x v="20"/>
    <x v="3070"/>
  </r>
  <r>
    <x v="5"/>
    <x v="21"/>
    <x v="3071"/>
  </r>
  <r>
    <x v="5"/>
    <x v="22"/>
    <x v="3072"/>
  </r>
  <r>
    <x v="5"/>
    <x v="23"/>
    <x v="3073"/>
  </r>
  <r>
    <x v="5"/>
    <x v="0"/>
    <x v="2901"/>
  </r>
  <r>
    <x v="5"/>
    <x v="1"/>
    <x v="3074"/>
  </r>
  <r>
    <x v="5"/>
    <x v="2"/>
    <x v="3075"/>
  </r>
  <r>
    <x v="5"/>
    <x v="3"/>
    <x v="2810"/>
  </r>
  <r>
    <x v="5"/>
    <x v="4"/>
    <x v="2937"/>
  </r>
  <r>
    <x v="5"/>
    <x v="5"/>
    <x v="2764"/>
  </r>
  <r>
    <x v="5"/>
    <x v="6"/>
    <x v="2595"/>
  </r>
  <r>
    <x v="5"/>
    <x v="7"/>
    <x v="3076"/>
  </r>
  <r>
    <x v="5"/>
    <x v="8"/>
    <x v="2227"/>
  </r>
  <r>
    <x v="5"/>
    <x v="9"/>
    <x v="2260"/>
  </r>
  <r>
    <x v="5"/>
    <x v="10"/>
    <x v="3077"/>
  </r>
  <r>
    <x v="5"/>
    <x v="11"/>
    <x v="2590"/>
  </r>
  <r>
    <x v="5"/>
    <x v="12"/>
    <x v="3078"/>
  </r>
  <r>
    <x v="5"/>
    <x v="13"/>
    <x v="3079"/>
  </r>
  <r>
    <x v="5"/>
    <x v="14"/>
    <x v="3080"/>
  </r>
  <r>
    <x v="5"/>
    <x v="15"/>
    <x v="3081"/>
  </r>
  <r>
    <x v="5"/>
    <x v="16"/>
    <x v="3082"/>
  </r>
  <r>
    <x v="5"/>
    <x v="17"/>
    <x v="2909"/>
  </r>
  <r>
    <x v="5"/>
    <x v="18"/>
    <x v="3083"/>
  </r>
  <r>
    <x v="5"/>
    <x v="19"/>
    <x v="3084"/>
  </r>
  <r>
    <x v="5"/>
    <x v="20"/>
    <x v="3085"/>
  </r>
  <r>
    <x v="5"/>
    <x v="21"/>
    <x v="3086"/>
  </r>
  <r>
    <x v="5"/>
    <x v="22"/>
    <x v="3087"/>
  </r>
  <r>
    <x v="5"/>
    <x v="23"/>
    <x v="3088"/>
  </r>
  <r>
    <x v="5"/>
    <x v="0"/>
    <x v="2076"/>
  </r>
  <r>
    <x v="5"/>
    <x v="1"/>
    <x v="3089"/>
  </r>
  <r>
    <x v="5"/>
    <x v="2"/>
    <x v="3090"/>
  </r>
  <r>
    <x v="5"/>
    <x v="3"/>
    <x v="3091"/>
  </r>
  <r>
    <x v="5"/>
    <x v="4"/>
    <x v="3092"/>
  </r>
  <r>
    <x v="5"/>
    <x v="5"/>
    <x v="3093"/>
  </r>
  <r>
    <x v="5"/>
    <x v="6"/>
    <x v="3094"/>
  </r>
  <r>
    <x v="5"/>
    <x v="7"/>
    <x v="2402"/>
  </r>
  <r>
    <x v="5"/>
    <x v="8"/>
    <x v="2011"/>
  </r>
  <r>
    <x v="5"/>
    <x v="9"/>
    <x v="2206"/>
  </r>
  <r>
    <x v="5"/>
    <x v="10"/>
    <x v="2348"/>
  </r>
  <r>
    <x v="5"/>
    <x v="11"/>
    <x v="3095"/>
  </r>
  <r>
    <x v="5"/>
    <x v="12"/>
    <x v="3096"/>
  </r>
  <r>
    <x v="5"/>
    <x v="13"/>
    <x v="2695"/>
  </r>
  <r>
    <x v="5"/>
    <x v="14"/>
    <x v="2487"/>
  </r>
  <r>
    <x v="5"/>
    <x v="15"/>
    <x v="2854"/>
  </r>
  <r>
    <x v="5"/>
    <x v="16"/>
    <x v="3097"/>
  </r>
  <r>
    <x v="5"/>
    <x v="17"/>
    <x v="2350"/>
  </r>
  <r>
    <x v="5"/>
    <x v="18"/>
    <x v="2564"/>
  </r>
  <r>
    <x v="5"/>
    <x v="19"/>
    <x v="3098"/>
  </r>
  <r>
    <x v="5"/>
    <x v="20"/>
    <x v="2257"/>
  </r>
  <r>
    <x v="5"/>
    <x v="21"/>
    <x v="3092"/>
  </r>
  <r>
    <x v="5"/>
    <x v="22"/>
    <x v="1568"/>
  </r>
  <r>
    <x v="5"/>
    <x v="23"/>
    <x v="3099"/>
  </r>
  <r>
    <x v="5"/>
    <x v="0"/>
    <x v="2203"/>
  </r>
  <r>
    <x v="5"/>
    <x v="1"/>
    <x v="3100"/>
  </r>
  <r>
    <x v="5"/>
    <x v="2"/>
    <x v="3101"/>
  </r>
  <r>
    <x v="5"/>
    <x v="3"/>
    <x v="3074"/>
  </r>
  <r>
    <x v="5"/>
    <x v="4"/>
    <x v="3045"/>
  </r>
  <r>
    <x v="5"/>
    <x v="5"/>
    <x v="3102"/>
  </r>
  <r>
    <x v="5"/>
    <x v="6"/>
    <x v="3103"/>
  </r>
  <r>
    <x v="5"/>
    <x v="7"/>
    <x v="3104"/>
  </r>
  <r>
    <x v="5"/>
    <x v="8"/>
    <x v="3105"/>
  </r>
  <r>
    <x v="5"/>
    <x v="9"/>
    <x v="3106"/>
  </r>
  <r>
    <x v="5"/>
    <x v="10"/>
    <x v="3073"/>
  </r>
  <r>
    <x v="5"/>
    <x v="11"/>
    <x v="3107"/>
  </r>
  <r>
    <x v="5"/>
    <x v="12"/>
    <x v="3108"/>
  </r>
  <r>
    <x v="5"/>
    <x v="13"/>
    <x v="3109"/>
  </r>
  <r>
    <x v="5"/>
    <x v="14"/>
    <x v="3110"/>
  </r>
  <r>
    <x v="5"/>
    <x v="15"/>
    <x v="3111"/>
  </r>
  <r>
    <x v="5"/>
    <x v="16"/>
    <x v="3112"/>
  </r>
  <r>
    <x v="5"/>
    <x v="17"/>
    <x v="2922"/>
  </r>
  <r>
    <x v="5"/>
    <x v="18"/>
    <x v="3113"/>
  </r>
  <r>
    <x v="5"/>
    <x v="19"/>
    <x v="3114"/>
  </r>
  <r>
    <x v="5"/>
    <x v="20"/>
    <x v="3115"/>
  </r>
  <r>
    <x v="5"/>
    <x v="21"/>
    <x v="2315"/>
  </r>
  <r>
    <x v="5"/>
    <x v="22"/>
    <x v="3116"/>
  </r>
  <r>
    <x v="5"/>
    <x v="23"/>
    <x v="3117"/>
  </r>
  <r>
    <x v="5"/>
    <x v="0"/>
    <x v="3118"/>
  </r>
  <r>
    <x v="5"/>
    <x v="1"/>
    <x v="3119"/>
  </r>
  <r>
    <x v="5"/>
    <x v="2"/>
    <x v="3120"/>
  </r>
  <r>
    <x v="5"/>
    <x v="3"/>
    <x v="3121"/>
  </r>
  <r>
    <x v="5"/>
    <x v="4"/>
    <x v="3122"/>
  </r>
  <r>
    <x v="5"/>
    <x v="5"/>
    <x v="3123"/>
  </r>
  <r>
    <x v="5"/>
    <x v="6"/>
    <x v="3124"/>
  </r>
  <r>
    <x v="5"/>
    <x v="7"/>
    <x v="3125"/>
  </r>
  <r>
    <x v="5"/>
    <x v="8"/>
    <x v="3126"/>
  </r>
  <r>
    <x v="5"/>
    <x v="9"/>
    <x v="3062"/>
  </r>
  <r>
    <x v="5"/>
    <x v="10"/>
    <x v="3127"/>
  </r>
  <r>
    <x v="5"/>
    <x v="11"/>
    <x v="1524"/>
  </r>
  <r>
    <x v="5"/>
    <x v="12"/>
    <x v="2314"/>
  </r>
  <r>
    <x v="5"/>
    <x v="13"/>
    <x v="3128"/>
  </r>
  <r>
    <x v="5"/>
    <x v="14"/>
    <x v="3129"/>
  </r>
  <r>
    <x v="5"/>
    <x v="15"/>
    <x v="3130"/>
  </r>
  <r>
    <x v="5"/>
    <x v="16"/>
    <x v="3131"/>
  </r>
  <r>
    <x v="5"/>
    <x v="17"/>
    <x v="3132"/>
  </r>
  <r>
    <x v="5"/>
    <x v="18"/>
    <x v="3133"/>
  </r>
  <r>
    <x v="5"/>
    <x v="19"/>
    <x v="419"/>
  </r>
  <r>
    <x v="5"/>
    <x v="20"/>
    <x v="3134"/>
  </r>
  <r>
    <x v="5"/>
    <x v="21"/>
    <x v="3135"/>
  </r>
  <r>
    <x v="5"/>
    <x v="22"/>
    <x v="1572"/>
  </r>
  <r>
    <x v="5"/>
    <x v="23"/>
    <x v="3136"/>
  </r>
  <r>
    <x v="5"/>
    <x v="0"/>
    <x v="3137"/>
  </r>
  <r>
    <x v="5"/>
    <x v="1"/>
    <x v="3075"/>
  </r>
  <r>
    <x v="5"/>
    <x v="2"/>
    <x v="3138"/>
  </r>
  <r>
    <x v="5"/>
    <x v="3"/>
    <x v="3139"/>
  </r>
  <r>
    <x v="5"/>
    <x v="4"/>
    <x v="3140"/>
  </r>
  <r>
    <x v="5"/>
    <x v="5"/>
    <x v="3141"/>
  </r>
  <r>
    <x v="5"/>
    <x v="6"/>
    <x v="2921"/>
  </r>
  <r>
    <x v="5"/>
    <x v="7"/>
    <x v="3142"/>
  </r>
  <r>
    <x v="5"/>
    <x v="8"/>
    <x v="3143"/>
  </r>
  <r>
    <x v="5"/>
    <x v="9"/>
    <x v="3144"/>
  </r>
  <r>
    <x v="5"/>
    <x v="10"/>
    <x v="3078"/>
  </r>
  <r>
    <x v="5"/>
    <x v="11"/>
    <x v="3145"/>
  </r>
  <r>
    <x v="5"/>
    <x v="12"/>
    <x v="3146"/>
  </r>
  <r>
    <x v="5"/>
    <x v="13"/>
    <x v="3147"/>
  </r>
  <r>
    <x v="5"/>
    <x v="14"/>
    <x v="2628"/>
  </r>
  <r>
    <x v="5"/>
    <x v="15"/>
    <x v="3148"/>
  </r>
  <r>
    <x v="5"/>
    <x v="16"/>
    <x v="2455"/>
  </r>
  <r>
    <x v="5"/>
    <x v="17"/>
    <x v="2267"/>
  </r>
  <r>
    <x v="5"/>
    <x v="18"/>
    <x v="3149"/>
  </r>
  <r>
    <x v="5"/>
    <x v="19"/>
    <x v="3150"/>
  </r>
  <r>
    <x v="5"/>
    <x v="20"/>
    <x v="2499"/>
  </r>
  <r>
    <x v="5"/>
    <x v="21"/>
    <x v="3151"/>
  </r>
  <r>
    <x v="5"/>
    <x v="22"/>
    <x v="2234"/>
  </r>
  <r>
    <x v="5"/>
    <x v="23"/>
    <x v="3152"/>
  </r>
  <r>
    <x v="5"/>
    <x v="0"/>
    <x v="3153"/>
  </r>
  <r>
    <x v="5"/>
    <x v="1"/>
    <x v="2630"/>
  </r>
  <r>
    <x v="5"/>
    <x v="2"/>
    <x v="3154"/>
  </r>
  <r>
    <x v="5"/>
    <x v="3"/>
    <x v="3155"/>
  </r>
  <r>
    <x v="5"/>
    <x v="4"/>
    <x v="3136"/>
  </r>
  <r>
    <x v="5"/>
    <x v="5"/>
    <x v="3073"/>
  </r>
  <r>
    <x v="5"/>
    <x v="6"/>
    <x v="3093"/>
  </r>
  <r>
    <x v="5"/>
    <x v="7"/>
    <x v="3032"/>
  </r>
  <r>
    <x v="5"/>
    <x v="8"/>
    <x v="3156"/>
  </r>
  <r>
    <x v="5"/>
    <x v="9"/>
    <x v="3157"/>
  </r>
  <r>
    <x v="5"/>
    <x v="10"/>
    <x v="3158"/>
  </r>
  <r>
    <x v="5"/>
    <x v="11"/>
    <x v="3159"/>
  </r>
  <r>
    <x v="5"/>
    <x v="12"/>
    <x v="2224"/>
  </r>
  <r>
    <x v="5"/>
    <x v="13"/>
    <x v="3160"/>
  </r>
  <r>
    <x v="5"/>
    <x v="14"/>
    <x v="2247"/>
  </r>
  <r>
    <x v="5"/>
    <x v="15"/>
    <x v="3161"/>
  </r>
  <r>
    <x v="5"/>
    <x v="16"/>
    <x v="50"/>
  </r>
  <r>
    <x v="5"/>
    <x v="17"/>
    <x v="3162"/>
  </r>
  <r>
    <x v="5"/>
    <x v="18"/>
    <x v="3163"/>
  </r>
  <r>
    <x v="5"/>
    <x v="19"/>
    <x v="1942"/>
  </r>
  <r>
    <x v="5"/>
    <x v="20"/>
    <x v="3164"/>
  </r>
  <r>
    <x v="5"/>
    <x v="21"/>
    <x v="2617"/>
  </r>
  <r>
    <x v="5"/>
    <x v="22"/>
    <x v="2358"/>
  </r>
  <r>
    <x v="5"/>
    <x v="23"/>
    <x v="3165"/>
  </r>
  <r>
    <x v="5"/>
    <x v="0"/>
    <x v="3092"/>
  </r>
  <r>
    <x v="5"/>
    <x v="1"/>
    <x v="3166"/>
  </r>
  <r>
    <x v="5"/>
    <x v="2"/>
    <x v="3167"/>
  </r>
  <r>
    <x v="5"/>
    <x v="3"/>
    <x v="3168"/>
  </r>
  <r>
    <x v="5"/>
    <x v="4"/>
    <x v="3169"/>
  </r>
  <r>
    <x v="5"/>
    <x v="5"/>
    <x v="3079"/>
  </r>
  <r>
    <x v="5"/>
    <x v="6"/>
    <x v="3170"/>
  </r>
  <r>
    <x v="5"/>
    <x v="7"/>
    <x v="2572"/>
  </r>
  <r>
    <x v="5"/>
    <x v="8"/>
    <x v="3128"/>
  </r>
  <r>
    <x v="5"/>
    <x v="9"/>
    <x v="3171"/>
  </r>
  <r>
    <x v="5"/>
    <x v="10"/>
    <x v="2294"/>
  </r>
  <r>
    <x v="5"/>
    <x v="11"/>
    <x v="3172"/>
  </r>
  <r>
    <x v="5"/>
    <x v="12"/>
    <x v="3173"/>
  </r>
  <r>
    <x v="5"/>
    <x v="13"/>
    <x v="3172"/>
  </r>
  <r>
    <x v="5"/>
    <x v="14"/>
    <x v="581"/>
  </r>
  <r>
    <x v="5"/>
    <x v="15"/>
    <x v="1942"/>
  </r>
  <r>
    <x v="5"/>
    <x v="16"/>
    <x v="1581"/>
  </r>
  <r>
    <x v="5"/>
    <x v="17"/>
    <x v="3174"/>
  </r>
  <r>
    <x v="5"/>
    <x v="18"/>
    <x v="2509"/>
  </r>
  <r>
    <x v="5"/>
    <x v="19"/>
    <x v="2511"/>
  </r>
  <r>
    <x v="5"/>
    <x v="20"/>
    <x v="2887"/>
  </r>
  <r>
    <x v="5"/>
    <x v="21"/>
    <x v="3175"/>
  </r>
  <r>
    <x v="5"/>
    <x v="22"/>
    <x v="3176"/>
  </r>
  <r>
    <x v="5"/>
    <x v="23"/>
    <x v="2284"/>
  </r>
  <r>
    <x v="5"/>
    <x v="0"/>
    <x v="2209"/>
  </r>
  <r>
    <x v="5"/>
    <x v="1"/>
    <x v="2339"/>
  </r>
  <r>
    <x v="5"/>
    <x v="2"/>
    <x v="3177"/>
  </r>
  <r>
    <x v="5"/>
    <x v="3"/>
    <x v="3178"/>
  </r>
  <r>
    <x v="5"/>
    <x v="4"/>
    <x v="1779"/>
  </r>
  <r>
    <x v="5"/>
    <x v="5"/>
    <x v="2074"/>
  </r>
  <r>
    <x v="5"/>
    <x v="6"/>
    <x v="3179"/>
  </r>
  <r>
    <x v="5"/>
    <x v="7"/>
    <x v="3180"/>
  </r>
  <r>
    <x v="5"/>
    <x v="8"/>
    <x v="3181"/>
  </r>
  <r>
    <x v="5"/>
    <x v="9"/>
    <x v="3182"/>
  </r>
  <r>
    <x v="5"/>
    <x v="10"/>
    <x v="3183"/>
  </r>
  <r>
    <x v="5"/>
    <x v="11"/>
    <x v="2472"/>
  </r>
  <r>
    <x v="5"/>
    <x v="12"/>
    <x v="426"/>
  </r>
  <r>
    <x v="5"/>
    <x v="13"/>
    <x v="38"/>
  </r>
  <r>
    <x v="5"/>
    <x v="14"/>
    <x v="3184"/>
  </r>
  <r>
    <x v="5"/>
    <x v="15"/>
    <x v="3185"/>
  </r>
  <r>
    <x v="5"/>
    <x v="16"/>
    <x v="3186"/>
  </r>
  <r>
    <x v="5"/>
    <x v="17"/>
    <x v="430"/>
  </r>
  <r>
    <x v="5"/>
    <x v="18"/>
    <x v="3187"/>
  </r>
  <r>
    <x v="5"/>
    <x v="19"/>
    <x v="2977"/>
  </r>
  <r>
    <x v="5"/>
    <x v="20"/>
    <x v="68"/>
  </r>
  <r>
    <x v="5"/>
    <x v="21"/>
    <x v="33"/>
  </r>
  <r>
    <x v="5"/>
    <x v="22"/>
    <x v="3188"/>
  </r>
  <r>
    <x v="5"/>
    <x v="23"/>
    <x v="3189"/>
  </r>
  <r>
    <x v="5"/>
    <x v="0"/>
    <x v="2494"/>
  </r>
  <r>
    <x v="5"/>
    <x v="1"/>
    <x v="3033"/>
  </r>
  <r>
    <x v="5"/>
    <x v="2"/>
    <x v="3035"/>
  </r>
  <r>
    <x v="5"/>
    <x v="3"/>
    <x v="41"/>
  </r>
  <r>
    <x v="5"/>
    <x v="4"/>
    <x v="3190"/>
  </r>
  <r>
    <x v="5"/>
    <x v="5"/>
    <x v="3191"/>
  </r>
  <r>
    <x v="5"/>
    <x v="6"/>
    <x v="2626"/>
  </r>
  <r>
    <x v="5"/>
    <x v="7"/>
    <x v="3192"/>
  </r>
  <r>
    <x v="5"/>
    <x v="8"/>
    <x v="3193"/>
  </r>
  <r>
    <x v="5"/>
    <x v="9"/>
    <x v="1613"/>
  </r>
  <r>
    <x v="5"/>
    <x v="10"/>
    <x v="1656"/>
  </r>
  <r>
    <x v="5"/>
    <x v="11"/>
    <x v="2437"/>
  </r>
  <r>
    <x v="5"/>
    <x v="12"/>
    <x v="3194"/>
  </r>
  <r>
    <x v="5"/>
    <x v="13"/>
    <x v="285"/>
  </r>
  <r>
    <x v="5"/>
    <x v="14"/>
    <x v="3195"/>
  </r>
  <r>
    <x v="5"/>
    <x v="15"/>
    <x v="3196"/>
  </r>
  <r>
    <x v="5"/>
    <x v="16"/>
    <x v="3197"/>
  </r>
  <r>
    <x v="5"/>
    <x v="17"/>
    <x v="1657"/>
  </r>
  <r>
    <x v="5"/>
    <x v="18"/>
    <x v="2625"/>
  </r>
  <r>
    <x v="5"/>
    <x v="19"/>
    <x v="3198"/>
  </r>
  <r>
    <x v="5"/>
    <x v="20"/>
    <x v="2643"/>
  </r>
  <r>
    <x v="5"/>
    <x v="21"/>
    <x v="1664"/>
  </r>
  <r>
    <x v="5"/>
    <x v="22"/>
    <x v="3199"/>
  </r>
  <r>
    <x v="5"/>
    <x v="23"/>
    <x v="3200"/>
  </r>
  <r>
    <x v="5"/>
    <x v="0"/>
    <x v="3201"/>
  </r>
  <r>
    <x v="5"/>
    <x v="1"/>
    <x v="3202"/>
  </r>
  <r>
    <x v="5"/>
    <x v="2"/>
    <x v="2093"/>
  </r>
  <r>
    <x v="5"/>
    <x v="3"/>
    <x v="3203"/>
  </r>
  <r>
    <x v="5"/>
    <x v="4"/>
    <x v="2177"/>
  </r>
  <r>
    <x v="5"/>
    <x v="5"/>
    <x v="2648"/>
  </r>
  <r>
    <x v="5"/>
    <x v="6"/>
    <x v="2195"/>
  </r>
  <r>
    <x v="5"/>
    <x v="7"/>
    <x v="33"/>
  </r>
  <r>
    <x v="5"/>
    <x v="8"/>
    <x v="3204"/>
  </r>
  <r>
    <x v="5"/>
    <x v="9"/>
    <x v="29"/>
  </r>
  <r>
    <x v="5"/>
    <x v="10"/>
    <x v="3205"/>
  </r>
  <r>
    <x v="5"/>
    <x v="11"/>
    <x v="35"/>
  </r>
  <r>
    <x v="5"/>
    <x v="12"/>
    <x v="3206"/>
  </r>
  <r>
    <x v="5"/>
    <x v="13"/>
    <x v="3207"/>
  </r>
  <r>
    <x v="5"/>
    <x v="14"/>
    <x v="3208"/>
  </r>
  <r>
    <x v="5"/>
    <x v="15"/>
    <x v="3209"/>
  </r>
  <r>
    <x v="5"/>
    <x v="16"/>
    <x v="3210"/>
  </r>
  <r>
    <x v="5"/>
    <x v="17"/>
    <x v="3211"/>
  </r>
  <r>
    <x v="5"/>
    <x v="18"/>
    <x v="2173"/>
  </r>
  <r>
    <x v="5"/>
    <x v="19"/>
    <x v="2480"/>
  </r>
  <r>
    <x v="5"/>
    <x v="20"/>
    <x v="3203"/>
  </r>
  <r>
    <x v="5"/>
    <x v="21"/>
    <x v="3070"/>
  </r>
  <r>
    <x v="5"/>
    <x v="22"/>
    <x v="2278"/>
  </r>
  <r>
    <x v="5"/>
    <x v="23"/>
    <x v="3212"/>
  </r>
  <r>
    <x v="5"/>
    <x v="0"/>
    <x v="2481"/>
  </r>
  <r>
    <x v="5"/>
    <x v="1"/>
    <x v="3191"/>
  </r>
  <r>
    <x v="5"/>
    <x v="2"/>
    <x v="2329"/>
  </r>
  <r>
    <x v="5"/>
    <x v="3"/>
    <x v="3213"/>
  </r>
  <r>
    <x v="5"/>
    <x v="4"/>
    <x v="3214"/>
  </r>
  <r>
    <x v="5"/>
    <x v="5"/>
    <x v="3031"/>
  </r>
  <r>
    <x v="5"/>
    <x v="6"/>
    <x v="3215"/>
  </r>
  <r>
    <x v="5"/>
    <x v="7"/>
    <x v="3216"/>
  </r>
  <r>
    <x v="5"/>
    <x v="8"/>
    <x v="3217"/>
  </r>
  <r>
    <x v="5"/>
    <x v="9"/>
    <x v="2247"/>
  </r>
  <r>
    <x v="5"/>
    <x v="10"/>
    <x v="1527"/>
  </r>
  <r>
    <x v="5"/>
    <x v="11"/>
    <x v="2622"/>
  </r>
  <r>
    <x v="5"/>
    <x v="12"/>
    <x v="2639"/>
  </r>
  <r>
    <x v="5"/>
    <x v="13"/>
    <x v="3218"/>
  </r>
  <r>
    <x v="5"/>
    <x v="14"/>
    <x v="1744"/>
  </r>
  <r>
    <x v="5"/>
    <x v="15"/>
    <x v="3219"/>
  </r>
  <r>
    <x v="5"/>
    <x v="16"/>
    <x v="3220"/>
  </r>
  <r>
    <x v="5"/>
    <x v="17"/>
    <x v="3221"/>
  </r>
  <r>
    <x v="5"/>
    <x v="18"/>
    <x v="1866"/>
  </r>
  <r>
    <x v="5"/>
    <x v="19"/>
    <x v="3222"/>
  </r>
  <r>
    <x v="5"/>
    <x v="20"/>
    <x v="1637"/>
  </r>
  <r>
    <x v="5"/>
    <x v="21"/>
    <x v="3033"/>
  </r>
  <r>
    <x v="5"/>
    <x v="22"/>
    <x v="2285"/>
  </r>
  <r>
    <x v="5"/>
    <x v="23"/>
    <x v="2784"/>
  </r>
  <r>
    <x v="5"/>
    <x v="0"/>
    <x v="3223"/>
  </r>
  <r>
    <x v="5"/>
    <x v="1"/>
    <x v="3224"/>
  </r>
  <r>
    <x v="5"/>
    <x v="2"/>
    <x v="454"/>
  </r>
  <r>
    <x v="5"/>
    <x v="3"/>
    <x v="2294"/>
  </r>
  <r>
    <x v="5"/>
    <x v="4"/>
    <x v="2514"/>
  </r>
  <r>
    <x v="5"/>
    <x v="5"/>
    <x v="3225"/>
  </r>
  <r>
    <x v="5"/>
    <x v="6"/>
    <x v="422"/>
  </r>
  <r>
    <x v="5"/>
    <x v="7"/>
    <x v="3226"/>
  </r>
  <r>
    <x v="5"/>
    <x v="8"/>
    <x v="3227"/>
  </r>
  <r>
    <x v="5"/>
    <x v="9"/>
    <x v="3228"/>
  </r>
  <r>
    <x v="5"/>
    <x v="10"/>
    <x v="1675"/>
  </r>
  <r>
    <x v="5"/>
    <x v="11"/>
    <x v="3229"/>
  </r>
  <r>
    <x v="5"/>
    <x v="12"/>
    <x v="3230"/>
  </r>
  <r>
    <x v="5"/>
    <x v="13"/>
    <x v="3231"/>
  </r>
  <r>
    <x v="5"/>
    <x v="14"/>
    <x v="2318"/>
  </r>
  <r>
    <x v="5"/>
    <x v="15"/>
    <x v="1890"/>
  </r>
  <r>
    <x v="5"/>
    <x v="16"/>
    <x v="2394"/>
  </r>
  <r>
    <x v="5"/>
    <x v="17"/>
    <x v="3232"/>
  </r>
  <r>
    <x v="5"/>
    <x v="18"/>
    <x v="35"/>
  </r>
  <r>
    <x v="5"/>
    <x v="19"/>
    <x v="3233"/>
  </r>
  <r>
    <x v="5"/>
    <x v="20"/>
    <x v="3234"/>
  </r>
  <r>
    <x v="5"/>
    <x v="21"/>
    <x v="3235"/>
  </r>
  <r>
    <x v="5"/>
    <x v="22"/>
    <x v="3236"/>
  </r>
  <r>
    <x v="5"/>
    <x v="23"/>
    <x v="2606"/>
  </r>
  <r>
    <x v="5"/>
    <x v="0"/>
    <x v="3237"/>
  </r>
  <r>
    <x v="5"/>
    <x v="1"/>
    <x v="3238"/>
  </r>
  <r>
    <x v="5"/>
    <x v="2"/>
    <x v="3239"/>
  </r>
  <r>
    <x v="5"/>
    <x v="3"/>
    <x v="579"/>
  </r>
  <r>
    <x v="5"/>
    <x v="4"/>
    <x v="3240"/>
  </r>
  <r>
    <x v="5"/>
    <x v="5"/>
    <x v="2218"/>
  </r>
  <r>
    <x v="5"/>
    <x v="6"/>
    <x v="3241"/>
  </r>
  <r>
    <x v="5"/>
    <x v="7"/>
    <x v="2015"/>
  </r>
  <r>
    <x v="5"/>
    <x v="8"/>
    <x v="2341"/>
  </r>
  <r>
    <x v="5"/>
    <x v="9"/>
    <x v="2057"/>
  </r>
  <r>
    <x v="5"/>
    <x v="10"/>
    <x v="3217"/>
  </r>
  <r>
    <x v="5"/>
    <x v="11"/>
    <x v="2859"/>
  </r>
  <r>
    <x v="5"/>
    <x v="12"/>
    <x v="3242"/>
  </r>
  <r>
    <x v="5"/>
    <x v="13"/>
    <x v="3243"/>
  </r>
  <r>
    <x v="5"/>
    <x v="14"/>
    <x v="3244"/>
  </r>
  <r>
    <x v="5"/>
    <x v="15"/>
    <x v="3015"/>
  </r>
  <r>
    <x v="5"/>
    <x v="16"/>
    <x v="2610"/>
  </r>
  <r>
    <x v="5"/>
    <x v="17"/>
    <x v="3234"/>
  </r>
  <r>
    <x v="5"/>
    <x v="18"/>
    <x v="3245"/>
  </r>
  <r>
    <x v="5"/>
    <x v="19"/>
    <x v="3246"/>
  </r>
  <r>
    <x v="5"/>
    <x v="20"/>
    <x v="2886"/>
  </r>
  <r>
    <x v="5"/>
    <x v="21"/>
    <x v="3247"/>
  </r>
  <r>
    <x v="5"/>
    <x v="22"/>
    <x v="3248"/>
  </r>
  <r>
    <x v="5"/>
    <x v="23"/>
    <x v="3249"/>
  </r>
  <r>
    <x v="5"/>
    <x v="0"/>
    <x v="3250"/>
  </r>
  <r>
    <x v="5"/>
    <x v="1"/>
    <x v="2339"/>
  </r>
  <r>
    <x v="5"/>
    <x v="2"/>
    <x v="3112"/>
  </r>
  <r>
    <x v="5"/>
    <x v="3"/>
    <x v="3112"/>
  </r>
  <r>
    <x v="5"/>
    <x v="4"/>
    <x v="3201"/>
  </r>
  <r>
    <x v="5"/>
    <x v="5"/>
    <x v="2560"/>
  </r>
  <r>
    <x v="5"/>
    <x v="6"/>
    <x v="3251"/>
  </r>
  <r>
    <x v="5"/>
    <x v="7"/>
    <x v="2554"/>
  </r>
  <r>
    <x v="5"/>
    <x v="8"/>
    <x v="3252"/>
  </r>
  <r>
    <x v="5"/>
    <x v="9"/>
    <x v="3253"/>
  </r>
  <r>
    <x v="5"/>
    <x v="10"/>
    <x v="3217"/>
  </r>
  <r>
    <x v="5"/>
    <x v="11"/>
    <x v="3254"/>
  </r>
  <r>
    <x v="5"/>
    <x v="12"/>
    <x v="3255"/>
  </r>
  <r>
    <x v="5"/>
    <x v="13"/>
    <x v="2759"/>
  </r>
  <r>
    <x v="5"/>
    <x v="14"/>
    <x v="2858"/>
  </r>
  <r>
    <x v="5"/>
    <x v="15"/>
    <x v="3256"/>
  </r>
  <r>
    <x v="5"/>
    <x v="16"/>
    <x v="2967"/>
  </r>
  <r>
    <x v="5"/>
    <x v="17"/>
    <x v="3257"/>
  </r>
  <r>
    <x v="5"/>
    <x v="18"/>
    <x v="3100"/>
  </r>
  <r>
    <x v="5"/>
    <x v="19"/>
    <x v="2294"/>
  </r>
  <r>
    <x v="5"/>
    <x v="20"/>
    <x v="3258"/>
  </r>
  <r>
    <x v="5"/>
    <x v="21"/>
    <x v="3093"/>
  </r>
  <r>
    <x v="5"/>
    <x v="22"/>
    <x v="3027"/>
  </r>
  <r>
    <x v="5"/>
    <x v="23"/>
    <x v="2804"/>
  </r>
  <r>
    <x v="5"/>
    <x v="0"/>
    <x v="2219"/>
  </r>
  <r>
    <x v="5"/>
    <x v="1"/>
    <x v="3259"/>
  </r>
  <r>
    <x v="5"/>
    <x v="2"/>
    <x v="3260"/>
  </r>
  <r>
    <x v="5"/>
    <x v="3"/>
    <x v="3261"/>
  </r>
  <r>
    <x v="5"/>
    <x v="4"/>
    <x v="3262"/>
  </r>
  <r>
    <x v="5"/>
    <x v="5"/>
    <x v="3263"/>
  </r>
  <r>
    <x v="5"/>
    <x v="6"/>
    <x v="3264"/>
  </r>
  <r>
    <x v="5"/>
    <x v="7"/>
    <x v="3253"/>
  </r>
  <r>
    <x v="5"/>
    <x v="8"/>
    <x v="3265"/>
  </r>
  <r>
    <x v="5"/>
    <x v="9"/>
    <x v="3035"/>
  </r>
  <r>
    <x v="5"/>
    <x v="10"/>
    <x v="2739"/>
  </r>
  <r>
    <x v="5"/>
    <x v="11"/>
    <x v="2317"/>
  </r>
  <r>
    <x v="5"/>
    <x v="12"/>
    <x v="1517"/>
  </r>
  <r>
    <x v="5"/>
    <x v="13"/>
    <x v="1518"/>
  </r>
  <r>
    <x v="5"/>
    <x v="14"/>
    <x v="3266"/>
  </r>
  <r>
    <x v="5"/>
    <x v="15"/>
    <x v="1555"/>
  </r>
  <r>
    <x v="5"/>
    <x v="16"/>
    <x v="2930"/>
  </r>
  <r>
    <x v="5"/>
    <x v="17"/>
    <x v="3212"/>
  </r>
  <r>
    <x v="5"/>
    <x v="18"/>
    <x v="2279"/>
  </r>
  <r>
    <x v="5"/>
    <x v="19"/>
    <x v="2771"/>
  </r>
  <r>
    <x v="5"/>
    <x v="20"/>
    <x v="3267"/>
  </r>
  <r>
    <x v="5"/>
    <x v="21"/>
    <x v="3268"/>
  </r>
  <r>
    <x v="5"/>
    <x v="22"/>
    <x v="2283"/>
  </r>
  <r>
    <x v="5"/>
    <x v="23"/>
    <x v="2982"/>
  </r>
  <r>
    <x v="5"/>
    <x v="0"/>
    <x v="2225"/>
  </r>
  <r>
    <x v="5"/>
    <x v="1"/>
    <x v="2065"/>
  </r>
  <r>
    <x v="5"/>
    <x v="2"/>
    <x v="3269"/>
  </r>
  <r>
    <x v="5"/>
    <x v="3"/>
    <x v="3059"/>
  </r>
  <r>
    <x v="5"/>
    <x v="4"/>
    <x v="2224"/>
  </r>
  <r>
    <x v="5"/>
    <x v="5"/>
    <x v="2865"/>
  </r>
  <r>
    <x v="5"/>
    <x v="6"/>
    <x v="2530"/>
  </r>
  <r>
    <x v="5"/>
    <x v="7"/>
    <x v="3270"/>
  </r>
  <r>
    <x v="5"/>
    <x v="8"/>
    <x v="2374"/>
  </r>
  <r>
    <x v="5"/>
    <x v="9"/>
    <x v="1841"/>
  </r>
  <r>
    <x v="5"/>
    <x v="10"/>
    <x v="3271"/>
  </r>
  <r>
    <x v="5"/>
    <x v="11"/>
    <x v="3272"/>
  </r>
  <r>
    <x v="5"/>
    <x v="12"/>
    <x v="877"/>
  </r>
  <r>
    <x v="5"/>
    <x v="13"/>
    <x v="3273"/>
  </r>
  <r>
    <x v="5"/>
    <x v="14"/>
    <x v="3274"/>
  </r>
  <r>
    <x v="5"/>
    <x v="15"/>
    <x v="3275"/>
  </r>
  <r>
    <x v="5"/>
    <x v="16"/>
    <x v="3276"/>
  </r>
  <r>
    <x v="5"/>
    <x v="17"/>
    <x v="3271"/>
  </r>
  <r>
    <x v="5"/>
    <x v="18"/>
    <x v="1944"/>
  </r>
  <r>
    <x v="5"/>
    <x v="19"/>
    <x v="3277"/>
  </r>
  <r>
    <x v="5"/>
    <x v="20"/>
    <x v="626"/>
  </r>
  <r>
    <x v="5"/>
    <x v="21"/>
    <x v="3278"/>
  </r>
  <r>
    <x v="5"/>
    <x v="22"/>
    <x v="3279"/>
  </r>
  <r>
    <x v="5"/>
    <x v="23"/>
    <x v="3280"/>
  </r>
  <r>
    <x v="5"/>
    <x v="0"/>
    <x v="3281"/>
  </r>
  <r>
    <x v="5"/>
    <x v="1"/>
    <x v="3183"/>
  </r>
  <r>
    <x v="5"/>
    <x v="2"/>
    <x v="3282"/>
  </r>
  <r>
    <x v="5"/>
    <x v="3"/>
    <x v="2014"/>
  </r>
  <r>
    <x v="5"/>
    <x v="4"/>
    <x v="3283"/>
  </r>
  <r>
    <x v="5"/>
    <x v="5"/>
    <x v="3284"/>
  </r>
  <r>
    <x v="5"/>
    <x v="6"/>
    <x v="3285"/>
  </r>
  <r>
    <x v="5"/>
    <x v="7"/>
    <x v="3286"/>
  </r>
  <r>
    <x v="5"/>
    <x v="8"/>
    <x v="1605"/>
  </r>
  <r>
    <x v="5"/>
    <x v="9"/>
    <x v="2237"/>
  </r>
  <r>
    <x v="5"/>
    <x v="10"/>
    <x v="3133"/>
  </r>
  <r>
    <x v="5"/>
    <x v="11"/>
    <x v="3287"/>
  </r>
  <r>
    <x v="5"/>
    <x v="12"/>
    <x v="3151"/>
  </r>
  <r>
    <x v="5"/>
    <x v="13"/>
    <x v="2782"/>
  </r>
  <r>
    <x v="5"/>
    <x v="14"/>
    <x v="3288"/>
  </r>
  <r>
    <x v="5"/>
    <x v="15"/>
    <x v="3289"/>
  </r>
  <r>
    <x v="5"/>
    <x v="16"/>
    <x v="3290"/>
  </r>
  <r>
    <x v="5"/>
    <x v="17"/>
    <x v="3291"/>
  </r>
  <r>
    <x v="5"/>
    <x v="18"/>
    <x v="3292"/>
  </r>
  <r>
    <x v="5"/>
    <x v="19"/>
    <x v="3293"/>
  </r>
  <r>
    <x v="5"/>
    <x v="20"/>
    <x v="3294"/>
  </r>
  <r>
    <x v="5"/>
    <x v="21"/>
    <x v="3295"/>
  </r>
  <r>
    <x v="5"/>
    <x v="22"/>
    <x v="3071"/>
  </r>
  <r>
    <x v="5"/>
    <x v="23"/>
    <x v="3296"/>
  </r>
  <r>
    <x v="5"/>
    <x v="0"/>
    <x v="3297"/>
  </r>
  <r>
    <x v="5"/>
    <x v="1"/>
    <x v="3298"/>
  </r>
  <r>
    <x v="5"/>
    <x v="2"/>
    <x v="3299"/>
  </r>
  <r>
    <x v="5"/>
    <x v="3"/>
    <x v="3300"/>
  </r>
  <r>
    <x v="5"/>
    <x v="4"/>
    <x v="3301"/>
  </r>
  <r>
    <x v="5"/>
    <x v="5"/>
    <x v="3302"/>
  </r>
  <r>
    <x v="5"/>
    <x v="6"/>
    <x v="2278"/>
  </r>
  <r>
    <x v="5"/>
    <x v="7"/>
    <x v="3303"/>
  </r>
  <r>
    <x v="5"/>
    <x v="8"/>
    <x v="3304"/>
  </r>
  <r>
    <x v="5"/>
    <x v="9"/>
    <x v="2490"/>
  </r>
  <r>
    <x v="5"/>
    <x v="10"/>
    <x v="3305"/>
  </r>
  <r>
    <x v="5"/>
    <x v="11"/>
    <x v="3306"/>
  </r>
  <r>
    <x v="5"/>
    <x v="12"/>
    <x v="3307"/>
  </r>
  <r>
    <x v="5"/>
    <x v="13"/>
    <x v="3308"/>
  </r>
  <r>
    <x v="5"/>
    <x v="14"/>
    <x v="2418"/>
  </r>
  <r>
    <x v="5"/>
    <x v="15"/>
    <x v="3309"/>
  </r>
  <r>
    <x v="5"/>
    <x v="16"/>
    <x v="3310"/>
  </r>
  <r>
    <x v="5"/>
    <x v="17"/>
    <x v="3311"/>
  </r>
  <r>
    <x v="5"/>
    <x v="18"/>
    <x v="3312"/>
  </r>
  <r>
    <x v="5"/>
    <x v="19"/>
    <x v="3313"/>
  </r>
  <r>
    <x v="5"/>
    <x v="20"/>
    <x v="1848"/>
  </r>
  <r>
    <x v="5"/>
    <x v="21"/>
    <x v="2662"/>
  </r>
  <r>
    <x v="5"/>
    <x v="22"/>
    <x v="3314"/>
  </r>
  <r>
    <x v="5"/>
    <x v="23"/>
    <x v="3315"/>
  </r>
  <r>
    <x v="5"/>
    <x v="0"/>
    <x v="2236"/>
  </r>
  <r>
    <x v="5"/>
    <x v="1"/>
    <x v="2205"/>
  </r>
  <r>
    <x v="5"/>
    <x v="2"/>
    <x v="2783"/>
  </r>
  <r>
    <x v="5"/>
    <x v="3"/>
    <x v="2705"/>
  </r>
  <r>
    <x v="5"/>
    <x v="4"/>
    <x v="2912"/>
  </r>
  <r>
    <x v="5"/>
    <x v="5"/>
    <x v="418"/>
  </r>
  <r>
    <x v="5"/>
    <x v="6"/>
    <x v="3316"/>
  </r>
  <r>
    <x v="5"/>
    <x v="7"/>
    <x v="2581"/>
  </r>
  <r>
    <x v="5"/>
    <x v="8"/>
    <x v="3317"/>
  </r>
  <r>
    <x v="5"/>
    <x v="9"/>
    <x v="3318"/>
  </r>
  <r>
    <x v="5"/>
    <x v="10"/>
    <x v="1694"/>
  </r>
  <r>
    <x v="5"/>
    <x v="11"/>
    <x v="3319"/>
  </r>
  <r>
    <x v="5"/>
    <x v="12"/>
    <x v="3320"/>
  </r>
  <r>
    <x v="5"/>
    <x v="13"/>
    <x v="3230"/>
  </r>
  <r>
    <x v="5"/>
    <x v="14"/>
    <x v="403"/>
  </r>
  <r>
    <x v="5"/>
    <x v="15"/>
    <x v="3321"/>
  </r>
  <r>
    <x v="5"/>
    <x v="16"/>
    <x v="3322"/>
  </r>
  <r>
    <x v="5"/>
    <x v="17"/>
    <x v="3323"/>
  </r>
  <r>
    <x v="5"/>
    <x v="18"/>
    <x v="3324"/>
  </r>
  <r>
    <x v="5"/>
    <x v="19"/>
    <x v="3325"/>
  </r>
  <r>
    <x v="5"/>
    <x v="20"/>
    <x v="1566"/>
  </r>
  <r>
    <x v="5"/>
    <x v="21"/>
    <x v="2608"/>
  </r>
  <r>
    <x v="5"/>
    <x v="22"/>
    <x v="3326"/>
  </r>
  <r>
    <x v="5"/>
    <x v="23"/>
    <x v="3327"/>
  </r>
  <r>
    <x v="5"/>
    <x v="0"/>
    <x v="2966"/>
  </r>
  <r>
    <x v="5"/>
    <x v="1"/>
    <x v="3328"/>
  </r>
  <r>
    <x v="5"/>
    <x v="2"/>
    <x v="3329"/>
  </r>
  <r>
    <x v="5"/>
    <x v="3"/>
    <x v="2084"/>
  </r>
  <r>
    <x v="5"/>
    <x v="4"/>
    <x v="2566"/>
  </r>
  <r>
    <x v="5"/>
    <x v="5"/>
    <x v="2256"/>
  </r>
  <r>
    <x v="5"/>
    <x v="6"/>
    <x v="2326"/>
  </r>
  <r>
    <x v="5"/>
    <x v="7"/>
    <x v="2826"/>
  </r>
  <r>
    <x v="5"/>
    <x v="8"/>
    <x v="2511"/>
  </r>
  <r>
    <x v="5"/>
    <x v="9"/>
    <x v="3330"/>
  </r>
  <r>
    <x v="5"/>
    <x v="10"/>
    <x v="3331"/>
  </r>
  <r>
    <x v="5"/>
    <x v="11"/>
    <x v="3332"/>
  </r>
  <r>
    <x v="5"/>
    <x v="12"/>
    <x v="431"/>
  </r>
  <r>
    <x v="5"/>
    <x v="13"/>
    <x v="3333"/>
  </r>
  <r>
    <x v="5"/>
    <x v="14"/>
    <x v="3334"/>
  </r>
  <r>
    <x v="5"/>
    <x v="15"/>
    <x v="3335"/>
  </r>
  <r>
    <x v="5"/>
    <x v="16"/>
    <x v="3336"/>
  </r>
  <r>
    <x v="5"/>
    <x v="17"/>
    <x v="3337"/>
  </r>
  <r>
    <x v="5"/>
    <x v="18"/>
    <x v="1870"/>
  </r>
  <r>
    <x v="5"/>
    <x v="19"/>
    <x v="3338"/>
  </r>
  <r>
    <x v="5"/>
    <x v="20"/>
    <x v="3339"/>
  </r>
  <r>
    <x v="5"/>
    <x v="21"/>
    <x v="2216"/>
  </r>
  <r>
    <x v="5"/>
    <x v="22"/>
    <x v="1942"/>
  </r>
  <r>
    <x v="5"/>
    <x v="23"/>
    <x v="3340"/>
  </r>
  <r>
    <x v="5"/>
    <x v="0"/>
    <x v="3340"/>
  </r>
  <r>
    <x v="5"/>
    <x v="1"/>
    <x v="3341"/>
  </r>
  <r>
    <x v="5"/>
    <x v="2"/>
    <x v="3342"/>
  </r>
  <r>
    <x v="5"/>
    <x v="3"/>
    <x v="3343"/>
  </r>
  <r>
    <x v="5"/>
    <x v="4"/>
    <x v="2793"/>
  </r>
  <r>
    <x v="5"/>
    <x v="5"/>
    <x v="3344"/>
  </r>
  <r>
    <x v="5"/>
    <x v="6"/>
    <x v="3345"/>
  </r>
  <r>
    <x v="5"/>
    <x v="7"/>
    <x v="3036"/>
  </r>
  <r>
    <x v="5"/>
    <x v="8"/>
    <x v="3346"/>
  </r>
  <r>
    <x v="5"/>
    <x v="9"/>
    <x v="3347"/>
  </r>
  <r>
    <x v="5"/>
    <x v="10"/>
    <x v="1891"/>
  </r>
  <r>
    <x v="5"/>
    <x v="11"/>
    <x v="3348"/>
  </r>
  <r>
    <x v="5"/>
    <x v="12"/>
    <x v="1877"/>
  </r>
  <r>
    <x v="5"/>
    <x v="13"/>
    <x v="3349"/>
  </r>
  <r>
    <x v="5"/>
    <x v="14"/>
    <x v="3350"/>
  </r>
  <r>
    <x v="5"/>
    <x v="15"/>
    <x v="2548"/>
  </r>
  <r>
    <x v="5"/>
    <x v="16"/>
    <x v="2848"/>
  </r>
  <r>
    <x v="5"/>
    <x v="17"/>
    <x v="559"/>
  </r>
  <r>
    <x v="5"/>
    <x v="18"/>
    <x v="3351"/>
  </r>
  <r>
    <x v="5"/>
    <x v="19"/>
    <x v="3352"/>
  </r>
  <r>
    <x v="5"/>
    <x v="20"/>
    <x v="2023"/>
  </r>
  <r>
    <x v="5"/>
    <x v="21"/>
    <x v="2562"/>
  </r>
  <r>
    <x v="5"/>
    <x v="22"/>
    <x v="3353"/>
  </r>
  <r>
    <x v="5"/>
    <x v="23"/>
    <x v="3354"/>
  </r>
  <r>
    <x v="5"/>
    <x v="0"/>
    <x v="2050"/>
  </r>
  <r>
    <x v="5"/>
    <x v="1"/>
    <x v="3355"/>
  </r>
  <r>
    <x v="5"/>
    <x v="2"/>
    <x v="3356"/>
  </r>
  <r>
    <x v="5"/>
    <x v="3"/>
    <x v="2277"/>
  </r>
  <r>
    <x v="5"/>
    <x v="4"/>
    <x v="2340"/>
  </r>
  <r>
    <x v="5"/>
    <x v="5"/>
    <x v="3357"/>
  </r>
  <r>
    <x v="5"/>
    <x v="6"/>
    <x v="3256"/>
  </r>
  <r>
    <x v="5"/>
    <x v="7"/>
    <x v="3358"/>
  </r>
  <r>
    <x v="5"/>
    <x v="8"/>
    <x v="1437"/>
  </r>
  <r>
    <x v="5"/>
    <x v="9"/>
    <x v="1618"/>
  </r>
  <r>
    <x v="5"/>
    <x v="10"/>
    <x v="3359"/>
  </r>
  <r>
    <x v="5"/>
    <x v="11"/>
    <x v="2985"/>
  </r>
  <r>
    <x v="5"/>
    <x v="12"/>
    <x v="3360"/>
  </r>
  <r>
    <x v="5"/>
    <x v="13"/>
    <x v="3361"/>
  </r>
  <r>
    <x v="5"/>
    <x v="14"/>
    <x v="3362"/>
  </r>
  <r>
    <x v="5"/>
    <x v="15"/>
    <x v="3363"/>
  </r>
  <r>
    <x v="5"/>
    <x v="16"/>
    <x v="3364"/>
  </r>
  <r>
    <x v="5"/>
    <x v="17"/>
    <x v="3365"/>
  </r>
  <r>
    <x v="5"/>
    <x v="18"/>
    <x v="3366"/>
  </r>
  <r>
    <x v="5"/>
    <x v="19"/>
    <x v="3367"/>
  </r>
  <r>
    <x v="5"/>
    <x v="20"/>
    <x v="2459"/>
  </r>
  <r>
    <x v="5"/>
    <x v="21"/>
    <x v="3193"/>
  </r>
  <r>
    <x v="5"/>
    <x v="22"/>
    <x v="3368"/>
  </r>
  <r>
    <x v="5"/>
    <x v="23"/>
    <x v="3223"/>
  </r>
  <r>
    <x v="5"/>
    <x v="0"/>
    <x v="2619"/>
  </r>
  <r>
    <x v="5"/>
    <x v="1"/>
    <x v="3033"/>
  </r>
  <r>
    <x v="5"/>
    <x v="2"/>
    <x v="3171"/>
  </r>
  <r>
    <x v="5"/>
    <x v="3"/>
    <x v="2584"/>
  </r>
  <r>
    <x v="5"/>
    <x v="4"/>
    <x v="2620"/>
  </r>
  <r>
    <x v="5"/>
    <x v="5"/>
    <x v="3369"/>
  </r>
  <r>
    <x v="5"/>
    <x v="6"/>
    <x v="2111"/>
  </r>
  <r>
    <x v="5"/>
    <x v="7"/>
    <x v="3370"/>
  </r>
  <r>
    <x v="5"/>
    <x v="8"/>
    <x v="3371"/>
  </r>
  <r>
    <x v="5"/>
    <x v="9"/>
    <x v="2376"/>
  </r>
  <r>
    <x v="5"/>
    <x v="10"/>
    <x v="2164"/>
  </r>
  <r>
    <x v="5"/>
    <x v="11"/>
    <x v="3372"/>
  </r>
  <r>
    <x v="5"/>
    <x v="12"/>
    <x v="3373"/>
  </r>
  <r>
    <x v="5"/>
    <x v="13"/>
    <x v="3374"/>
  </r>
  <r>
    <x v="5"/>
    <x v="14"/>
    <x v="3375"/>
  </r>
  <r>
    <x v="5"/>
    <x v="15"/>
    <x v="2476"/>
  </r>
  <r>
    <x v="5"/>
    <x v="16"/>
    <x v="542"/>
  </r>
  <r>
    <x v="5"/>
    <x v="17"/>
    <x v="3376"/>
  </r>
  <r>
    <x v="5"/>
    <x v="18"/>
    <x v="3377"/>
  </r>
  <r>
    <x v="5"/>
    <x v="19"/>
    <x v="2778"/>
  </r>
  <r>
    <x v="5"/>
    <x v="20"/>
    <x v="2934"/>
  </r>
  <r>
    <x v="5"/>
    <x v="21"/>
    <x v="2732"/>
  </r>
  <r>
    <x v="5"/>
    <x v="22"/>
    <x v="3378"/>
  </r>
  <r>
    <x v="5"/>
    <x v="23"/>
    <x v="3355"/>
  </r>
  <r>
    <x v="5"/>
    <x v="0"/>
    <x v="1574"/>
  </r>
  <r>
    <x v="5"/>
    <x v="1"/>
    <x v="3379"/>
  </r>
  <r>
    <x v="5"/>
    <x v="2"/>
    <x v="1651"/>
  </r>
  <r>
    <x v="5"/>
    <x v="3"/>
    <x v="3380"/>
  </r>
  <r>
    <x v="5"/>
    <x v="4"/>
    <x v="3381"/>
  </r>
  <r>
    <x v="5"/>
    <x v="5"/>
    <x v="3382"/>
  </r>
  <r>
    <x v="5"/>
    <x v="6"/>
    <x v="3383"/>
  </r>
  <r>
    <x v="5"/>
    <x v="7"/>
    <x v="3384"/>
  </r>
  <r>
    <x v="5"/>
    <x v="8"/>
    <x v="3385"/>
  </r>
  <r>
    <x v="5"/>
    <x v="9"/>
    <x v="3386"/>
  </r>
  <r>
    <x v="5"/>
    <x v="10"/>
    <x v="3387"/>
  </r>
  <r>
    <x v="5"/>
    <x v="11"/>
    <x v="3388"/>
  </r>
  <r>
    <x v="5"/>
    <x v="12"/>
    <x v="512"/>
  </r>
  <r>
    <x v="5"/>
    <x v="13"/>
    <x v="3389"/>
  </r>
  <r>
    <x v="5"/>
    <x v="14"/>
    <x v="3390"/>
  </r>
  <r>
    <x v="5"/>
    <x v="15"/>
    <x v="2763"/>
  </r>
  <r>
    <x v="5"/>
    <x v="16"/>
    <x v="3029"/>
  </r>
  <r>
    <x v="5"/>
    <x v="17"/>
    <x v="3391"/>
  </r>
  <r>
    <x v="5"/>
    <x v="18"/>
    <x v="3392"/>
  </r>
  <r>
    <x v="5"/>
    <x v="19"/>
    <x v="3393"/>
  </r>
  <r>
    <x v="5"/>
    <x v="20"/>
    <x v="2227"/>
  </r>
  <r>
    <x v="5"/>
    <x v="21"/>
    <x v="3145"/>
  </r>
  <r>
    <x v="5"/>
    <x v="22"/>
    <x v="3394"/>
  </r>
  <r>
    <x v="5"/>
    <x v="23"/>
    <x v="2353"/>
  </r>
  <r>
    <x v="5"/>
    <x v="0"/>
    <x v="3395"/>
  </r>
  <r>
    <x v="5"/>
    <x v="1"/>
    <x v="3396"/>
  </r>
  <r>
    <x v="5"/>
    <x v="2"/>
    <x v="3089"/>
  </r>
  <r>
    <x v="5"/>
    <x v="3"/>
    <x v="3397"/>
  </r>
  <r>
    <x v="5"/>
    <x v="4"/>
    <x v="3398"/>
  </r>
  <r>
    <x v="5"/>
    <x v="5"/>
    <x v="3399"/>
  </r>
  <r>
    <x v="5"/>
    <x v="6"/>
    <x v="3400"/>
  </r>
  <r>
    <x v="5"/>
    <x v="7"/>
    <x v="428"/>
  </r>
  <r>
    <x v="5"/>
    <x v="8"/>
    <x v="3401"/>
  </r>
  <r>
    <x v="5"/>
    <x v="9"/>
    <x v="3402"/>
  </r>
  <r>
    <x v="5"/>
    <x v="10"/>
    <x v="3403"/>
  </r>
  <r>
    <x v="5"/>
    <x v="11"/>
    <x v="3404"/>
  </r>
  <r>
    <x v="5"/>
    <x v="12"/>
    <x v="3298"/>
  </r>
  <r>
    <x v="5"/>
    <x v="13"/>
    <x v="3405"/>
  </r>
  <r>
    <x v="5"/>
    <x v="14"/>
    <x v="3406"/>
  </r>
  <r>
    <x v="5"/>
    <x v="15"/>
    <x v="3118"/>
  </r>
  <r>
    <x v="5"/>
    <x v="16"/>
    <x v="3407"/>
  </r>
  <r>
    <x v="5"/>
    <x v="17"/>
    <x v="3062"/>
  </r>
  <r>
    <x v="5"/>
    <x v="18"/>
    <x v="3408"/>
  </r>
  <r>
    <x v="5"/>
    <x v="19"/>
    <x v="2686"/>
  </r>
  <r>
    <x v="5"/>
    <x v="20"/>
    <x v="3409"/>
  </r>
  <r>
    <x v="5"/>
    <x v="21"/>
    <x v="3410"/>
  </r>
  <r>
    <x v="5"/>
    <x v="22"/>
    <x v="3411"/>
  </r>
  <r>
    <x v="5"/>
    <x v="23"/>
    <x v="3412"/>
  </r>
  <r>
    <x v="5"/>
    <x v="0"/>
    <x v="3413"/>
  </r>
  <r>
    <x v="5"/>
    <x v="1"/>
    <x v="3414"/>
  </r>
  <r>
    <x v="5"/>
    <x v="2"/>
    <x v="3415"/>
  </r>
  <r>
    <x v="5"/>
    <x v="3"/>
    <x v="3416"/>
  </r>
  <r>
    <x v="5"/>
    <x v="4"/>
    <x v="3417"/>
  </r>
  <r>
    <x v="5"/>
    <x v="5"/>
    <x v="3418"/>
  </r>
  <r>
    <x v="5"/>
    <x v="6"/>
    <x v="3419"/>
  </r>
  <r>
    <x v="5"/>
    <x v="7"/>
    <x v="3420"/>
  </r>
  <r>
    <x v="5"/>
    <x v="8"/>
    <x v="3421"/>
  </r>
  <r>
    <x v="5"/>
    <x v="9"/>
    <x v="3391"/>
  </r>
  <r>
    <x v="5"/>
    <x v="10"/>
    <x v="2751"/>
  </r>
  <r>
    <x v="5"/>
    <x v="11"/>
    <x v="3422"/>
  </r>
  <r>
    <x v="5"/>
    <x v="12"/>
    <x v="3423"/>
  </r>
  <r>
    <x v="5"/>
    <x v="13"/>
    <x v="3093"/>
  </r>
  <r>
    <x v="5"/>
    <x v="14"/>
    <x v="3424"/>
  </r>
  <r>
    <x v="5"/>
    <x v="15"/>
    <x v="3425"/>
  </r>
  <r>
    <x v="5"/>
    <x v="16"/>
    <x v="3426"/>
  </r>
  <r>
    <x v="5"/>
    <x v="17"/>
    <x v="3427"/>
  </r>
  <r>
    <x v="5"/>
    <x v="18"/>
    <x v="2505"/>
  </r>
  <r>
    <x v="5"/>
    <x v="19"/>
    <x v="2793"/>
  </r>
  <r>
    <x v="5"/>
    <x v="20"/>
    <x v="3428"/>
  </r>
  <r>
    <x v="5"/>
    <x v="21"/>
    <x v="3429"/>
  </r>
  <r>
    <x v="5"/>
    <x v="22"/>
    <x v="2634"/>
  </r>
  <r>
    <x v="5"/>
    <x v="23"/>
    <x v="1549"/>
  </r>
  <r>
    <x v="5"/>
    <x v="0"/>
    <x v="3385"/>
  </r>
  <r>
    <x v="5"/>
    <x v="1"/>
    <x v="3430"/>
  </r>
  <r>
    <x v="5"/>
    <x v="2"/>
    <x v="3075"/>
  </r>
  <r>
    <x v="5"/>
    <x v="3"/>
    <x v="3431"/>
  </r>
  <r>
    <x v="5"/>
    <x v="4"/>
    <x v="3432"/>
  </r>
  <r>
    <x v="5"/>
    <x v="5"/>
    <x v="3433"/>
  </r>
  <r>
    <x v="5"/>
    <x v="6"/>
    <x v="2256"/>
  </r>
  <r>
    <x v="5"/>
    <x v="7"/>
    <x v="8"/>
  </r>
  <r>
    <x v="5"/>
    <x v="8"/>
    <x v="3347"/>
  </r>
  <r>
    <x v="5"/>
    <x v="9"/>
    <x v="3434"/>
  </r>
  <r>
    <x v="5"/>
    <x v="10"/>
    <x v="2450"/>
  </r>
  <r>
    <x v="5"/>
    <x v="11"/>
    <x v="2943"/>
  </r>
  <r>
    <x v="5"/>
    <x v="12"/>
    <x v="3435"/>
  </r>
  <r>
    <x v="5"/>
    <x v="13"/>
    <x v="3436"/>
  </r>
  <r>
    <x v="5"/>
    <x v="14"/>
    <x v="1995"/>
  </r>
  <r>
    <x v="5"/>
    <x v="15"/>
    <x v="2777"/>
  </r>
  <r>
    <x v="5"/>
    <x v="16"/>
    <x v="3437"/>
  </r>
  <r>
    <x v="5"/>
    <x v="17"/>
    <x v="1605"/>
  </r>
  <r>
    <x v="5"/>
    <x v="18"/>
    <x v="1589"/>
  </r>
  <r>
    <x v="5"/>
    <x v="19"/>
    <x v="3438"/>
  </r>
  <r>
    <x v="5"/>
    <x v="20"/>
    <x v="2601"/>
  </r>
  <r>
    <x v="5"/>
    <x v="21"/>
    <x v="3439"/>
  </r>
  <r>
    <x v="5"/>
    <x v="22"/>
    <x v="2369"/>
  </r>
  <r>
    <x v="5"/>
    <x v="23"/>
    <x v="3440"/>
  </r>
  <r>
    <x v="6"/>
    <x v="0"/>
    <x v="3441"/>
  </r>
  <r>
    <x v="6"/>
    <x v="1"/>
    <x v="3080"/>
  </r>
  <r>
    <x v="6"/>
    <x v="2"/>
    <x v="3442"/>
  </r>
  <r>
    <x v="6"/>
    <x v="3"/>
    <x v="3443"/>
  </r>
  <r>
    <x v="6"/>
    <x v="4"/>
    <x v="480"/>
  </r>
  <r>
    <x v="6"/>
    <x v="5"/>
    <x v="3119"/>
  </r>
  <r>
    <x v="6"/>
    <x v="6"/>
    <x v="3444"/>
  </r>
  <r>
    <x v="6"/>
    <x v="7"/>
    <x v="2206"/>
  </r>
  <r>
    <x v="6"/>
    <x v="8"/>
    <x v="3093"/>
  </r>
  <r>
    <x v="6"/>
    <x v="9"/>
    <x v="3028"/>
  </r>
  <r>
    <x v="6"/>
    <x v="10"/>
    <x v="3445"/>
  </r>
  <r>
    <x v="6"/>
    <x v="11"/>
    <x v="2602"/>
  </r>
  <r>
    <x v="6"/>
    <x v="12"/>
    <x v="2780"/>
  </r>
  <r>
    <x v="6"/>
    <x v="13"/>
    <x v="3446"/>
  </r>
  <r>
    <x v="6"/>
    <x v="14"/>
    <x v="3240"/>
  </r>
  <r>
    <x v="6"/>
    <x v="15"/>
    <x v="3447"/>
  </r>
  <r>
    <x v="6"/>
    <x v="16"/>
    <x v="3448"/>
  </r>
  <r>
    <x v="6"/>
    <x v="17"/>
    <x v="2271"/>
  </r>
  <r>
    <x v="6"/>
    <x v="18"/>
    <x v="3449"/>
  </r>
  <r>
    <x v="6"/>
    <x v="19"/>
    <x v="2278"/>
  </r>
  <r>
    <x v="6"/>
    <x v="20"/>
    <x v="2369"/>
  </r>
  <r>
    <x v="6"/>
    <x v="21"/>
    <x v="3440"/>
  </r>
  <r>
    <x v="6"/>
    <x v="22"/>
    <x v="2901"/>
  </r>
  <r>
    <x v="6"/>
    <x v="23"/>
    <x v="3450"/>
  </r>
  <r>
    <x v="6"/>
    <x v="0"/>
    <x v="3451"/>
  </r>
  <r>
    <x v="6"/>
    <x v="1"/>
    <x v="3452"/>
  </r>
  <r>
    <x v="6"/>
    <x v="2"/>
    <x v="3453"/>
  </r>
  <r>
    <x v="6"/>
    <x v="3"/>
    <x v="3454"/>
  </r>
  <r>
    <x v="6"/>
    <x v="4"/>
    <x v="3455"/>
  </r>
  <r>
    <x v="6"/>
    <x v="5"/>
    <x v="3456"/>
  </r>
  <r>
    <x v="6"/>
    <x v="6"/>
    <x v="3457"/>
  </r>
  <r>
    <x v="6"/>
    <x v="7"/>
    <x v="3155"/>
  </r>
  <r>
    <x v="6"/>
    <x v="8"/>
    <x v="3073"/>
  </r>
  <r>
    <x v="6"/>
    <x v="9"/>
    <x v="3458"/>
  </r>
  <r>
    <x v="6"/>
    <x v="10"/>
    <x v="3459"/>
  </r>
  <r>
    <x v="6"/>
    <x v="11"/>
    <x v="3137"/>
  </r>
  <r>
    <x v="6"/>
    <x v="12"/>
    <x v="3460"/>
  </r>
  <r>
    <x v="6"/>
    <x v="13"/>
    <x v="3430"/>
  </r>
  <r>
    <x v="6"/>
    <x v="14"/>
    <x v="3461"/>
  </r>
  <r>
    <x v="6"/>
    <x v="15"/>
    <x v="3462"/>
  </r>
  <r>
    <x v="6"/>
    <x v="16"/>
    <x v="3463"/>
  </r>
  <r>
    <x v="6"/>
    <x v="17"/>
    <x v="3125"/>
  </r>
  <r>
    <x v="6"/>
    <x v="18"/>
    <x v="3406"/>
  </r>
  <r>
    <x v="6"/>
    <x v="19"/>
    <x v="3464"/>
  </r>
  <r>
    <x v="6"/>
    <x v="20"/>
    <x v="3465"/>
  </r>
  <r>
    <x v="6"/>
    <x v="21"/>
    <x v="3466"/>
  </r>
  <r>
    <x v="6"/>
    <x v="22"/>
    <x v="3467"/>
  </r>
  <r>
    <x v="6"/>
    <x v="23"/>
    <x v="3468"/>
  </r>
  <r>
    <x v="6"/>
    <x v="0"/>
    <x v="3469"/>
  </r>
  <r>
    <x v="6"/>
    <x v="1"/>
    <x v="3470"/>
  </r>
  <r>
    <x v="6"/>
    <x v="2"/>
    <x v="3470"/>
  </r>
  <r>
    <x v="6"/>
    <x v="3"/>
    <x v="3471"/>
  </r>
  <r>
    <x v="6"/>
    <x v="4"/>
    <x v="3472"/>
  </r>
  <r>
    <x v="6"/>
    <x v="5"/>
    <x v="3473"/>
  </r>
  <r>
    <x v="6"/>
    <x v="6"/>
    <x v="3474"/>
  </r>
  <r>
    <x v="6"/>
    <x v="7"/>
    <x v="2372"/>
  </r>
  <r>
    <x v="6"/>
    <x v="8"/>
    <x v="3475"/>
  </r>
  <r>
    <x v="6"/>
    <x v="9"/>
    <x v="3476"/>
  </r>
  <r>
    <x v="6"/>
    <x v="10"/>
    <x v="3477"/>
  </r>
  <r>
    <x v="6"/>
    <x v="11"/>
    <x v="3478"/>
  </r>
  <r>
    <x v="6"/>
    <x v="12"/>
    <x v="3479"/>
  </r>
  <r>
    <x v="6"/>
    <x v="13"/>
    <x v="3480"/>
  </r>
  <r>
    <x v="6"/>
    <x v="14"/>
    <x v="3420"/>
  </r>
  <r>
    <x v="6"/>
    <x v="15"/>
    <x v="3407"/>
  </r>
  <r>
    <x v="6"/>
    <x v="16"/>
    <x v="2275"/>
  </r>
  <r>
    <x v="6"/>
    <x v="17"/>
    <x v="2612"/>
  </r>
  <r>
    <x v="6"/>
    <x v="18"/>
    <x v="3289"/>
  </r>
  <r>
    <x v="6"/>
    <x v="19"/>
    <x v="3481"/>
  </r>
  <r>
    <x v="6"/>
    <x v="20"/>
    <x v="3482"/>
  </r>
  <r>
    <x v="6"/>
    <x v="21"/>
    <x v="3483"/>
  </r>
  <r>
    <x v="6"/>
    <x v="22"/>
    <x v="3463"/>
  </r>
  <r>
    <x v="6"/>
    <x v="23"/>
    <x v="3484"/>
  </r>
  <r>
    <x v="6"/>
    <x v="0"/>
    <x v="3485"/>
  </r>
  <r>
    <x v="6"/>
    <x v="1"/>
    <x v="3486"/>
  </r>
  <r>
    <x v="6"/>
    <x v="2"/>
    <x v="3487"/>
  </r>
  <r>
    <x v="6"/>
    <x v="3"/>
    <x v="3488"/>
  </r>
  <r>
    <x v="6"/>
    <x v="4"/>
    <x v="3489"/>
  </r>
  <r>
    <x v="6"/>
    <x v="5"/>
    <x v="3486"/>
  </r>
  <r>
    <x v="6"/>
    <x v="6"/>
    <x v="3490"/>
  </r>
  <r>
    <x v="6"/>
    <x v="7"/>
    <x v="3491"/>
  </r>
  <r>
    <x v="6"/>
    <x v="8"/>
    <x v="22"/>
  </r>
  <r>
    <x v="6"/>
    <x v="9"/>
    <x v="3492"/>
  </r>
  <r>
    <x v="6"/>
    <x v="10"/>
    <x v="3493"/>
  </r>
  <r>
    <x v="6"/>
    <x v="11"/>
    <x v="3494"/>
  </r>
  <r>
    <x v="6"/>
    <x v="12"/>
    <x v="3495"/>
  </r>
  <r>
    <x v="6"/>
    <x v="13"/>
    <x v="3496"/>
  </r>
  <r>
    <x v="6"/>
    <x v="14"/>
    <x v="3497"/>
  </r>
  <r>
    <x v="6"/>
    <x v="15"/>
    <x v="3498"/>
  </r>
  <r>
    <x v="6"/>
    <x v="16"/>
    <x v="3499"/>
  </r>
  <r>
    <x v="6"/>
    <x v="17"/>
    <x v="3500"/>
  </r>
  <r>
    <x v="6"/>
    <x v="18"/>
    <x v="3501"/>
  </r>
  <r>
    <x v="6"/>
    <x v="19"/>
    <x v="3502"/>
  </r>
  <r>
    <x v="6"/>
    <x v="20"/>
    <x v="3503"/>
  </r>
  <r>
    <x v="6"/>
    <x v="21"/>
    <x v="3504"/>
  </r>
  <r>
    <x v="6"/>
    <x v="22"/>
    <x v="3505"/>
  </r>
  <r>
    <x v="6"/>
    <x v="23"/>
    <x v="3506"/>
  </r>
  <r>
    <x v="6"/>
    <x v="0"/>
    <x v="3507"/>
  </r>
  <r>
    <x v="6"/>
    <x v="1"/>
    <x v="3508"/>
  </r>
  <r>
    <x v="6"/>
    <x v="2"/>
    <x v="3509"/>
  </r>
  <r>
    <x v="6"/>
    <x v="3"/>
    <x v="3510"/>
  </r>
  <r>
    <x v="6"/>
    <x v="4"/>
    <x v="3511"/>
  </r>
  <r>
    <x v="6"/>
    <x v="5"/>
    <x v="3512"/>
  </r>
  <r>
    <x v="6"/>
    <x v="6"/>
    <x v="3513"/>
  </r>
  <r>
    <x v="6"/>
    <x v="7"/>
    <x v="3514"/>
  </r>
  <r>
    <x v="6"/>
    <x v="8"/>
    <x v="3515"/>
  </r>
  <r>
    <x v="6"/>
    <x v="9"/>
    <x v="3516"/>
  </r>
  <r>
    <x v="6"/>
    <x v="10"/>
    <x v="3517"/>
  </r>
  <r>
    <x v="6"/>
    <x v="11"/>
    <x v="3518"/>
  </r>
  <r>
    <x v="6"/>
    <x v="12"/>
    <x v="3519"/>
  </r>
  <r>
    <x v="6"/>
    <x v="13"/>
    <x v="3118"/>
  </r>
  <r>
    <x v="6"/>
    <x v="14"/>
    <x v="3520"/>
  </r>
  <r>
    <x v="6"/>
    <x v="15"/>
    <x v="3521"/>
  </r>
  <r>
    <x v="6"/>
    <x v="16"/>
    <x v="2649"/>
  </r>
  <r>
    <x v="6"/>
    <x v="17"/>
    <x v="1571"/>
  </r>
  <r>
    <x v="6"/>
    <x v="18"/>
    <x v="2789"/>
  </r>
  <r>
    <x v="6"/>
    <x v="19"/>
    <x v="2886"/>
  </r>
  <r>
    <x v="6"/>
    <x v="20"/>
    <x v="3522"/>
  </r>
  <r>
    <x v="6"/>
    <x v="21"/>
    <x v="3523"/>
  </r>
  <r>
    <x v="6"/>
    <x v="22"/>
    <x v="2807"/>
  </r>
  <r>
    <x v="6"/>
    <x v="23"/>
    <x v="2630"/>
  </r>
  <r>
    <x v="6"/>
    <x v="0"/>
    <x v="3144"/>
  </r>
  <r>
    <x v="6"/>
    <x v="1"/>
    <x v="3101"/>
  </r>
  <r>
    <x v="6"/>
    <x v="2"/>
    <x v="3524"/>
  </r>
  <r>
    <x v="6"/>
    <x v="3"/>
    <x v="3525"/>
  </r>
  <r>
    <x v="6"/>
    <x v="4"/>
    <x v="3298"/>
  </r>
  <r>
    <x v="6"/>
    <x v="5"/>
    <x v="3466"/>
  </r>
  <r>
    <x v="6"/>
    <x v="6"/>
    <x v="2702"/>
  </r>
  <r>
    <x v="6"/>
    <x v="7"/>
    <x v="2314"/>
  </r>
  <r>
    <x v="6"/>
    <x v="8"/>
    <x v="405"/>
  </r>
  <r>
    <x v="6"/>
    <x v="9"/>
    <x v="3267"/>
  </r>
  <r>
    <x v="6"/>
    <x v="10"/>
    <x v="1591"/>
  </r>
  <r>
    <x v="6"/>
    <x v="11"/>
    <x v="3526"/>
  </r>
  <r>
    <x v="6"/>
    <x v="12"/>
    <x v="3527"/>
  </r>
  <r>
    <x v="6"/>
    <x v="13"/>
    <x v="3528"/>
  </r>
  <r>
    <x v="6"/>
    <x v="14"/>
    <x v="2043"/>
  </r>
  <r>
    <x v="6"/>
    <x v="15"/>
    <x v="3529"/>
  </r>
  <r>
    <x v="6"/>
    <x v="16"/>
    <x v="3530"/>
  </r>
  <r>
    <x v="6"/>
    <x v="17"/>
    <x v="3531"/>
  </r>
  <r>
    <x v="6"/>
    <x v="18"/>
    <x v="3532"/>
  </r>
  <r>
    <x v="6"/>
    <x v="19"/>
    <x v="3533"/>
  </r>
  <r>
    <x v="6"/>
    <x v="20"/>
    <x v="3534"/>
  </r>
  <r>
    <x v="6"/>
    <x v="21"/>
    <x v="3535"/>
  </r>
  <r>
    <x v="6"/>
    <x v="22"/>
    <x v="2555"/>
  </r>
  <r>
    <x v="6"/>
    <x v="23"/>
    <x v="439"/>
  </r>
  <r>
    <x v="6"/>
    <x v="0"/>
    <x v="3536"/>
  </r>
  <r>
    <x v="6"/>
    <x v="1"/>
    <x v="3537"/>
  </r>
  <r>
    <x v="6"/>
    <x v="2"/>
    <x v="2358"/>
  </r>
  <r>
    <x v="6"/>
    <x v="3"/>
    <x v="3389"/>
  </r>
  <r>
    <x v="6"/>
    <x v="4"/>
    <x v="3538"/>
  </r>
  <r>
    <x v="6"/>
    <x v="5"/>
    <x v="3539"/>
  </r>
  <r>
    <x v="6"/>
    <x v="6"/>
    <x v="1862"/>
  </r>
  <r>
    <x v="6"/>
    <x v="7"/>
    <x v="1970"/>
  </r>
  <r>
    <x v="6"/>
    <x v="8"/>
    <x v="1701"/>
  </r>
  <r>
    <x v="6"/>
    <x v="9"/>
    <x v="3540"/>
  </r>
  <r>
    <x v="6"/>
    <x v="10"/>
    <x v="3541"/>
  </r>
  <r>
    <x v="6"/>
    <x v="11"/>
    <x v="1543"/>
  </r>
  <r>
    <x v="6"/>
    <x v="12"/>
    <x v="3542"/>
  </r>
  <r>
    <x v="6"/>
    <x v="13"/>
    <x v="1817"/>
  </r>
  <r>
    <x v="6"/>
    <x v="14"/>
    <x v="3543"/>
  </r>
  <r>
    <x v="6"/>
    <x v="15"/>
    <x v="3544"/>
  </r>
  <r>
    <x v="6"/>
    <x v="16"/>
    <x v="3545"/>
  </r>
  <r>
    <x v="6"/>
    <x v="17"/>
    <x v="3546"/>
  </r>
  <r>
    <x v="6"/>
    <x v="18"/>
    <x v="3547"/>
  </r>
  <r>
    <x v="6"/>
    <x v="19"/>
    <x v="3548"/>
  </r>
  <r>
    <x v="6"/>
    <x v="20"/>
    <x v="3549"/>
  </r>
  <r>
    <x v="6"/>
    <x v="21"/>
    <x v="3198"/>
  </r>
  <r>
    <x v="6"/>
    <x v="22"/>
    <x v="2952"/>
  </r>
  <r>
    <x v="6"/>
    <x v="23"/>
    <x v="3550"/>
  </r>
  <r>
    <x v="6"/>
    <x v="0"/>
    <x v="3551"/>
  </r>
  <r>
    <x v="6"/>
    <x v="1"/>
    <x v="2334"/>
  </r>
  <r>
    <x v="6"/>
    <x v="2"/>
    <x v="3552"/>
  </r>
  <r>
    <x v="6"/>
    <x v="3"/>
    <x v="2252"/>
  </r>
  <r>
    <x v="6"/>
    <x v="4"/>
    <x v="3264"/>
  </r>
  <r>
    <x v="6"/>
    <x v="5"/>
    <x v="2888"/>
  </r>
  <r>
    <x v="6"/>
    <x v="6"/>
    <x v="2754"/>
  </r>
  <r>
    <x v="6"/>
    <x v="7"/>
    <x v="3346"/>
  </r>
  <r>
    <x v="6"/>
    <x v="8"/>
    <x v="2584"/>
  </r>
  <r>
    <x v="6"/>
    <x v="9"/>
    <x v="3553"/>
  </r>
  <r>
    <x v="6"/>
    <x v="10"/>
    <x v="3554"/>
  </r>
  <r>
    <x v="6"/>
    <x v="11"/>
    <x v="3555"/>
  </r>
  <r>
    <x v="6"/>
    <x v="12"/>
    <x v="3360"/>
  </r>
  <r>
    <x v="6"/>
    <x v="13"/>
    <x v="3256"/>
  </r>
  <r>
    <x v="6"/>
    <x v="14"/>
    <x v="1971"/>
  </r>
  <r>
    <x v="6"/>
    <x v="15"/>
    <x v="730"/>
  </r>
  <r>
    <x v="6"/>
    <x v="16"/>
    <x v="1793"/>
  </r>
  <r>
    <x v="6"/>
    <x v="17"/>
    <x v="3556"/>
  </r>
  <r>
    <x v="6"/>
    <x v="18"/>
    <x v="3557"/>
  </r>
  <r>
    <x v="6"/>
    <x v="19"/>
    <x v="2231"/>
  </r>
  <r>
    <x v="6"/>
    <x v="20"/>
    <x v="1632"/>
  </r>
  <r>
    <x v="6"/>
    <x v="21"/>
    <x v="3339"/>
  </r>
  <r>
    <x v="6"/>
    <x v="22"/>
    <x v="3558"/>
  </r>
  <r>
    <x v="6"/>
    <x v="23"/>
    <x v="2747"/>
  </r>
  <r>
    <x v="6"/>
    <x v="0"/>
    <x v="3559"/>
  </r>
  <r>
    <x v="6"/>
    <x v="1"/>
    <x v="2597"/>
  </r>
  <r>
    <x v="6"/>
    <x v="2"/>
    <x v="2510"/>
  </r>
  <r>
    <x v="6"/>
    <x v="3"/>
    <x v="2796"/>
  </r>
  <r>
    <x v="6"/>
    <x v="4"/>
    <x v="2500"/>
  </r>
  <r>
    <x v="6"/>
    <x v="5"/>
    <x v="3560"/>
  </r>
  <r>
    <x v="6"/>
    <x v="6"/>
    <x v="3561"/>
  </r>
  <r>
    <x v="6"/>
    <x v="7"/>
    <x v="2637"/>
  </r>
  <r>
    <x v="6"/>
    <x v="8"/>
    <x v="3562"/>
  </r>
  <r>
    <x v="6"/>
    <x v="9"/>
    <x v="25"/>
  </r>
  <r>
    <x v="6"/>
    <x v="10"/>
    <x v="3563"/>
  </r>
  <r>
    <x v="6"/>
    <x v="11"/>
    <x v="1682"/>
  </r>
  <r>
    <x v="6"/>
    <x v="12"/>
    <x v="1861"/>
  </r>
  <r>
    <x v="6"/>
    <x v="13"/>
    <x v="2743"/>
  </r>
  <r>
    <x v="6"/>
    <x v="14"/>
    <x v="3564"/>
  </r>
  <r>
    <x v="6"/>
    <x v="15"/>
    <x v="2769"/>
  </r>
  <r>
    <x v="6"/>
    <x v="16"/>
    <x v="3565"/>
  </r>
  <r>
    <x v="6"/>
    <x v="17"/>
    <x v="3148"/>
  </r>
  <r>
    <x v="6"/>
    <x v="18"/>
    <x v="3566"/>
  </r>
  <r>
    <x v="6"/>
    <x v="19"/>
    <x v="3567"/>
  </r>
  <r>
    <x v="6"/>
    <x v="20"/>
    <x v="3568"/>
  </r>
  <r>
    <x v="6"/>
    <x v="21"/>
    <x v="2558"/>
  </r>
  <r>
    <x v="6"/>
    <x v="22"/>
    <x v="2088"/>
  </r>
  <r>
    <x v="6"/>
    <x v="23"/>
    <x v="2204"/>
  </r>
  <r>
    <x v="6"/>
    <x v="0"/>
    <x v="3569"/>
  </r>
  <r>
    <x v="6"/>
    <x v="1"/>
    <x v="2633"/>
  </r>
  <r>
    <x v="6"/>
    <x v="2"/>
    <x v="2207"/>
  </r>
  <r>
    <x v="6"/>
    <x v="3"/>
    <x v="3032"/>
  </r>
  <r>
    <x v="6"/>
    <x v="4"/>
    <x v="2362"/>
  </r>
  <r>
    <x v="6"/>
    <x v="5"/>
    <x v="3077"/>
  </r>
  <r>
    <x v="6"/>
    <x v="6"/>
    <x v="3570"/>
  </r>
  <r>
    <x v="6"/>
    <x v="7"/>
    <x v="3571"/>
  </r>
  <r>
    <x v="6"/>
    <x v="8"/>
    <x v="2569"/>
  </r>
  <r>
    <x v="6"/>
    <x v="9"/>
    <x v="3572"/>
  </r>
  <r>
    <x v="6"/>
    <x v="10"/>
    <x v="3573"/>
  </r>
  <r>
    <x v="6"/>
    <x v="11"/>
    <x v="2263"/>
  </r>
  <r>
    <x v="6"/>
    <x v="12"/>
    <x v="1564"/>
  </r>
  <r>
    <x v="6"/>
    <x v="13"/>
    <x v="3574"/>
  </r>
  <r>
    <x v="6"/>
    <x v="14"/>
    <x v="2320"/>
  </r>
  <r>
    <x v="6"/>
    <x v="15"/>
    <x v="1616"/>
  </r>
  <r>
    <x v="6"/>
    <x v="16"/>
    <x v="3575"/>
  </r>
  <r>
    <x v="6"/>
    <x v="17"/>
    <x v="3576"/>
  </r>
  <r>
    <x v="6"/>
    <x v="18"/>
    <x v="2527"/>
  </r>
  <r>
    <x v="6"/>
    <x v="19"/>
    <x v="2719"/>
  </r>
  <r>
    <x v="6"/>
    <x v="20"/>
    <x v="3007"/>
  </r>
  <r>
    <x v="6"/>
    <x v="21"/>
    <x v="3179"/>
  </r>
  <r>
    <x v="6"/>
    <x v="22"/>
    <x v="3577"/>
  </r>
  <r>
    <x v="6"/>
    <x v="23"/>
    <x v="3578"/>
  </r>
  <r>
    <x v="6"/>
    <x v="0"/>
    <x v="2691"/>
  </r>
  <r>
    <x v="6"/>
    <x v="1"/>
    <x v="3570"/>
  </r>
  <r>
    <x v="6"/>
    <x v="2"/>
    <x v="3294"/>
  </r>
  <r>
    <x v="6"/>
    <x v="3"/>
    <x v="1576"/>
  </r>
  <r>
    <x v="6"/>
    <x v="4"/>
    <x v="3519"/>
  </r>
  <r>
    <x v="6"/>
    <x v="5"/>
    <x v="3579"/>
  </r>
  <r>
    <x v="6"/>
    <x v="6"/>
    <x v="3580"/>
  </r>
  <r>
    <x v="6"/>
    <x v="7"/>
    <x v="2563"/>
  </r>
  <r>
    <x v="6"/>
    <x v="8"/>
    <x v="3581"/>
  </r>
  <r>
    <x v="6"/>
    <x v="9"/>
    <x v="3582"/>
  </r>
  <r>
    <x v="6"/>
    <x v="10"/>
    <x v="441"/>
  </r>
  <r>
    <x v="6"/>
    <x v="11"/>
    <x v="1676"/>
  </r>
  <r>
    <x v="6"/>
    <x v="12"/>
    <x v="2638"/>
  </r>
  <r>
    <x v="6"/>
    <x v="13"/>
    <x v="3583"/>
  </r>
  <r>
    <x v="6"/>
    <x v="14"/>
    <x v="3353"/>
  </r>
  <r>
    <x v="6"/>
    <x v="15"/>
    <x v="2452"/>
  </r>
  <r>
    <x v="6"/>
    <x v="16"/>
    <x v="3584"/>
  </r>
  <r>
    <x v="6"/>
    <x v="17"/>
    <x v="3585"/>
  </r>
  <r>
    <x v="6"/>
    <x v="18"/>
    <x v="3586"/>
  </r>
  <r>
    <x v="6"/>
    <x v="19"/>
    <x v="3587"/>
  </r>
  <r>
    <x v="6"/>
    <x v="20"/>
    <x v="3588"/>
  </r>
  <r>
    <x v="6"/>
    <x v="21"/>
    <x v="2281"/>
  </r>
  <r>
    <x v="6"/>
    <x v="22"/>
    <x v="3589"/>
  </r>
  <r>
    <x v="6"/>
    <x v="23"/>
    <x v="2197"/>
  </r>
  <r>
    <x v="6"/>
    <x v="0"/>
    <x v="3590"/>
  </r>
  <r>
    <x v="6"/>
    <x v="1"/>
    <x v="3591"/>
  </r>
  <r>
    <x v="6"/>
    <x v="2"/>
    <x v="2026"/>
  </r>
  <r>
    <x v="6"/>
    <x v="3"/>
    <x v="3592"/>
  </r>
  <r>
    <x v="6"/>
    <x v="4"/>
    <x v="3593"/>
  </r>
  <r>
    <x v="6"/>
    <x v="5"/>
    <x v="2688"/>
  </r>
  <r>
    <x v="6"/>
    <x v="6"/>
    <x v="3594"/>
  </r>
  <r>
    <x v="6"/>
    <x v="7"/>
    <x v="3482"/>
  </r>
  <r>
    <x v="6"/>
    <x v="8"/>
    <x v="3406"/>
  </r>
  <r>
    <x v="6"/>
    <x v="9"/>
    <x v="3238"/>
  </r>
  <r>
    <x v="6"/>
    <x v="10"/>
    <x v="3132"/>
  </r>
  <r>
    <x v="6"/>
    <x v="11"/>
    <x v="2526"/>
  </r>
  <r>
    <x v="6"/>
    <x v="12"/>
    <x v="3539"/>
  </r>
  <r>
    <x v="6"/>
    <x v="13"/>
    <x v="3595"/>
  </r>
  <r>
    <x v="6"/>
    <x v="14"/>
    <x v="2250"/>
  </r>
  <r>
    <x v="6"/>
    <x v="15"/>
    <x v="2493"/>
  </r>
  <r>
    <x v="6"/>
    <x v="16"/>
    <x v="3596"/>
  </r>
  <r>
    <x v="6"/>
    <x v="17"/>
    <x v="3597"/>
  </r>
  <r>
    <x v="6"/>
    <x v="18"/>
    <x v="3598"/>
  </r>
  <r>
    <x v="6"/>
    <x v="19"/>
    <x v="2453"/>
  </r>
  <r>
    <x v="6"/>
    <x v="20"/>
    <x v="3219"/>
  </r>
  <r>
    <x v="6"/>
    <x v="21"/>
    <x v="2378"/>
  </r>
  <r>
    <x v="6"/>
    <x v="22"/>
    <x v="3599"/>
  </r>
  <r>
    <x v="6"/>
    <x v="23"/>
    <x v="1518"/>
  </r>
  <r>
    <x v="6"/>
    <x v="0"/>
    <x v="2223"/>
  </r>
  <r>
    <x v="6"/>
    <x v="1"/>
    <x v="2959"/>
  </r>
  <r>
    <x v="6"/>
    <x v="2"/>
    <x v="2244"/>
  </r>
  <r>
    <x v="6"/>
    <x v="3"/>
    <x v="2694"/>
  </r>
  <r>
    <x v="6"/>
    <x v="4"/>
    <x v="2607"/>
  </r>
  <r>
    <x v="6"/>
    <x v="5"/>
    <x v="2736"/>
  </r>
  <r>
    <x v="6"/>
    <x v="6"/>
    <x v="3131"/>
  </r>
  <r>
    <x v="6"/>
    <x v="7"/>
    <x v="2194"/>
  </r>
  <r>
    <x v="6"/>
    <x v="8"/>
    <x v="3600"/>
  </r>
  <r>
    <x v="6"/>
    <x v="9"/>
    <x v="3601"/>
  </r>
  <r>
    <x v="6"/>
    <x v="10"/>
    <x v="3602"/>
  </r>
  <r>
    <x v="6"/>
    <x v="11"/>
    <x v="386"/>
  </r>
  <r>
    <x v="6"/>
    <x v="12"/>
    <x v="3603"/>
  </r>
  <r>
    <x v="6"/>
    <x v="13"/>
    <x v="493"/>
  </r>
  <r>
    <x v="6"/>
    <x v="14"/>
    <x v="3604"/>
  </r>
  <r>
    <x v="6"/>
    <x v="15"/>
    <x v="3605"/>
  </r>
  <r>
    <x v="6"/>
    <x v="16"/>
    <x v="3606"/>
  </r>
  <r>
    <x v="6"/>
    <x v="17"/>
    <x v="3607"/>
  </r>
  <r>
    <x v="6"/>
    <x v="18"/>
    <x v="3608"/>
  </r>
  <r>
    <x v="6"/>
    <x v="19"/>
    <x v="3609"/>
  </r>
  <r>
    <x v="6"/>
    <x v="20"/>
    <x v="3610"/>
  </r>
  <r>
    <x v="6"/>
    <x v="21"/>
    <x v="3611"/>
  </r>
  <r>
    <x v="6"/>
    <x v="22"/>
    <x v="2317"/>
  </r>
  <r>
    <x v="6"/>
    <x v="23"/>
    <x v="2960"/>
  </r>
  <r>
    <x v="6"/>
    <x v="0"/>
    <x v="1681"/>
  </r>
  <r>
    <x v="6"/>
    <x v="1"/>
    <x v="2229"/>
  </r>
  <r>
    <x v="6"/>
    <x v="2"/>
    <x v="2246"/>
  </r>
  <r>
    <x v="6"/>
    <x v="3"/>
    <x v="3097"/>
  </r>
  <r>
    <x v="6"/>
    <x v="4"/>
    <x v="3612"/>
  </r>
  <r>
    <x v="6"/>
    <x v="5"/>
    <x v="1561"/>
  </r>
  <r>
    <x v="6"/>
    <x v="6"/>
    <x v="3338"/>
  </r>
  <r>
    <x v="6"/>
    <x v="7"/>
    <x v="3613"/>
  </r>
  <r>
    <x v="6"/>
    <x v="8"/>
    <x v="3614"/>
  </r>
  <r>
    <x v="6"/>
    <x v="9"/>
    <x v="3615"/>
  </r>
  <r>
    <x v="6"/>
    <x v="10"/>
    <x v="258"/>
  </r>
  <r>
    <x v="6"/>
    <x v="11"/>
    <x v="3616"/>
  </r>
  <r>
    <x v="6"/>
    <x v="12"/>
    <x v="3617"/>
  </r>
  <r>
    <x v="6"/>
    <x v="13"/>
    <x v="3618"/>
  </r>
  <r>
    <x v="6"/>
    <x v="14"/>
    <x v="2160"/>
  </r>
  <r>
    <x v="6"/>
    <x v="15"/>
    <x v="3619"/>
  </r>
  <r>
    <x v="6"/>
    <x v="16"/>
    <x v="3620"/>
  </r>
  <r>
    <x v="6"/>
    <x v="17"/>
    <x v="1427"/>
  </r>
  <r>
    <x v="6"/>
    <x v="18"/>
    <x v="740"/>
  </r>
  <r>
    <x v="6"/>
    <x v="19"/>
    <x v="3621"/>
  </r>
  <r>
    <x v="6"/>
    <x v="20"/>
    <x v="3622"/>
  </r>
  <r>
    <x v="6"/>
    <x v="21"/>
    <x v="3623"/>
  </r>
  <r>
    <x v="6"/>
    <x v="22"/>
    <x v="3624"/>
  </r>
  <r>
    <x v="6"/>
    <x v="23"/>
    <x v="3625"/>
  </r>
  <r>
    <x v="6"/>
    <x v="0"/>
    <x v="3626"/>
  </r>
  <r>
    <x v="6"/>
    <x v="1"/>
    <x v="3627"/>
  </r>
  <r>
    <x v="6"/>
    <x v="2"/>
    <x v="3628"/>
  </r>
  <r>
    <x v="6"/>
    <x v="3"/>
    <x v="2624"/>
  </r>
  <r>
    <x v="6"/>
    <x v="4"/>
    <x v="1616"/>
  </r>
  <r>
    <x v="6"/>
    <x v="5"/>
    <x v="2787"/>
  </r>
  <r>
    <x v="6"/>
    <x v="6"/>
    <x v="3629"/>
  </r>
  <r>
    <x v="6"/>
    <x v="7"/>
    <x v="3630"/>
  </r>
  <r>
    <x v="6"/>
    <x v="8"/>
    <x v="3322"/>
  </r>
  <r>
    <x v="6"/>
    <x v="9"/>
    <x v="3631"/>
  </r>
  <r>
    <x v="6"/>
    <x v="10"/>
    <x v="3632"/>
  </r>
  <r>
    <x v="6"/>
    <x v="11"/>
    <x v="858"/>
  </r>
  <r>
    <x v="6"/>
    <x v="12"/>
    <x v="3633"/>
  </r>
  <r>
    <x v="6"/>
    <x v="13"/>
    <x v="3634"/>
  </r>
  <r>
    <x v="6"/>
    <x v="14"/>
    <x v="3635"/>
  </r>
  <r>
    <x v="6"/>
    <x v="15"/>
    <x v="3636"/>
  </r>
  <r>
    <x v="6"/>
    <x v="16"/>
    <x v="3637"/>
  </r>
  <r>
    <x v="6"/>
    <x v="17"/>
    <x v="3638"/>
  </r>
  <r>
    <x v="6"/>
    <x v="18"/>
    <x v="1646"/>
  </r>
  <r>
    <x v="6"/>
    <x v="19"/>
    <x v="3639"/>
  </r>
  <r>
    <x v="6"/>
    <x v="20"/>
    <x v="2265"/>
  </r>
  <r>
    <x v="6"/>
    <x v="21"/>
    <x v="2026"/>
  </r>
  <r>
    <x v="6"/>
    <x v="22"/>
    <x v="3640"/>
  </r>
  <r>
    <x v="6"/>
    <x v="23"/>
    <x v="2773"/>
  </r>
  <r>
    <x v="6"/>
    <x v="0"/>
    <x v="3641"/>
  </r>
  <r>
    <x v="6"/>
    <x v="1"/>
    <x v="3329"/>
  </r>
  <r>
    <x v="6"/>
    <x v="2"/>
    <x v="2341"/>
  </r>
  <r>
    <x v="6"/>
    <x v="3"/>
    <x v="3460"/>
  </r>
  <r>
    <x v="6"/>
    <x v="4"/>
    <x v="3025"/>
  </r>
  <r>
    <x v="6"/>
    <x v="5"/>
    <x v="3642"/>
  </r>
  <r>
    <x v="6"/>
    <x v="6"/>
    <x v="3077"/>
  </r>
  <r>
    <x v="6"/>
    <x v="7"/>
    <x v="2774"/>
  </r>
  <r>
    <x v="6"/>
    <x v="8"/>
    <x v="3643"/>
  </r>
  <r>
    <x v="6"/>
    <x v="9"/>
    <x v="3249"/>
  </r>
  <r>
    <x v="6"/>
    <x v="10"/>
    <x v="3644"/>
  </r>
  <r>
    <x v="6"/>
    <x v="11"/>
    <x v="2261"/>
  </r>
  <r>
    <x v="6"/>
    <x v="12"/>
    <x v="3645"/>
  </r>
  <r>
    <x v="6"/>
    <x v="13"/>
    <x v="3646"/>
  </r>
  <r>
    <x v="6"/>
    <x v="14"/>
    <x v="3647"/>
  </r>
  <r>
    <x v="6"/>
    <x v="15"/>
    <x v="3095"/>
  </r>
  <r>
    <x v="6"/>
    <x v="16"/>
    <x v="2485"/>
  </r>
  <r>
    <x v="6"/>
    <x v="17"/>
    <x v="3648"/>
  </r>
  <r>
    <x v="6"/>
    <x v="18"/>
    <x v="3649"/>
  </r>
  <r>
    <x v="6"/>
    <x v="19"/>
    <x v="3315"/>
  </r>
  <r>
    <x v="6"/>
    <x v="20"/>
    <x v="3035"/>
  </r>
  <r>
    <x v="6"/>
    <x v="21"/>
    <x v="2753"/>
  </r>
  <r>
    <x v="6"/>
    <x v="22"/>
    <x v="607"/>
  </r>
  <r>
    <x v="6"/>
    <x v="23"/>
    <x v="3031"/>
  </r>
  <r>
    <x v="6"/>
    <x v="0"/>
    <x v="3081"/>
  </r>
  <r>
    <x v="6"/>
    <x v="1"/>
    <x v="3451"/>
  </r>
  <r>
    <x v="6"/>
    <x v="2"/>
    <x v="3650"/>
  </r>
  <r>
    <x v="6"/>
    <x v="3"/>
    <x v="3651"/>
  </r>
  <r>
    <x v="6"/>
    <x v="4"/>
    <x v="3652"/>
  </r>
  <r>
    <x v="6"/>
    <x v="5"/>
    <x v="3653"/>
  </r>
  <r>
    <x v="6"/>
    <x v="6"/>
    <x v="3390"/>
  </r>
  <r>
    <x v="6"/>
    <x v="7"/>
    <x v="2602"/>
  </r>
  <r>
    <x v="6"/>
    <x v="8"/>
    <x v="3654"/>
  </r>
  <r>
    <x v="6"/>
    <x v="9"/>
    <x v="3655"/>
  </r>
  <r>
    <x v="6"/>
    <x v="10"/>
    <x v="2949"/>
  </r>
  <r>
    <x v="6"/>
    <x v="11"/>
    <x v="373"/>
  </r>
  <r>
    <x v="6"/>
    <x v="12"/>
    <x v="3656"/>
  </r>
  <r>
    <x v="6"/>
    <x v="13"/>
    <x v="2456"/>
  </r>
  <r>
    <x v="6"/>
    <x v="14"/>
    <x v="2829"/>
  </r>
  <r>
    <x v="6"/>
    <x v="15"/>
    <x v="3657"/>
  </r>
  <r>
    <x v="6"/>
    <x v="16"/>
    <x v="1683"/>
  </r>
  <r>
    <x v="6"/>
    <x v="17"/>
    <x v="3658"/>
  </r>
  <r>
    <x v="6"/>
    <x v="18"/>
    <x v="3659"/>
  </r>
  <r>
    <x v="6"/>
    <x v="19"/>
    <x v="2778"/>
  </r>
  <r>
    <x v="6"/>
    <x v="20"/>
    <x v="2066"/>
  </r>
  <r>
    <x v="6"/>
    <x v="21"/>
    <x v="2071"/>
  </r>
  <r>
    <x v="6"/>
    <x v="22"/>
    <x v="2342"/>
  </r>
  <r>
    <x v="6"/>
    <x v="23"/>
    <x v="3660"/>
  </r>
  <r>
    <x v="6"/>
    <x v="0"/>
    <x v="2796"/>
  </r>
  <r>
    <x v="6"/>
    <x v="1"/>
    <x v="2197"/>
  </r>
  <r>
    <x v="6"/>
    <x v="2"/>
    <x v="2208"/>
  </r>
  <r>
    <x v="6"/>
    <x v="3"/>
    <x v="2219"/>
  </r>
  <r>
    <x v="6"/>
    <x v="4"/>
    <x v="3426"/>
  </r>
  <r>
    <x v="6"/>
    <x v="5"/>
    <x v="3661"/>
  </r>
  <r>
    <x v="6"/>
    <x v="6"/>
    <x v="2592"/>
  </r>
  <r>
    <x v="6"/>
    <x v="7"/>
    <x v="2265"/>
  </r>
  <r>
    <x v="6"/>
    <x v="8"/>
    <x v="2644"/>
  </r>
  <r>
    <x v="6"/>
    <x v="9"/>
    <x v="3662"/>
  </r>
  <r>
    <x v="6"/>
    <x v="10"/>
    <x v="2338"/>
  </r>
  <r>
    <x v="6"/>
    <x v="11"/>
    <x v="3200"/>
  </r>
  <r>
    <x v="6"/>
    <x v="12"/>
    <x v="2025"/>
  </r>
  <r>
    <x v="6"/>
    <x v="13"/>
    <x v="2327"/>
  </r>
  <r>
    <x v="6"/>
    <x v="14"/>
    <x v="1617"/>
  </r>
  <r>
    <x v="6"/>
    <x v="15"/>
    <x v="3627"/>
  </r>
  <r>
    <x v="6"/>
    <x v="16"/>
    <x v="3663"/>
  </r>
  <r>
    <x v="6"/>
    <x v="17"/>
    <x v="3664"/>
  </r>
  <r>
    <x v="6"/>
    <x v="18"/>
    <x v="3665"/>
  </r>
  <r>
    <x v="6"/>
    <x v="19"/>
    <x v="3666"/>
  </r>
  <r>
    <x v="6"/>
    <x v="20"/>
    <x v="2099"/>
  </r>
  <r>
    <x v="6"/>
    <x v="21"/>
    <x v="2523"/>
  </r>
  <r>
    <x v="6"/>
    <x v="22"/>
    <x v="3667"/>
  </r>
  <r>
    <x v="6"/>
    <x v="23"/>
    <x v="3428"/>
  </r>
  <r>
    <x v="6"/>
    <x v="0"/>
    <x v="2045"/>
  </r>
  <r>
    <x v="6"/>
    <x v="1"/>
    <x v="464"/>
  </r>
  <r>
    <x v="6"/>
    <x v="2"/>
    <x v="2318"/>
  </r>
  <r>
    <x v="6"/>
    <x v="3"/>
    <x v="3668"/>
  </r>
  <r>
    <x v="6"/>
    <x v="4"/>
    <x v="3669"/>
  </r>
  <r>
    <x v="6"/>
    <x v="5"/>
    <x v="2025"/>
  </r>
  <r>
    <x v="6"/>
    <x v="6"/>
    <x v="2783"/>
  </r>
  <r>
    <x v="6"/>
    <x v="7"/>
    <x v="2856"/>
  </r>
  <r>
    <x v="6"/>
    <x v="8"/>
    <x v="1617"/>
  </r>
  <r>
    <x v="6"/>
    <x v="9"/>
    <x v="3670"/>
  </r>
  <r>
    <x v="6"/>
    <x v="10"/>
    <x v="3671"/>
  </r>
  <r>
    <x v="6"/>
    <x v="11"/>
    <x v="3672"/>
  </r>
  <r>
    <x v="6"/>
    <x v="12"/>
    <x v="3673"/>
  </r>
  <r>
    <x v="6"/>
    <x v="13"/>
    <x v="3674"/>
  </r>
  <r>
    <x v="6"/>
    <x v="14"/>
    <x v="3675"/>
  </r>
  <r>
    <x v="6"/>
    <x v="15"/>
    <x v="1781"/>
  </r>
  <r>
    <x v="6"/>
    <x v="16"/>
    <x v="520"/>
  </r>
  <r>
    <x v="6"/>
    <x v="17"/>
    <x v="3676"/>
  </r>
  <r>
    <x v="6"/>
    <x v="18"/>
    <x v="3677"/>
  </r>
  <r>
    <x v="6"/>
    <x v="19"/>
    <x v="3678"/>
  </r>
  <r>
    <x v="6"/>
    <x v="20"/>
    <x v="3679"/>
  </r>
  <r>
    <x v="6"/>
    <x v="21"/>
    <x v="3680"/>
  </r>
  <r>
    <x v="6"/>
    <x v="22"/>
    <x v="3681"/>
  </r>
  <r>
    <x v="6"/>
    <x v="23"/>
    <x v="3682"/>
  </r>
  <r>
    <x v="6"/>
    <x v="0"/>
    <x v="3683"/>
  </r>
  <r>
    <x v="6"/>
    <x v="1"/>
    <x v="3309"/>
  </r>
  <r>
    <x v="6"/>
    <x v="2"/>
    <x v="2961"/>
  </r>
  <r>
    <x v="6"/>
    <x v="3"/>
    <x v="3684"/>
  </r>
  <r>
    <x v="6"/>
    <x v="4"/>
    <x v="470"/>
  </r>
  <r>
    <x v="6"/>
    <x v="5"/>
    <x v="2743"/>
  </r>
  <r>
    <x v="6"/>
    <x v="6"/>
    <x v="3685"/>
  </r>
  <r>
    <x v="6"/>
    <x v="7"/>
    <x v="3686"/>
  </r>
  <r>
    <x v="6"/>
    <x v="8"/>
    <x v="3687"/>
  </r>
  <r>
    <x v="6"/>
    <x v="9"/>
    <x v="3688"/>
  </r>
  <r>
    <x v="6"/>
    <x v="10"/>
    <x v="3689"/>
  </r>
  <r>
    <x v="6"/>
    <x v="11"/>
    <x v="3690"/>
  </r>
  <r>
    <x v="6"/>
    <x v="12"/>
    <x v="3691"/>
  </r>
  <r>
    <x v="6"/>
    <x v="13"/>
    <x v="3692"/>
  </r>
  <r>
    <x v="6"/>
    <x v="14"/>
    <x v="3693"/>
  </r>
  <r>
    <x v="6"/>
    <x v="15"/>
    <x v="3694"/>
  </r>
  <r>
    <x v="6"/>
    <x v="16"/>
    <x v="3695"/>
  </r>
  <r>
    <x v="6"/>
    <x v="17"/>
    <x v="3696"/>
  </r>
  <r>
    <x v="6"/>
    <x v="18"/>
    <x v="3697"/>
  </r>
  <r>
    <x v="6"/>
    <x v="19"/>
    <x v="3698"/>
  </r>
  <r>
    <x v="6"/>
    <x v="20"/>
    <x v="3699"/>
  </r>
  <r>
    <x v="6"/>
    <x v="21"/>
    <x v="3700"/>
  </r>
  <r>
    <x v="6"/>
    <x v="22"/>
    <x v="3204"/>
  </r>
  <r>
    <x v="6"/>
    <x v="23"/>
    <x v="3701"/>
  </r>
  <r>
    <x v="6"/>
    <x v="0"/>
    <x v="3702"/>
  </r>
  <r>
    <x v="6"/>
    <x v="1"/>
    <x v="1748"/>
  </r>
  <r>
    <x v="6"/>
    <x v="2"/>
    <x v="3703"/>
  </r>
  <r>
    <x v="6"/>
    <x v="3"/>
    <x v="3609"/>
  </r>
  <r>
    <x v="6"/>
    <x v="4"/>
    <x v="3704"/>
  </r>
  <r>
    <x v="6"/>
    <x v="5"/>
    <x v="3705"/>
  </r>
  <r>
    <x v="6"/>
    <x v="6"/>
    <x v="3706"/>
  </r>
  <r>
    <x v="6"/>
    <x v="7"/>
    <x v="2087"/>
  </r>
  <r>
    <x v="6"/>
    <x v="8"/>
    <x v="2887"/>
  </r>
  <r>
    <x v="6"/>
    <x v="9"/>
    <x v="3707"/>
  </r>
  <r>
    <x v="6"/>
    <x v="10"/>
    <x v="3708"/>
  </r>
  <r>
    <x v="6"/>
    <x v="11"/>
    <x v="3709"/>
  </r>
  <r>
    <x v="6"/>
    <x v="12"/>
    <x v="3710"/>
  </r>
  <r>
    <x v="6"/>
    <x v="13"/>
    <x v="3711"/>
  </r>
  <r>
    <x v="6"/>
    <x v="14"/>
    <x v="3308"/>
  </r>
  <r>
    <x v="6"/>
    <x v="15"/>
    <x v="3712"/>
  </r>
  <r>
    <x v="6"/>
    <x v="16"/>
    <x v="3713"/>
  </r>
  <r>
    <x v="6"/>
    <x v="17"/>
    <x v="3714"/>
  </r>
  <r>
    <x v="6"/>
    <x v="18"/>
    <x v="2664"/>
  </r>
  <r>
    <x v="6"/>
    <x v="19"/>
    <x v="2117"/>
  </r>
  <r>
    <x v="6"/>
    <x v="20"/>
    <x v="1630"/>
  </r>
  <r>
    <x v="6"/>
    <x v="21"/>
    <x v="3183"/>
  </r>
  <r>
    <x v="6"/>
    <x v="22"/>
    <x v="2594"/>
  </r>
  <r>
    <x v="6"/>
    <x v="23"/>
    <x v="2587"/>
  </r>
  <r>
    <x v="6"/>
    <x v="0"/>
    <x v="3715"/>
  </r>
  <r>
    <x v="6"/>
    <x v="1"/>
    <x v="2584"/>
  </r>
  <r>
    <x v="6"/>
    <x v="2"/>
    <x v="2583"/>
  </r>
  <r>
    <x v="6"/>
    <x v="3"/>
    <x v="3716"/>
  </r>
  <r>
    <x v="6"/>
    <x v="4"/>
    <x v="3245"/>
  </r>
  <r>
    <x v="6"/>
    <x v="5"/>
    <x v="3105"/>
  </r>
  <r>
    <x v="6"/>
    <x v="6"/>
    <x v="3717"/>
  </r>
  <r>
    <x v="6"/>
    <x v="7"/>
    <x v="3718"/>
  </r>
  <r>
    <x v="6"/>
    <x v="8"/>
    <x v="2653"/>
  </r>
  <r>
    <x v="6"/>
    <x v="9"/>
    <x v="2027"/>
  </r>
  <r>
    <x v="6"/>
    <x v="10"/>
    <x v="3719"/>
  </r>
  <r>
    <x v="6"/>
    <x v="11"/>
    <x v="2785"/>
  </r>
  <r>
    <x v="6"/>
    <x v="12"/>
    <x v="3342"/>
  </r>
  <r>
    <x v="6"/>
    <x v="13"/>
    <x v="2111"/>
  </r>
  <r>
    <x v="6"/>
    <x v="14"/>
    <x v="3720"/>
  </r>
  <r>
    <x v="6"/>
    <x v="15"/>
    <x v="2285"/>
  </r>
  <r>
    <x v="6"/>
    <x v="16"/>
    <x v="2267"/>
  </r>
  <r>
    <x v="6"/>
    <x v="17"/>
    <x v="2034"/>
  </r>
  <r>
    <x v="6"/>
    <x v="18"/>
    <x v="2525"/>
  </r>
  <r>
    <x v="6"/>
    <x v="19"/>
    <x v="3342"/>
  </r>
  <r>
    <x v="6"/>
    <x v="20"/>
    <x v="3721"/>
  </r>
  <r>
    <x v="6"/>
    <x v="21"/>
    <x v="3096"/>
  </r>
  <r>
    <x v="6"/>
    <x v="22"/>
    <x v="3722"/>
  </r>
  <r>
    <x v="6"/>
    <x v="23"/>
    <x v="2807"/>
  </r>
  <r>
    <x v="6"/>
    <x v="0"/>
    <x v="2316"/>
  </r>
  <r>
    <x v="6"/>
    <x v="1"/>
    <x v="3723"/>
  </r>
  <r>
    <x v="6"/>
    <x v="2"/>
    <x v="2358"/>
  </r>
  <r>
    <x v="6"/>
    <x v="3"/>
    <x v="3724"/>
  </r>
  <r>
    <x v="6"/>
    <x v="4"/>
    <x v="3725"/>
  </r>
  <r>
    <x v="6"/>
    <x v="5"/>
    <x v="3726"/>
  </r>
  <r>
    <x v="6"/>
    <x v="6"/>
    <x v="3727"/>
  </r>
  <r>
    <x v="6"/>
    <x v="7"/>
    <x v="3728"/>
  </r>
  <r>
    <x v="6"/>
    <x v="8"/>
    <x v="3729"/>
  </r>
  <r>
    <x v="6"/>
    <x v="9"/>
    <x v="2705"/>
  </r>
  <r>
    <x v="6"/>
    <x v="10"/>
    <x v="3730"/>
  </r>
  <r>
    <x v="6"/>
    <x v="11"/>
    <x v="2026"/>
  </r>
  <r>
    <x v="6"/>
    <x v="12"/>
    <x v="2785"/>
  </r>
  <r>
    <x v="6"/>
    <x v="13"/>
    <x v="3731"/>
  </r>
  <r>
    <x v="6"/>
    <x v="14"/>
    <x v="3732"/>
  </r>
  <r>
    <x v="6"/>
    <x v="15"/>
    <x v="3733"/>
  </r>
  <r>
    <x v="6"/>
    <x v="16"/>
    <x v="2480"/>
  </r>
  <r>
    <x v="6"/>
    <x v="17"/>
    <x v="3623"/>
  </r>
  <r>
    <x v="6"/>
    <x v="18"/>
    <x v="3734"/>
  </r>
  <r>
    <x v="6"/>
    <x v="19"/>
    <x v="2949"/>
  </r>
  <r>
    <x v="6"/>
    <x v="20"/>
    <x v="2031"/>
  </r>
  <r>
    <x v="6"/>
    <x v="21"/>
    <x v="2963"/>
  </r>
  <r>
    <x v="6"/>
    <x v="22"/>
    <x v="2036"/>
  </r>
  <r>
    <x v="6"/>
    <x v="23"/>
    <x v="3735"/>
  </r>
  <r>
    <x v="6"/>
    <x v="0"/>
    <x v="2498"/>
  </r>
  <r>
    <x v="6"/>
    <x v="1"/>
    <x v="3736"/>
  </r>
  <r>
    <x v="6"/>
    <x v="2"/>
    <x v="3737"/>
  </r>
  <r>
    <x v="6"/>
    <x v="3"/>
    <x v="2550"/>
  </r>
  <r>
    <x v="6"/>
    <x v="4"/>
    <x v="3340"/>
  </r>
  <r>
    <x v="6"/>
    <x v="5"/>
    <x v="3295"/>
  </r>
  <r>
    <x v="6"/>
    <x v="6"/>
    <x v="2067"/>
  </r>
  <r>
    <x v="6"/>
    <x v="7"/>
    <x v="3738"/>
  </r>
  <r>
    <x v="6"/>
    <x v="8"/>
    <x v="2647"/>
  </r>
  <r>
    <x v="6"/>
    <x v="9"/>
    <x v="1647"/>
  </r>
  <r>
    <x v="6"/>
    <x v="10"/>
    <x v="1529"/>
  </r>
  <r>
    <x v="6"/>
    <x v="11"/>
    <x v="564"/>
  </r>
  <r>
    <x v="6"/>
    <x v="12"/>
    <x v="3739"/>
  </r>
  <r>
    <x v="6"/>
    <x v="13"/>
    <x v="3740"/>
  </r>
  <r>
    <x v="6"/>
    <x v="14"/>
    <x v="1784"/>
  </r>
  <r>
    <x v="6"/>
    <x v="15"/>
    <x v="2180"/>
  </r>
  <r>
    <x v="6"/>
    <x v="16"/>
    <x v="3636"/>
  </r>
  <r>
    <x v="6"/>
    <x v="17"/>
    <x v="434"/>
  </r>
  <r>
    <x v="6"/>
    <x v="18"/>
    <x v="3741"/>
  </r>
  <r>
    <x v="6"/>
    <x v="19"/>
    <x v="2096"/>
  </r>
  <r>
    <x v="6"/>
    <x v="20"/>
    <x v="535"/>
  </r>
  <r>
    <x v="6"/>
    <x v="21"/>
    <x v="2806"/>
  </r>
  <r>
    <x v="6"/>
    <x v="22"/>
    <x v="3742"/>
  </r>
  <r>
    <x v="6"/>
    <x v="23"/>
    <x v="3328"/>
  </r>
  <r>
    <x v="6"/>
    <x v="0"/>
    <x v="3743"/>
  </r>
  <r>
    <x v="6"/>
    <x v="1"/>
    <x v="2254"/>
  </r>
  <r>
    <x v="6"/>
    <x v="2"/>
    <x v="2897"/>
  </r>
  <r>
    <x v="6"/>
    <x v="3"/>
    <x v="2737"/>
  </r>
  <r>
    <x v="6"/>
    <x v="4"/>
    <x v="3744"/>
  </r>
  <r>
    <x v="6"/>
    <x v="5"/>
    <x v="2222"/>
  </r>
  <r>
    <x v="6"/>
    <x v="6"/>
    <x v="3243"/>
  </r>
  <r>
    <x v="6"/>
    <x v="7"/>
    <x v="3009"/>
  </r>
  <r>
    <x v="6"/>
    <x v="8"/>
    <x v="2330"/>
  </r>
  <r>
    <x v="6"/>
    <x v="9"/>
    <x v="2924"/>
  </r>
  <r>
    <x v="6"/>
    <x v="10"/>
    <x v="3627"/>
  </r>
  <r>
    <x v="6"/>
    <x v="11"/>
    <x v="3745"/>
  </r>
  <r>
    <x v="6"/>
    <x v="12"/>
    <x v="3746"/>
  </r>
  <r>
    <x v="6"/>
    <x v="13"/>
    <x v="2309"/>
  </r>
  <r>
    <x v="6"/>
    <x v="14"/>
    <x v="3747"/>
  </r>
  <r>
    <x v="6"/>
    <x v="15"/>
    <x v="2642"/>
  </r>
  <r>
    <x v="6"/>
    <x v="16"/>
    <x v="3748"/>
  </r>
  <r>
    <x v="6"/>
    <x v="17"/>
    <x v="2193"/>
  </r>
  <r>
    <x v="6"/>
    <x v="18"/>
    <x v="2284"/>
  </r>
  <r>
    <x v="6"/>
    <x v="19"/>
    <x v="3749"/>
  </r>
  <r>
    <x v="6"/>
    <x v="20"/>
    <x v="3750"/>
  </r>
  <r>
    <x v="6"/>
    <x v="21"/>
    <x v="2748"/>
  </r>
  <r>
    <x v="6"/>
    <x v="22"/>
    <x v="3751"/>
  </r>
  <r>
    <x v="6"/>
    <x v="23"/>
    <x v="2278"/>
  </r>
  <r>
    <x v="6"/>
    <x v="0"/>
    <x v="2802"/>
  </r>
  <r>
    <x v="6"/>
    <x v="1"/>
    <x v="3217"/>
  </r>
  <r>
    <x v="6"/>
    <x v="2"/>
    <x v="2337"/>
  </r>
  <r>
    <x v="6"/>
    <x v="3"/>
    <x v="3025"/>
  </r>
  <r>
    <x v="6"/>
    <x v="4"/>
    <x v="2212"/>
  </r>
  <r>
    <x v="6"/>
    <x v="5"/>
    <x v="2539"/>
  </r>
  <r>
    <x v="6"/>
    <x v="6"/>
    <x v="2067"/>
  </r>
  <r>
    <x v="6"/>
    <x v="7"/>
    <x v="2332"/>
  </r>
  <r>
    <x v="6"/>
    <x v="8"/>
    <x v="3752"/>
  </r>
  <r>
    <x v="6"/>
    <x v="9"/>
    <x v="3753"/>
  </r>
  <r>
    <x v="6"/>
    <x v="10"/>
    <x v="2832"/>
  </r>
  <r>
    <x v="6"/>
    <x v="11"/>
    <x v="2386"/>
  </r>
  <r>
    <x v="6"/>
    <x v="12"/>
    <x v="2493"/>
  </r>
  <r>
    <x v="6"/>
    <x v="13"/>
    <x v="3754"/>
  </r>
  <r>
    <x v="6"/>
    <x v="14"/>
    <x v="3755"/>
  </r>
  <r>
    <x v="6"/>
    <x v="15"/>
    <x v="2985"/>
  </r>
  <r>
    <x v="6"/>
    <x v="16"/>
    <x v="3756"/>
  </r>
  <r>
    <x v="6"/>
    <x v="17"/>
    <x v="491"/>
  </r>
  <r>
    <x v="6"/>
    <x v="18"/>
    <x v="3757"/>
  </r>
  <r>
    <x v="6"/>
    <x v="19"/>
    <x v="3309"/>
  </r>
  <r>
    <x v="6"/>
    <x v="20"/>
    <x v="3758"/>
  </r>
  <r>
    <x v="6"/>
    <x v="21"/>
    <x v="3759"/>
  </r>
  <r>
    <x v="6"/>
    <x v="22"/>
    <x v="2869"/>
  </r>
  <r>
    <x v="6"/>
    <x v="23"/>
    <x v="1889"/>
  </r>
  <r>
    <x v="6"/>
    <x v="0"/>
    <x v="2894"/>
  </r>
  <r>
    <x v="6"/>
    <x v="1"/>
    <x v="3760"/>
  </r>
  <r>
    <x v="6"/>
    <x v="2"/>
    <x v="3761"/>
  </r>
  <r>
    <x v="6"/>
    <x v="3"/>
    <x v="3762"/>
  </r>
  <r>
    <x v="6"/>
    <x v="4"/>
    <x v="3329"/>
  </r>
  <r>
    <x v="6"/>
    <x v="5"/>
    <x v="3763"/>
  </r>
  <r>
    <x v="6"/>
    <x v="6"/>
    <x v="3764"/>
  </r>
  <r>
    <x v="6"/>
    <x v="7"/>
    <x v="2610"/>
  </r>
  <r>
    <x v="6"/>
    <x v="8"/>
    <x v="3765"/>
  </r>
  <r>
    <x v="6"/>
    <x v="9"/>
    <x v="1590"/>
  </r>
  <r>
    <x v="6"/>
    <x v="10"/>
    <x v="2452"/>
  </r>
  <r>
    <x v="6"/>
    <x v="11"/>
    <x v="3766"/>
  </r>
  <r>
    <x v="6"/>
    <x v="12"/>
    <x v="3767"/>
  </r>
  <r>
    <x v="6"/>
    <x v="13"/>
    <x v="3768"/>
  </r>
  <r>
    <x v="6"/>
    <x v="14"/>
    <x v="3769"/>
  </r>
  <r>
    <x v="6"/>
    <x v="15"/>
    <x v="3770"/>
  </r>
  <r>
    <x v="6"/>
    <x v="16"/>
    <x v="3771"/>
  </r>
  <r>
    <x v="6"/>
    <x v="17"/>
    <x v="3772"/>
  </r>
  <r>
    <x v="6"/>
    <x v="18"/>
    <x v="3773"/>
  </r>
  <r>
    <x v="6"/>
    <x v="19"/>
    <x v="3774"/>
  </r>
  <r>
    <x v="6"/>
    <x v="20"/>
    <x v="2425"/>
  </r>
  <r>
    <x v="6"/>
    <x v="21"/>
    <x v="3315"/>
  </r>
  <r>
    <x v="6"/>
    <x v="22"/>
    <x v="2652"/>
  </r>
  <r>
    <x v="6"/>
    <x v="23"/>
    <x v="2695"/>
  </r>
  <r>
    <x v="6"/>
    <x v="0"/>
    <x v="2772"/>
  </r>
  <r>
    <x v="6"/>
    <x v="1"/>
    <x v="1550"/>
  </r>
  <r>
    <x v="6"/>
    <x v="2"/>
    <x v="2220"/>
  </r>
  <r>
    <x v="6"/>
    <x v="3"/>
    <x v="2608"/>
  </r>
  <r>
    <x v="6"/>
    <x v="4"/>
    <x v="2515"/>
  </r>
  <r>
    <x v="6"/>
    <x v="5"/>
    <x v="3573"/>
  </r>
  <r>
    <x v="6"/>
    <x v="6"/>
    <x v="3350"/>
  </r>
  <r>
    <x v="6"/>
    <x v="7"/>
    <x v="3775"/>
  </r>
  <r>
    <x v="6"/>
    <x v="8"/>
    <x v="3776"/>
  </r>
  <r>
    <x v="6"/>
    <x v="9"/>
    <x v="1415"/>
  </r>
  <r>
    <x v="6"/>
    <x v="10"/>
    <x v="2129"/>
  </r>
  <r>
    <x v="6"/>
    <x v="11"/>
    <x v="3777"/>
  </r>
  <r>
    <x v="6"/>
    <x v="12"/>
    <x v="1489"/>
  </r>
  <r>
    <x v="6"/>
    <x v="13"/>
    <x v="631"/>
  </r>
  <r>
    <x v="6"/>
    <x v="14"/>
    <x v="3778"/>
  </r>
  <r>
    <x v="6"/>
    <x v="15"/>
    <x v="3779"/>
  </r>
  <r>
    <x v="6"/>
    <x v="16"/>
    <x v="3780"/>
  </r>
  <r>
    <x v="6"/>
    <x v="17"/>
    <x v="3781"/>
  </r>
  <r>
    <x v="6"/>
    <x v="18"/>
    <x v="3782"/>
  </r>
  <r>
    <x v="6"/>
    <x v="19"/>
    <x v="1789"/>
  </r>
  <r>
    <x v="6"/>
    <x v="20"/>
    <x v="1599"/>
  </r>
  <r>
    <x v="6"/>
    <x v="21"/>
    <x v="2113"/>
  </r>
  <r>
    <x v="6"/>
    <x v="22"/>
    <x v="2942"/>
  </r>
  <r>
    <x v="6"/>
    <x v="23"/>
    <x v="3783"/>
  </r>
  <r>
    <x v="6"/>
    <x v="0"/>
    <x v="3572"/>
  </r>
  <r>
    <x v="6"/>
    <x v="1"/>
    <x v="2868"/>
  </r>
  <r>
    <x v="6"/>
    <x v="2"/>
    <x v="3784"/>
  </r>
  <r>
    <x v="6"/>
    <x v="3"/>
    <x v="3560"/>
  </r>
  <r>
    <x v="6"/>
    <x v="4"/>
    <x v="3785"/>
  </r>
  <r>
    <x v="6"/>
    <x v="5"/>
    <x v="1433"/>
  </r>
  <r>
    <x v="6"/>
    <x v="6"/>
    <x v="3295"/>
  </r>
  <r>
    <x v="6"/>
    <x v="7"/>
    <x v="582"/>
  </r>
  <r>
    <x v="6"/>
    <x v="8"/>
    <x v="1432"/>
  </r>
  <r>
    <x v="6"/>
    <x v="9"/>
    <x v="3786"/>
  </r>
  <r>
    <x v="6"/>
    <x v="10"/>
    <x v="3787"/>
  </r>
  <r>
    <x v="6"/>
    <x v="11"/>
    <x v="3788"/>
  </r>
  <r>
    <x v="6"/>
    <x v="12"/>
    <x v="3789"/>
  </r>
  <r>
    <x v="6"/>
    <x v="13"/>
    <x v="3790"/>
  </r>
  <r>
    <x v="6"/>
    <x v="14"/>
    <x v="3791"/>
  </r>
  <r>
    <x v="6"/>
    <x v="15"/>
    <x v="789"/>
  </r>
  <r>
    <x v="6"/>
    <x v="16"/>
    <x v="349"/>
  </r>
  <r>
    <x v="6"/>
    <x v="17"/>
    <x v="872"/>
  </r>
  <r>
    <x v="6"/>
    <x v="18"/>
    <x v="3792"/>
  </r>
  <r>
    <x v="6"/>
    <x v="19"/>
    <x v="3793"/>
  </r>
  <r>
    <x v="6"/>
    <x v="20"/>
    <x v="1804"/>
  </r>
  <r>
    <x v="6"/>
    <x v="21"/>
    <x v="1565"/>
  </r>
  <r>
    <x v="6"/>
    <x v="22"/>
    <x v="562"/>
  </r>
  <r>
    <x v="6"/>
    <x v="23"/>
    <x v="3794"/>
  </r>
  <r>
    <x v="6"/>
    <x v="0"/>
    <x v="3795"/>
  </r>
  <r>
    <x v="6"/>
    <x v="1"/>
    <x v="3796"/>
  </r>
  <r>
    <x v="6"/>
    <x v="2"/>
    <x v="3797"/>
  </r>
  <r>
    <x v="6"/>
    <x v="3"/>
    <x v="3798"/>
  </r>
  <r>
    <x v="6"/>
    <x v="4"/>
    <x v="2412"/>
  </r>
  <r>
    <x v="6"/>
    <x v="5"/>
    <x v="49"/>
  </r>
  <r>
    <x v="6"/>
    <x v="6"/>
    <x v="3799"/>
  </r>
  <r>
    <x v="6"/>
    <x v="7"/>
    <x v="2882"/>
  </r>
  <r>
    <x v="6"/>
    <x v="8"/>
    <x v="3800"/>
  </r>
  <r>
    <x v="6"/>
    <x v="9"/>
    <x v="1943"/>
  </r>
  <r>
    <x v="6"/>
    <x v="10"/>
    <x v="2184"/>
  </r>
  <r>
    <x v="6"/>
    <x v="11"/>
    <x v="2645"/>
  </r>
  <r>
    <x v="6"/>
    <x v="12"/>
    <x v="3801"/>
  </r>
  <r>
    <x v="6"/>
    <x v="13"/>
    <x v="3802"/>
  </r>
  <r>
    <x v="6"/>
    <x v="14"/>
    <x v="1640"/>
  </r>
  <r>
    <x v="6"/>
    <x v="15"/>
    <x v="3803"/>
  </r>
  <r>
    <x v="6"/>
    <x v="16"/>
    <x v="2279"/>
  </r>
  <r>
    <x v="6"/>
    <x v="17"/>
    <x v="2514"/>
  </r>
  <r>
    <x v="6"/>
    <x v="18"/>
    <x v="2715"/>
  </r>
  <r>
    <x v="6"/>
    <x v="19"/>
    <x v="2736"/>
  </r>
  <r>
    <x v="6"/>
    <x v="20"/>
    <x v="3286"/>
  </r>
  <r>
    <x v="6"/>
    <x v="21"/>
    <x v="2618"/>
  </r>
  <r>
    <x v="6"/>
    <x v="22"/>
    <x v="3804"/>
  </r>
  <r>
    <x v="6"/>
    <x v="23"/>
    <x v="2795"/>
  </r>
  <r>
    <x v="6"/>
    <x v="0"/>
    <x v="3805"/>
  </r>
  <r>
    <x v="6"/>
    <x v="1"/>
    <x v="3806"/>
  </r>
  <r>
    <x v="6"/>
    <x v="2"/>
    <x v="2518"/>
  </r>
  <r>
    <x v="6"/>
    <x v="3"/>
    <x v="3445"/>
  </r>
  <r>
    <x v="6"/>
    <x v="4"/>
    <x v="2337"/>
  </r>
  <r>
    <x v="6"/>
    <x v="5"/>
    <x v="416"/>
  </r>
  <r>
    <x v="6"/>
    <x v="6"/>
    <x v="3807"/>
  </r>
  <r>
    <x v="6"/>
    <x v="7"/>
    <x v="2880"/>
  </r>
  <r>
    <x v="6"/>
    <x v="8"/>
    <x v="2289"/>
  </r>
  <r>
    <x v="6"/>
    <x v="9"/>
    <x v="3722"/>
  </r>
  <r>
    <x v="6"/>
    <x v="10"/>
    <x v="1528"/>
  </r>
  <r>
    <x v="6"/>
    <x v="11"/>
    <x v="1650"/>
  </r>
  <r>
    <x v="6"/>
    <x v="12"/>
    <x v="1528"/>
  </r>
  <r>
    <x v="6"/>
    <x v="13"/>
    <x v="2927"/>
  </r>
  <r>
    <x v="6"/>
    <x v="14"/>
    <x v="3808"/>
  </r>
  <r>
    <x v="6"/>
    <x v="15"/>
    <x v="3188"/>
  </r>
  <r>
    <x v="6"/>
    <x v="16"/>
    <x v="3375"/>
  </r>
  <r>
    <x v="6"/>
    <x v="17"/>
    <x v="3809"/>
  </r>
  <r>
    <x v="6"/>
    <x v="18"/>
    <x v="3810"/>
  </r>
  <r>
    <x v="6"/>
    <x v="19"/>
    <x v="2088"/>
  </r>
  <r>
    <x v="6"/>
    <x v="20"/>
    <x v="3811"/>
  </r>
  <r>
    <x v="6"/>
    <x v="21"/>
    <x v="2084"/>
  </r>
  <r>
    <x v="6"/>
    <x v="22"/>
    <x v="3812"/>
  </r>
  <r>
    <x v="6"/>
    <x v="23"/>
    <x v="3037"/>
  </r>
  <r>
    <x v="7"/>
    <x v="0"/>
    <x v="3253"/>
  </r>
  <r>
    <x v="7"/>
    <x v="1"/>
    <x v="1437"/>
  </r>
  <r>
    <x v="7"/>
    <x v="2"/>
    <x v="2865"/>
  </r>
  <r>
    <x v="7"/>
    <x v="3"/>
    <x v="2780"/>
  </r>
  <r>
    <x v="7"/>
    <x v="4"/>
    <x v="3813"/>
  </r>
  <r>
    <x v="7"/>
    <x v="5"/>
    <x v="2225"/>
  </r>
  <r>
    <x v="7"/>
    <x v="6"/>
    <x v="3667"/>
  </r>
  <r>
    <x v="7"/>
    <x v="7"/>
    <x v="2486"/>
  </r>
  <r>
    <x v="7"/>
    <x v="8"/>
    <x v="3814"/>
  </r>
  <r>
    <x v="7"/>
    <x v="9"/>
    <x v="3815"/>
  </r>
  <r>
    <x v="7"/>
    <x v="10"/>
    <x v="3802"/>
  </r>
  <r>
    <x v="7"/>
    <x v="11"/>
    <x v="3816"/>
  </r>
  <r>
    <x v="7"/>
    <x v="12"/>
    <x v="2437"/>
  </r>
  <r>
    <x v="7"/>
    <x v="13"/>
    <x v="3817"/>
  </r>
  <r>
    <x v="7"/>
    <x v="14"/>
    <x v="3818"/>
  </r>
  <r>
    <x v="7"/>
    <x v="15"/>
    <x v="3819"/>
  </r>
  <r>
    <x v="7"/>
    <x v="16"/>
    <x v="38"/>
  </r>
  <r>
    <x v="7"/>
    <x v="17"/>
    <x v="3820"/>
  </r>
  <r>
    <x v="7"/>
    <x v="18"/>
    <x v="3821"/>
  </r>
  <r>
    <x v="7"/>
    <x v="19"/>
    <x v="2852"/>
  </r>
  <r>
    <x v="7"/>
    <x v="20"/>
    <x v="3822"/>
  </r>
  <r>
    <x v="7"/>
    <x v="21"/>
    <x v="1887"/>
  </r>
  <r>
    <x v="7"/>
    <x v="22"/>
    <x v="3823"/>
  </r>
  <r>
    <x v="7"/>
    <x v="23"/>
    <x v="2274"/>
  </r>
  <r>
    <x v="7"/>
    <x v="0"/>
    <x v="3824"/>
  </r>
  <r>
    <x v="7"/>
    <x v="1"/>
    <x v="2749"/>
  </r>
  <r>
    <x v="7"/>
    <x v="2"/>
    <x v="2683"/>
  </r>
  <r>
    <x v="7"/>
    <x v="3"/>
    <x v="3825"/>
  </r>
  <r>
    <x v="7"/>
    <x v="4"/>
    <x v="3552"/>
  </r>
  <r>
    <x v="7"/>
    <x v="5"/>
    <x v="3826"/>
  </r>
  <r>
    <x v="7"/>
    <x v="6"/>
    <x v="3827"/>
  </r>
  <r>
    <x v="7"/>
    <x v="7"/>
    <x v="2716"/>
  </r>
  <r>
    <x v="7"/>
    <x v="8"/>
    <x v="1533"/>
  </r>
  <r>
    <x v="7"/>
    <x v="9"/>
    <x v="2631"/>
  </r>
  <r>
    <x v="7"/>
    <x v="10"/>
    <x v="2303"/>
  </r>
  <r>
    <x v="7"/>
    <x v="11"/>
    <x v="3828"/>
  </r>
  <r>
    <x v="7"/>
    <x v="12"/>
    <x v="1532"/>
  </r>
  <r>
    <x v="7"/>
    <x v="13"/>
    <x v="3739"/>
  </r>
  <r>
    <x v="7"/>
    <x v="14"/>
    <x v="2345"/>
  </r>
  <r>
    <x v="7"/>
    <x v="15"/>
    <x v="3829"/>
  </r>
  <r>
    <x v="7"/>
    <x v="16"/>
    <x v="3830"/>
  </r>
  <r>
    <x v="7"/>
    <x v="17"/>
    <x v="3831"/>
  </r>
  <r>
    <x v="7"/>
    <x v="18"/>
    <x v="3832"/>
  </r>
  <r>
    <x v="7"/>
    <x v="19"/>
    <x v="3608"/>
  </r>
  <r>
    <x v="7"/>
    <x v="20"/>
    <x v="2475"/>
  </r>
  <r>
    <x v="7"/>
    <x v="21"/>
    <x v="2424"/>
  </r>
  <r>
    <x v="7"/>
    <x v="22"/>
    <x v="2000"/>
  </r>
  <r>
    <x v="7"/>
    <x v="23"/>
    <x v="2012"/>
  </r>
  <r>
    <x v="7"/>
    <x v="0"/>
    <x v="3592"/>
  </r>
  <r>
    <x v="7"/>
    <x v="1"/>
    <x v="3833"/>
  </r>
  <r>
    <x v="7"/>
    <x v="2"/>
    <x v="2260"/>
  </r>
  <r>
    <x v="7"/>
    <x v="3"/>
    <x v="3395"/>
  </r>
  <r>
    <x v="7"/>
    <x v="4"/>
    <x v="2219"/>
  </r>
  <r>
    <x v="7"/>
    <x v="5"/>
    <x v="3834"/>
  </r>
  <r>
    <x v="7"/>
    <x v="6"/>
    <x v="2110"/>
  </r>
  <r>
    <x v="7"/>
    <x v="7"/>
    <x v="3835"/>
  </r>
  <r>
    <x v="7"/>
    <x v="8"/>
    <x v="1993"/>
  </r>
  <r>
    <x v="7"/>
    <x v="9"/>
    <x v="3836"/>
  </r>
  <r>
    <x v="7"/>
    <x v="10"/>
    <x v="3837"/>
  </r>
  <r>
    <x v="7"/>
    <x v="11"/>
    <x v="3838"/>
  </r>
  <r>
    <x v="7"/>
    <x v="12"/>
    <x v="3839"/>
  </r>
  <r>
    <x v="7"/>
    <x v="13"/>
    <x v="3840"/>
  </r>
  <r>
    <x v="7"/>
    <x v="14"/>
    <x v="1818"/>
  </r>
  <r>
    <x v="7"/>
    <x v="15"/>
    <x v="3841"/>
  </r>
  <r>
    <x v="7"/>
    <x v="16"/>
    <x v="3842"/>
  </r>
  <r>
    <x v="7"/>
    <x v="17"/>
    <x v="3843"/>
  </r>
  <r>
    <x v="7"/>
    <x v="18"/>
    <x v="3844"/>
  </r>
  <r>
    <x v="7"/>
    <x v="19"/>
    <x v="1802"/>
  </r>
  <r>
    <x v="7"/>
    <x v="20"/>
    <x v="3845"/>
  </r>
  <r>
    <x v="7"/>
    <x v="21"/>
    <x v="3607"/>
  </r>
  <r>
    <x v="7"/>
    <x v="22"/>
    <x v="3846"/>
  </r>
  <r>
    <x v="7"/>
    <x v="23"/>
    <x v="3847"/>
  </r>
  <r>
    <x v="7"/>
    <x v="0"/>
    <x v="3848"/>
  </r>
  <r>
    <x v="7"/>
    <x v="1"/>
    <x v="3849"/>
  </r>
  <r>
    <x v="7"/>
    <x v="2"/>
    <x v="3850"/>
  </r>
  <r>
    <x v="7"/>
    <x v="3"/>
    <x v="3851"/>
  </r>
  <r>
    <x v="7"/>
    <x v="4"/>
    <x v="3852"/>
  </r>
  <r>
    <x v="7"/>
    <x v="5"/>
    <x v="2870"/>
  </r>
  <r>
    <x v="7"/>
    <x v="6"/>
    <x v="2178"/>
  </r>
  <r>
    <x v="7"/>
    <x v="7"/>
    <x v="3853"/>
  </r>
  <r>
    <x v="7"/>
    <x v="8"/>
    <x v="3854"/>
  </r>
  <r>
    <x v="7"/>
    <x v="9"/>
    <x v="3855"/>
  </r>
  <r>
    <x v="7"/>
    <x v="10"/>
    <x v="3856"/>
  </r>
  <r>
    <x v="7"/>
    <x v="11"/>
    <x v="3857"/>
  </r>
  <r>
    <x v="7"/>
    <x v="12"/>
    <x v="3832"/>
  </r>
  <r>
    <x v="7"/>
    <x v="13"/>
    <x v="1937"/>
  </r>
  <r>
    <x v="7"/>
    <x v="14"/>
    <x v="3858"/>
  </r>
  <r>
    <x v="7"/>
    <x v="15"/>
    <x v="2189"/>
  </r>
  <r>
    <x v="7"/>
    <x v="16"/>
    <x v="1629"/>
  </r>
  <r>
    <x v="7"/>
    <x v="17"/>
    <x v="3859"/>
  </r>
  <r>
    <x v="7"/>
    <x v="18"/>
    <x v="3860"/>
  </r>
  <r>
    <x v="7"/>
    <x v="19"/>
    <x v="3348"/>
  </r>
  <r>
    <x v="7"/>
    <x v="20"/>
    <x v="3861"/>
  </r>
  <r>
    <x v="7"/>
    <x v="21"/>
    <x v="2706"/>
  </r>
  <r>
    <x v="7"/>
    <x v="22"/>
    <x v="2825"/>
  </r>
  <r>
    <x v="7"/>
    <x v="23"/>
    <x v="2101"/>
  </r>
  <r>
    <x v="7"/>
    <x v="0"/>
    <x v="3743"/>
  </r>
  <r>
    <x v="7"/>
    <x v="1"/>
    <x v="2462"/>
  </r>
  <r>
    <x v="7"/>
    <x v="2"/>
    <x v="3862"/>
  </r>
  <r>
    <x v="7"/>
    <x v="3"/>
    <x v="2092"/>
  </r>
  <r>
    <x v="7"/>
    <x v="4"/>
    <x v="3572"/>
  </r>
  <r>
    <x v="7"/>
    <x v="5"/>
    <x v="3863"/>
  </r>
  <r>
    <x v="7"/>
    <x v="6"/>
    <x v="3385"/>
  </r>
  <r>
    <x v="7"/>
    <x v="7"/>
    <x v="30"/>
  </r>
  <r>
    <x v="7"/>
    <x v="8"/>
    <x v="3864"/>
  </r>
  <r>
    <x v="7"/>
    <x v="9"/>
    <x v="3611"/>
  </r>
  <r>
    <x v="7"/>
    <x v="10"/>
    <x v="21"/>
  </r>
  <r>
    <x v="7"/>
    <x v="11"/>
    <x v="3274"/>
  </r>
  <r>
    <x v="7"/>
    <x v="12"/>
    <x v="3865"/>
  </r>
  <r>
    <x v="7"/>
    <x v="13"/>
    <x v="3866"/>
  </r>
  <r>
    <x v="7"/>
    <x v="14"/>
    <x v="1699"/>
  </r>
  <r>
    <x v="7"/>
    <x v="15"/>
    <x v="3867"/>
  </r>
  <r>
    <x v="7"/>
    <x v="16"/>
    <x v="3868"/>
  </r>
  <r>
    <x v="7"/>
    <x v="17"/>
    <x v="3869"/>
  </r>
  <r>
    <x v="7"/>
    <x v="18"/>
    <x v="3870"/>
  </r>
  <r>
    <x v="7"/>
    <x v="19"/>
    <x v="1546"/>
  </r>
  <r>
    <x v="7"/>
    <x v="20"/>
    <x v="3871"/>
  </r>
  <r>
    <x v="7"/>
    <x v="21"/>
    <x v="1527"/>
  </r>
  <r>
    <x v="7"/>
    <x v="22"/>
    <x v="3872"/>
  </r>
  <r>
    <x v="7"/>
    <x v="23"/>
    <x v="2323"/>
  </r>
  <r>
    <x v="7"/>
    <x v="0"/>
    <x v="3151"/>
  </r>
  <r>
    <x v="7"/>
    <x v="1"/>
    <x v="2554"/>
  </r>
  <r>
    <x v="7"/>
    <x v="2"/>
    <x v="2924"/>
  </r>
  <r>
    <x v="7"/>
    <x v="3"/>
    <x v="2568"/>
  </r>
  <r>
    <x v="7"/>
    <x v="4"/>
    <x v="2111"/>
  </r>
  <r>
    <x v="7"/>
    <x v="5"/>
    <x v="2486"/>
  </r>
  <r>
    <x v="7"/>
    <x v="6"/>
    <x v="3009"/>
  </r>
  <r>
    <x v="7"/>
    <x v="7"/>
    <x v="3265"/>
  </r>
  <r>
    <x v="7"/>
    <x v="8"/>
    <x v="3669"/>
  </r>
  <r>
    <x v="7"/>
    <x v="9"/>
    <x v="3254"/>
  </r>
  <r>
    <x v="7"/>
    <x v="10"/>
    <x v="2926"/>
  </r>
  <r>
    <x v="7"/>
    <x v="11"/>
    <x v="3873"/>
  </r>
  <r>
    <x v="7"/>
    <x v="12"/>
    <x v="2409"/>
  </r>
  <r>
    <x v="7"/>
    <x v="13"/>
    <x v="3874"/>
  </r>
  <r>
    <x v="7"/>
    <x v="14"/>
    <x v="2882"/>
  </r>
  <r>
    <x v="7"/>
    <x v="15"/>
    <x v="3718"/>
  </r>
  <r>
    <x v="7"/>
    <x v="16"/>
    <x v="1862"/>
  </r>
  <r>
    <x v="7"/>
    <x v="17"/>
    <x v="2171"/>
  </r>
  <r>
    <x v="7"/>
    <x v="18"/>
    <x v="3875"/>
  </r>
  <r>
    <x v="7"/>
    <x v="19"/>
    <x v="3876"/>
  </r>
  <r>
    <x v="7"/>
    <x v="20"/>
    <x v="1779"/>
  </r>
  <r>
    <x v="7"/>
    <x v="21"/>
    <x v="3877"/>
  </r>
  <r>
    <x v="7"/>
    <x v="22"/>
    <x v="2568"/>
  </r>
  <r>
    <x v="7"/>
    <x v="23"/>
    <x v="2068"/>
  </r>
  <r>
    <x v="7"/>
    <x v="0"/>
    <x v="3823"/>
  </r>
  <r>
    <x v="7"/>
    <x v="1"/>
    <x v="2047"/>
  </r>
  <r>
    <x v="7"/>
    <x v="2"/>
    <x v="2810"/>
  </r>
  <r>
    <x v="7"/>
    <x v="3"/>
    <x v="2234"/>
  </r>
  <r>
    <x v="7"/>
    <x v="4"/>
    <x v="2252"/>
  </r>
  <r>
    <x v="7"/>
    <x v="5"/>
    <x v="2237"/>
  </r>
  <r>
    <x v="7"/>
    <x v="6"/>
    <x v="2857"/>
  </r>
  <r>
    <x v="7"/>
    <x v="7"/>
    <x v="3878"/>
  </r>
  <r>
    <x v="7"/>
    <x v="8"/>
    <x v="3878"/>
  </r>
  <r>
    <x v="7"/>
    <x v="9"/>
    <x v="3879"/>
  </r>
  <r>
    <x v="7"/>
    <x v="10"/>
    <x v="1675"/>
  </r>
  <r>
    <x v="7"/>
    <x v="11"/>
    <x v="3818"/>
  </r>
  <r>
    <x v="7"/>
    <x v="12"/>
    <x v="3307"/>
  </r>
  <r>
    <x v="7"/>
    <x v="13"/>
    <x v="2640"/>
  </r>
  <r>
    <x v="7"/>
    <x v="14"/>
    <x v="3880"/>
  </r>
  <r>
    <x v="7"/>
    <x v="15"/>
    <x v="3881"/>
  </r>
  <r>
    <x v="7"/>
    <x v="16"/>
    <x v="3882"/>
  </r>
  <r>
    <x v="7"/>
    <x v="17"/>
    <x v="3883"/>
  </r>
  <r>
    <x v="7"/>
    <x v="18"/>
    <x v="3884"/>
  </r>
  <r>
    <x v="7"/>
    <x v="19"/>
    <x v="3885"/>
  </r>
  <r>
    <x v="7"/>
    <x v="20"/>
    <x v="3355"/>
  </r>
  <r>
    <x v="7"/>
    <x v="21"/>
    <x v="2094"/>
  </r>
  <r>
    <x v="7"/>
    <x v="22"/>
    <x v="2704"/>
  </r>
  <r>
    <x v="7"/>
    <x v="23"/>
    <x v="1524"/>
  </r>
  <r>
    <x v="7"/>
    <x v="0"/>
    <x v="3886"/>
  </r>
  <r>
    <x v="7"/>
    <x v="1"/>
    <x v="2366"/>
  </r>
  <r>
    <x v="7"/>
    <x v="2"/>
    <x v="3887"/>
  </r>
  <r>
    <x v="7"/>
    <x v="3"/>
    <x v="3888"/>
  </r>
  <r>
    <x v="7"/>
    <x v="4"/>
    <x v="3889"/>
  </r>
  <r>
    <x v="7"/>
    <x v="5"/>
    <x v="2048"/>
  </r>
  <r>
    <x v="7"/>
    <x v="6"/>
    <x v="3890"/>
  </r>
  <r>
    <x v="7"/>
    <x v="7"/>
    <x v="3569"/>
  </r>
  <r>
    <x v="7"/>
    <x v="8"/>
    <x v="2048"/>
  </r>
  <r>
    <x v="7"/>
    <x v="9"/>
    <x v="3382"/>
  </r>
  <r>
    <x v="7"/>
    <x v="10"/>
    <x v="3032"/>
  </r>
  <r>
    <x v="7"/>
    <x v="11"/>
    <x v="3008"/>
  </r>
  <r>
    <x v="7"/>
    <x v="12"/>
    <x v="2867"/>
  </r>
  <r>
    <x v="7"/>
    <x v="13"/>
    <x v="3891"/>
  </r>
  <r>
    <x v="7"/>
    <x v="14"/>
    <x v="3892"/>
  </r>
  <r>
    <x v="7"/>
    <x v="15"/>
    <x v="20"/>
  </r>
  <r>
    <x v="7"/>
    <x v="16"/>
    <x v="76"/>
  </r>
  <r>
    <x v="7"/>
    <x v="17"/>
    <x v="44"/>
  </r>
  <r>
    <x v="7"/>
    <x v="18"/>
    <x v="2216"/>
  </r>
  <r>
    <x v="7"/>
    <x v="19"/>
    <x v="3303"/>
  </r>
  <r>
    <x v="7"/>
    <x v="20"/>
    <x v="3263"/>
  </r>
  <r>
    <x v="7"/>
    <x v="21"/>
    <x v="3648"/>
  </r>
  <r>
    <x v="7"/>
    <x v="22"/>
    <x v="3389"/>
  </r>
  <r>
    <x v="7"/>
    <x v="23"/>
    <x v="2602"/>
  </r>
  <r>
    <x v="7"/>
    <x v="0"/>
    <x v="3893"/>
  </r>
  <r>
    <x v="7"/>
    <x v="1"/>
    <x v="3894"/>
  </r>
  <r>
    <x v="7"/>
    <x v="2"/>
    <x v="3391"/>
  </r>
  <r>
    <x v="7"/>
    <x v="3"/>
    <x v="3895"/>
  </r>
  <r>
    <x v="7"/>
    <x v="4"/>
    <x v="3896"/>
  </r>
  <r>
    <x v="7"/>
    <x v="5"/>
    <x v="2534"/>
  </r>
  <r>
    <x v="7"/>
    <x v="6"/>
    <x v="2687"/>
  </r>
  <r>
    <x v="7"/>
    <x v="7"/>
    <x v="2297"/>
  </r>
  <r>
    <x v="7"/>
    <x v="8"/>
    <x v="2252"/>
  </r>
  <r>
    <x v="7"/>
    <x v="9"/>
    <x v="3897"/>
  </r>
  <r>
    <x v="7"/>
    <x v="10"/>
    <x v="3898"/>
  </r>
  <r>
    <x v="7"/>
    <x v="11"/>
    <x v="2331"/>
  </r>
  <r>
    <x v="7"/>
    <x v="12"/>
    <x v="3899"/>
  </r>
  <r>
    <x v="7"/>
    <x v="13"/>
    <x v="3900"/>
  </r>
  <r>
    <x v="7"/>
    <x v="14"/>
    <x v="3899"/>
  </r>
  <r>
    <x v="7"/>
    <x v="15"/>
    <x v="2704"/>
  </r>
  <r>
    <x v="7"/>
    <x v="16"/>
    <x v="3723"/>
  </r>
  <r>
    <x v="7"/>
    <x v="17"/>
    <x v="3901"/>
  </r>
  <r>
    <x v="7"/>
    <x v="18"/>
    <x v="3902"/>
  </r>
  <r>
    <x v="7"/>
    <x v="19"/>
    <x v="3903"/>
  </r>
  <r>
    <x v="7"/>
    <x v="20"/>
    <x v="3904"/>
  </r>
  <r>
    <x v="7"/>
    <x v="21"/>
    <x v="3078"/>
  </r>
  <r>
    <x v="7"/>
    <x v="22"/>
    <x v="3905"/>
  </r>
  <r>
    <x v="7"/>
    <x v="23"/>
    <x v="3037"/>
  </r>
  <r>
    <x v="7"/>
    <x v="0"/>
    <x v="3356"/>
  </r>
  <r>
    <x v="7"/>
    <x v="1"/>
    <x v="3906"/>
  </r>
  <r>
    <x v="7"/>
    <x v="2"/>
    <x v="2587"/>
  </r>
  <r>
    <x v="7"/>
    <x v="3"/>
    <x v="3907"/>
  </r>
  <r>
    <x v="7"/>
    <x v="4"/>
    <x v="2922"/>
  </r>
  <r>
    <x v="7"/>
    <x v="5"/>
    <x v="3050"/>
  </r>
  <r>
    <x v="7"/>
    <x v="6"/>
    <x v="2335"/>
  </r>
  <r>
    <x v="7"/>
    <x v="7"/>
    <x v="3908"/>
  </r>
  <r>
    <x v="7"/>
    <x v="8"/>
    <x v="1686"/>
  </r>
  <r>
    <x v="7"/>
    <x v="9"/>
    <x v="1779"/>
  </r>
  <r>
    <x v="7"/>
    <x v="10"/>
    <x v="2647"/>
  </r>
  <r>
    <x v="7"/>
    <x v="11"/>
    <x v="3909"/>
  </r>
  <r>
    <x v="7"/>
    <x v="12"/>
    <x v="1642"/>
  </r>
  <r>
    <x v="7"/>
    <x v="13"/>
    <x v="1672"/>
  </r>
  <r>
    <x v="7"/>
    <x v="14"/>
    <x v="1633"/>
  </r>
  <r>
    <x v="7"/>
    <x v="15"/>
    <x v="73"/>
  </r>
  <r>
    <x v="7"/>
    <x v="16"/>
    <x v="3910"/>
  </r>
  <r>
    <x v="7"/>
    <x v="17"/>
    <x v="3911"/>
  </r>
  <r>
    <x v="7"/>
    <x v="18"/>
    <x v="2942"/>
  </r>
  <r>
    <x v="7"/>
    <x v="19"/>
    <x v="3912"/>
  </r>
  <r>
    <x v="7"/>
    <x v="20"/>
    <x v="3913"/>
  </r>
  <r>
    <x v="7"/>
    <x v="21"/>
    <x v="3742"/>
  </r>
  <r>
    <x v="7"/>
    <x v="22"/>
    <x v="3914"/>
  </r>
  <r>
    <x v="7"/>
    <x v="23"/>
    <x v="3072"/>
  </r>
  <r>
    <x v="7"/>
    <x v="0"/>
    <x v="2346"/>
  </r>
  <r>
    <x v="7"/>
    <x v="1"/>
    <x v="3281"/>
  </r>
  <r>
    <x v="7"/>
    <x v="2"/>
    <x v="3915"/>
  </r>
  <r>
    <x v="7"/>
    <x v="3"/>
    <x v="3238"/>
  </r>
  <r>
    <x v="7"/>
    <x v="4"/>
    <x v="3916"/>
  </r>
  <r>
    <x v="7"/>
    <x v="5"/>
    <x v="3917"/>
  </r>
  <r>
    <x v="7"/>
    <x v="6"/>
    <x v="2263"/>
  </r>
  <r>
    <x v="7"/>
    <x v="7"/>
    <x v="3829"/>
  </r>
  <r>
    <x v="7"/>
    <x v="8"/>
    <x v="3307"/>
  </r>
  <r>
    <x v="7"/>
    <x v="9"/>
    <x v="3918"/>
  </r>
  <r>
    <x v="7"/>
    <x v="10"/>
    <x v="3919"/>
  </r>
  <r>
    <x v="7"/>
    <x v="11"/>
    <x v="2468"/>
  </r>
  <r>
    <x v="7"/>
    <x v="12"/>
    <x v="1623"/>
  </r>
  <r>
    <x v="7"/>
    <x v="13"/>
    <x v="3920"/>
  </r>
  <r>
    <x v="7"/>
    <x v="14"/>
    <x v="3921"/>
  </r>
  <r>
    <x v="7"/>
    <x v="15"/>
    <x v="3922"/>
  </r>
  <r>
    <x v="7"/>
    <x v="16"/>
    <x v="3228"/>
  </r>
  <r>
    <x v="7"/>
    <x v="17"/>
    <x v="3923"/>
  </r>
  <r>
    <x v="7"/>
    <x v="18"/>
    <x v="1689"/>
  </r>
  <r>
    <x v="7"/>
    <x v="19"/>
    <x v="1697"/>
  </r>
  <r>
    <x v="7"/>
    <x v="20"/>
    <x v="2609"/>
  </r>
  <r>
    <x v="7"/>
    <x v="21"/>
    <x v="3924"/>
  </r>
  <r>
    <x v="7"/>
    <x v="22"/>
    <x v="2804"/>
  </r>
  <r>
    <x v="7"/>
    <x v="23"/>
    <x v="2632"/>
  </r>
  <r>
    <x v="7"/>
    <x v="0"/>
    <x v="3925"/>
  </r>
  <r>
    <x v="7"/>
    <x v="1"/>
    <x v="3926"/>
  </r>
  <r>
    <x v="7"/>
    <x v="2"/>
    <x v="2223"/>
  </r>
  <r>
    <x v="7"/>
    <x v="3"/>
    <x v="2325"/>
  </r>
  <r>
    <x v="7"/>
    <x v="4"/>
    <x v="3927"/>
  </r>
  <r>
    <x v="7"/>
    <x v="5"/>
    <x v="2309"/>
  </r>
  <r>
    <x v="7"/>
    <x v="6"/>
    <x v="3928"/>
  </r>
  <r>
    <x v="7"/>
    <x v="7"/>
    <x v="2045"/>
  </r>
  <r>
    <x v="7"/>
    <x v="8"/>
    <x v="2245"/>
  </r>
  <r>
    <x v="7"/>
    <x v="9"/>
    <x v="2458"/>
  </r>
  <r>
    <x v="7"/>
    <x v="10"/>
    <x v="3929"/>
  </r>
  <r>
    <x v="7"/>
    <x v="11"/>
    <x v="3930"/>
  </r>
  <r>
    <x v="7"/>
    <x v="12"/>
    <x v="3931"/>
  </r>
  <r>
    <x v="7"/>
    <x v="13"/>
    <x v="3776"/>
  </r>
  <r>
    <x v="7"/>
    <x v="14"/>
    <x v="2784"/>
  </r>
  <r>
    <x v="7"/>
    <x v="15"/>
    <x v="3932"/>
  </r>
  <r>
    <x v="7"/>
    <x v="16"/>
    <x v="3933"/>
  </r>
  <r>
    <x v="7"/>
    <x v="17"/>
    <x v="104"/>
  </r>
  <r>
    <x v="7"/>
    <x v="18"/>
    <x v="3351"/>
  </r>
  <r>
    <x v="7"/>
    <x v="19"/>
    <x v="3934"/>
  </r>
  <r>
    <x v="7"/>
    <x v="20"/>
    <x v="3935"/>
  </r>
  <r>
    <x v="7"/>
    <x v="21"/>
    <x v="3936"/>
  </r>
  <r>
    <x v="7"/>
    <x v="22"/>
    <x v="1651"/>
  </r>
  <r>
    <x v="7"/>
    <x v="23"/>
    <x v="2404"/>
  </r>
  <r>
    <x v="7"/>
    <x v="0"/>
    <x v="2301"/>
  </r>
  <r>
    <x v="7"/>
    <x v="1"/>
    <x v="3937"/>
  </r>
  <r>
    <x v="7"/>
    <x v="2"/>
    <x v="2765"/>
  </r>
  <r>
    <x v="7"/>
    <x v="3"/>
    <x v="581"/>
  </r>
  <r>
    <x v="7"/>
    <x v="4"/>
    <x v="2705"/>
  </r>
  <r>
    <x v="7"/>
    <x v="5"/>
    <x v="2199"/>
  </r>
  <r>
    <x v="7"/>
    <x v="6"/>
    <x v="2494"/>
  </r>
  <r>
    <x v="7"/>
    <x v="7"/>
    <x v="3938"/>
  </r>
  <r>
    <x v="7"/>
    <x v="8"/>
    <x v="2458"/>
  </r>
  <r>
    <x v="7"/>
    <x v="9"/>
    <x v="2741"/>
  </r>
  <r>
    <x v="7"/>
    <x v="10"/>
    <x v="1857"/>
  </r>
  <r>
    <x v="7"/>
    <x v="11"/>
    <x v="3939"/>
  </r>
  <r>
    <x v="7"/>
    <x v="12"/>
    <x v="3801"/>
  </r>
  <r>
    <x v="7"/>
    <x v="13"/>
    <x v="2443"/>
  </r>
  <r>
    <x v="7"/>
    <x v="14"/>
    <x v="3940"/>
  </r>
  <r>
    <x v="7"/>
    <x v="15"/>
    <x v="1702"/>
  </r>
  <r>
    <x v="7"/>
    <x v="16"/>
    <x v="3941"/>
  </r>
  <r>
    <x v="7"/>
    <x v="17"/>
    <x v="3942"/>
  </r>
  <r>
    <x v="7"/>
    <x v="18"/>
    <x v="2436"/>
  </r>
  <r>
    <x v="7"/>
    <x v="19"/>
    <x v="3943"/>
  </r>
  <r>
    <x v="7"/>
    <x v="20"/>
    <x v="3944"/>
  </r>
  <r>
    <x v="7"/>
    <x v="21"/>
    <x v="2249"/>
  </r>
  <r>
    <x v="7"/>
    <x v="22"/>
    <x v="2950"/>
  </r>
  <r>
    <x v="7"/>
    <x v="23"/>
    <x v="3641"/>
  </r>
  <r>
    <x v="7"/>
    <x v="0"/>
    <x v="3945"/>
  </r>
  <r>
    <x v="7"/>
    <x v="1"/>
    <x v="3946"/>
  </r>
  <r>
    <x v="7"/>
    <x v="2"/>
    <x v="2567"/>
  </r>
  <r>
    <x v="7"/>
    <x v="3"/>
    <x v="2572"/>
  </r>
  <r>
    <x v="7"/>
    <x v="4"/>
    <x v="2498"/>
  </r>
  <r>
    <x v="7"/>
    <x v="5"/>
    <x v="2059"/>
  </r>
  <r>
    <x v="7"/>
    <x v="6"/>
    <x v="2582"/>
  </r>
  <r>
    <x v="7"/>
    <x v="7"/>
    <x v="3947"/>
  </r>
  <r>
    <x v="7"/>
    <x v="8"/>
    <x v="2005"/>
  </r>
  <r>
    <x v="7"/>
    <x v="9"/>
    <x v="3948"/>
  </r>
  <r>
    <x v="7"/>
    <x v="10"/>
    <x v="2450"/>
  </r>
  <r>
    <x v="7"/>
    <x v="11"/>
    <x v="3949"/>
  </r>
  <r>
    <x v="7"/>
    <x v="12"/>
    <x v="3950"/>
  </r>
  <r>
    <x v="7"/>
    <x v="13"/>
    <x v="11"/>
  </r>
  <r>
    <x v="7"/>
    <x v="14"/>
    <x v="3951"/>
  </r>
  <r>
    <x v="7"/>
    <x v="15"/>
    <x v="1412"/>
  </r>
  <r>
    <x v="7"/>
    <x v="16"/>
    <x v="2156"/>
  </r>
  <r>
    <x v="7"/>
    <x v="17"/>
    <x v="3952"/>
  </r>
  <r>
    <x v="7"/>
    <x v="18"/>
    <x v="3953"/>
  </r>
  <r>
    <x v="7"/>
    <x v="19"/>
    <x v="3954"/>
  </r>
  <r>
    <x v="7"/>
    <x v="20"/>
    <x v="2757"/>
  </r>
  <r>
    <x v="7"/>
    <x v="21"/>
    <x v="2463"/>
  </r>
  <r>
    <x v="7"/>
    <x v="22"/>
    <x v="2013"/>
  </r>
  <r>
    <x v="7"/>
    <x v="23"/>
    <x v="3955"/>
  </r>
  <r>
    <x v="7"/>
    <x v="0"/>
    <x v="2611"/>
  </r>
  <r>
    <x v="7"/>
    <x v="1"/>
    <x v="2212"/>
  </r>
  <r>
    <x v="7"/>
    <x v="2"/>
    <x v="3250"/>
  </r>
  <r>
    <x v="7"/>
    <x v="3"/>
    <x v="3956"/>
  </r>
  <r>
    <x v="7"/>
    <x v="4"/>
    <x v="2680"/>
  </r>
  <r>
    <x v="7"/>
    <x v="5"/>
    <x v="2862"/>
  </r>
  <r>
    <x v="7"/>
    <x v="6"/>
    <x v="3094"/>
  </r>
  <r>
    <x v="7"/>
    <x v="7"/>
    <x v="3957"/>
  </r>
  <r>
    <x v="7"/>
    <x v="8"/>
    <x v="3958"/>
  </r>
  <r>
    <x v="7"/>
    <x v="9"/>
    <x v="468"/>
  </r>
  <r>
    <x v="7"/>
    <x v="10"/>
    <x v="3959"/>
  </r>
  <r>
    <x v="7"/>
    <x v="11"/>
    <x v="3960"/>
  </r>
  <r>
    <x v="7"/>
    <x v="12"/>
    <x v="3961"/>
  </r>
  <r>
    <x v="7"/>
    <x v="13"/>
    <x v="3962"/>
  </r>
  <r>
    <x v="7"/>
    <x v="14"/>
    <x v="3963"/>
  </r>
  <r>
    <x v="7"/>
    <x v="15"/>
    <x v="3964"/>
  </r>
  <r>
    <x v="7"/>
    <x v="16"/>
    <x v="3965"/>
  </r>
  <r>
    <x v="7"/>
    <x v="17"/>
    <x v="3966"/>
  </r>
  <r>
    <x v="7"/>
    <x v="18"/>
    <x v="3967"/>
  </r>
  <r>
    <x v="7"/>
    <x v="19"/>
    <x v="3968"/>
  </r>
  <r>
    <x v="7"/>
    <x v="20"/>
    <x v="3969"/>
  </r>
  <r>
    <x v="7"/>
    <x v="21"/>
    <x v="1545"/>
  </r>
  <r>
    <x v="7"/>
    <x v="22"/>
    <x v="3970"/>
  </r>
  <r>
    <x v="7"/>
    <x v="23"/>
    <x v="3971"/>
  </r>
  <r>
    <x v="7"/>
    <x v="0"/>
    <x v="3745"/>
  </r>
  <r>
    <x v="7"/>
    <x v="1"/>
    <x v="2884"/>
  </r>
  <r>
    <x v="7"/>
    <x v="2"/>
    <x v="2550"/>
  </r>
  <r>
    <x v="7"/>
    <x v="3"/>
    <x v="3972"/>
  </r>
  <r>
    <x v="7"/>
    <x v="4"/>
    <x v="2980"/>
  </r>
  <r>
    <x v="7"/>
    <x v="5"/>
    <x v="3427"/>
  </r>
  <r>
    <x v="7"/>
    <x v="6"/>
    <x v="3973"/>
  </r>
  <r>
    <x v="7"/>
    <x v="7"/>
    <x v="3974"/>
  </r>
  <r>
    <x v="7"/>
    <x v="8"/>
    <x v="2518"/>
  </r>
  <r>
    <x v="7"/>
    <x v="9"/>
    <x v="3975"/>
  </r>
  <r>
    <x v="7"/>
    <x v="10"/>
    <x v="3976"/>
  </r>
  <r>
    <x v="7"/>
    <x v="11"/>
    <x v="526"/>
  </r>
  <r>
    <x v="7"/>
    <x v="12"/>
    <x v="3910"/>
  </r>
  <r>
    <x v="7"/>
    <x v="13"/>
    <x v="3977"/>
  </r>
  <r>
    <x v="7"/>
    <x v="14"/>
    <x v="3978"/>
  </r>
  <r>
    <x v="7"/>
    <x v="15"/>
    <x v="3979"/>
  </r>
  <r>
    <x v="7"/>
    <x v="16"/>
    <x v="3322"/>
  </r>
  <r>
    <x v="7"/>
    <x v="17"/>
    <x v="3980"/>
  </r>
  <r>
    <x v="7"/>
    <x v="18"/>
    <x v="3981"/>
  </r>
  <r>
    <x v="7"/>
    <x v="19"/>
    <x v="3982"/>
  </r>
  <r>
    <x v="7"/>
    <x v="20"/>
    <x v="3983"/>
  </r>
  <r>
    <x v="7"/>
    <x v="21"/>
    <x v="6"/>
  </r>
  <r>
    <x v="7"/>
    <x v="22"/>
    <x v="3984"/>
  </r>
  <r>
    <x v="7"/>
    <x v="23"/>
    <x v="3985"/>
  </r>
  <r>
    <x v="7"/>
    <x v="0"/>
    <x v="3359"/>
  </r>
  <r>
    <x v="7"/>
    <x v="1"/>
    <x v="3986"/>
  </r>
  <r>
    <x v="7"/>
    <x v="2"/>
    <x v="2642"/>
  </r>
  <r>
    <x v="7"/>
    <x v="3"/>
    <x v="3354"/>
  </r>
  <r>
    <x v="7"/>
    <x v="4"/>
    <x v="2406"/>
  </r>
  <r>
    <x v="7"/>
    <x v="5"/>
    <x v="3987"/>
  </r>
  <r>
    <x v="7"/>
    <x v="6"/>
    <x v="3524"/>
  </r>
  <r>
    <x v="7"/>
    <x v="7"/>
    <x v="535"/>
  </r>
  <r>
    <x v="7"/>
    <x v="8"/>
    <x v="3362"/>
  </r>
  <r>
    <x v="7"/>
    <x v="9"/>
    <x v="3988"/>
  </r>
  <r>
    <x v="7"/>
    <x v="10"/>
    <x v="3989"/>
  </r>
  <r>
    <x v="7"/>
    <x v="11"/>
    <x v="3990"/>
  </r>
  <r>
    <x v="7"/>
    <x v="12"/>
    <x v="3991"/>
  </r>
  <r>
    <x v="7"/>
    <x v="13"/>
    <x v="3780"/>
  </r>
  <r>
    <x v="7"/>
    <x v="14"/>
    <x v="3992"/>
  </r>
  <r>
    <x v="7"/>
    <x v="15"/>
    <x v="3993"/>
  </r>
  <r>
    <x v="7"/>
    <x v="16"/>
    <x v="3994"/>
  </r>
  <r>
    <x v="7"/>
    <x v="17"/>
    <x v="295"/>
  </r>
  <r>
    <x v="7"/>
    <x v="18"/>
    <x v="3995"/>
  </r>
  <r>
    <x v="7"/>
    <x v="19"/>
    <x v="3996"/>
  </r>
  <r>
    <x v="7"/>
    <x v="20"/>
    <x v="3997"/>
  </r>
  <r>
    <x v="7"/>
    <x v="21"/>
    <x v="3998"/>
  </r>
  <r>
    <x v="7"/>
    <x v="22"/>
    <x v="3854"/>
  </r>
  <r>
    <x v="7"/>
    <x v="23"/>
    <x v="3999"/>
  </r>
  <r>
    <x v="7"/>
    <x v="0"/>
    <x v="4000"/>
  </r>
  <r>
    <x v="7"/>
    <x v="1"/>
    <x v="4001"/>
  </r>
  <r>
    <x v="7"/>
    <x v="2"/>
    <x v="1126"/>
  </r>
  <r>
    <x v="7"/>
    <x v="3"/>
    <x v="4002"/>
  </r>
  <r>
    <x v="7"/>
    <x v="4"/>
    <x v="4003"/>
  </r>
  <r>
    <x v="7"/>
    <x v="5"/>
    <x v="4004"/>
  </r>
  <r>
    <x v="7"/>
    <x v="6"/>
    <x v="1971"/>
  </r>
  <r>
    <x v="7"/>
    <x v="7"/>
    <x v="1701"/>
  </r>
  <r>
    <x v="7"/>
    <x v="8"/>
    <x v="4005"/>
  </r>
  <r>
    <x v="7"/>
    <x v="9"/>
    <x v="4006"/>
  </r>
  <r>
    <x v="7"/>
    <x v="10"/>
    <x v="809"/>
  </r>
  <r>
    <x v="7"/>
    <x v="11"/>
    <x v="4007"/>
  </r>
  <r>
    <x v="7"/>
    <x v="12"/>
    <x v="4008"/>
  </r>
  <r>
    <x v="7"/>
    <x v="13"/>
    <x v="4009"/>
  </r>
  <r>
    <x v="7"/>
    <x v="14"/>
    <x v="4010"/>
  </r>
  <r>
    <x v="7"/>
    <x v="15"/>
    <x v="4011"/>
  </r>
  <r>
    <x v="7"/>
    <x v="16"/>
    <x v="4012"/>
  </r>
  <r>
    <x v="7"/>
    <x v="17"/>
    <x v="4013"/>
  </r>
  <r>
    <x v="7"/>
    <x v="18"/>
    <x v="4014"/>
  </r>
  <r>
    <x v="7"/>
    <x v="19"/>
    <x v="4015"/>
  </r>
  <r>
    <x v="7"/>
    <x v="20"/>
    <x v="4016"/>
  </r>
  <r>
    <x v="7"/>
    <x v="21"/>
    <x v="4017"/>
  </r>
  <r>
    <x v="7"/>
    <x v="22"/>
    <x v="4018"/>
  </r>
  <r>
    <x v="7"/>
    <x v="23"/>
    <x v="3758"/>
  </r>
  <r>
    <x v="7"/>
    <x v="0"/>
    <x v="4019"/>
  </r>
  <r>
    <x v="7"/>
    <x v="1"/>
    <x v="4020"/>
  </r>
  <r>
    <x v="7"/>
    <x v="2"/>
    <x v="3436"/>
  </r>
  <r>
    <x v="7"/>
    <x v="3"/>
    <x v="1599"/>
  </r>
  <r>
    <x v="7"/>
    <x v="4"/>
    <x v="56"/>
  </r>
  <r>
    <x v="7"/>
    <x v="5"/>
    <x v="4021"/>
  </r>
  <r>
    <x v="7"/>
    <x v="6"/>
    <x v="4022"/>
  </r>
  <r>
    <x v="7"/>
    <x v="7"/>
    <x v="4023"/>
  </r>
  <r>
    <x v="7"/>
    <x v="8"/>
    <x v="4024"/>
  </r>
  <r>
    <x v="7"/>
    <x v="9"/>
    <x v="4025"/>
  </r>
  <r>
    <x v="7"/>
    <x v="10"/>
    <x v="4026"/>
  </r>
  <r>
    <x v="7"/>
    <x v="11"/>
    <x v="4027"/>
  </r>
  <r>
    <x v="7"/>
    <x v="12"/>
    <x v="1740"/>
  </r>
  <r>
    <x v="7"/>
    <x v="13"/>
    <x v="4028"/>
  </r>
  <r>
    <x v="7"/>
    <x v="14"/>
    <x v="4029"/>
  </r>
  <r>
    <x v="7"/>
    <x v="15"/>
    <x v="4030"/>
  </r>
  <r>
    <x v="7"/>
    <x v="16"/>
    <x v="4031"/>
  </r>
  <r>
    <x v="7"/>
    <x v="17"/>
    <x v="4032"/>
  </r>
  <r>
    <x v="7"/>
    <x v="18"/>
    <x v="4033"/>
  </r>
  <r>
    <x v="7"/>
    <x v="19"/>
    <x v="4034"/>
  </r>
  <r>
    <x v="7"/>
    <x v="20"/>
    <x v="4035"/>
  </r>
  <r>
    <x v="7"/>
    <x v="21"/>
    <x v="4036"/>
  </r>
  <r>
    <x v="7"/>
    <x v="22"/>
    <x v="11"/>
  </r>
  <r>
    <x v="7"/>
    <x v="23"/>
    <x v="1815"/>
  </r>
  <r>
    <x v="7"/>
    <x v="0"/>
    <x v="3832"/>
  </r>
  <r>
    <x v="7"/>
    <x v="1"/>
    <x v="4037"/>
  </r>
  <r>
    <x v="7"/>
    <x v="2"/>
    <x v="4038"/>
  </r>
  <r>
    <x v="7"/>
    <x v="3"/>
    <x v="69"/>
  </r>
  <r>
    <x v="7"/>
    <x v="4"/>
    <x v="4039"/>
  </r>
  <r>
    <x v="7"/>
    <x v="5"/>
    <x v="4040"/>
  </r>
  <r>
    <x v="7"/>
    <x v="6"/>
    <x v="4041"/>
  </r>
  <r>
    <x v="7"/>
    <x v="7"/>
    <x v="4042"/>
  </r>
  <r>
    <x v="7"/>
    <x v="8"/>
    <x v="4043"/>
  </r>
  <r>
    <x v="7"/>
    <x v="9"/>
    <x v="4044"/>
  </r>
  <r>
    <x v="7"/>
    <x v="10"/>
    <x v="4045"/>
  </r>
  <r>
    <x v="7"/>
    <x v="11"/>
    <x v="4046"/>
  </r>
  <r>
    <x v="7"/>
    <x v="12"/>
    <x v="4047"/>
  </r>
  <r>
    <x v="7"/>
    <x v="13"/>
    <x v="4048"/>
  </r>
  <r>
    <x v="7"/>
    <x v="14"/>
    <x v="4049"/>
  </r>
  <r>
    <x v="7"/>
    <x v="15"/>
    <x v="4050"/>
  </r>
  <r>
    <x v="7"/>
    <x v="16"/>
    <x v="4051"/>
  </r>
  <r>
    <x v="7"/>
    <x v="17"/>
    <x v="4052"/>
  </r>
  <r>
    <x v="7"/>
    <x v="18"/>
    <x v="1797"/>
  </r>
  <r>
    <x v="7"/>
    <x v="19"/>
    <x v="4053"/>
  </r>
  <r>
    <x v="7"/>
    <x v="20"/>
    <x v="4054"/>
  </r>
  <r>
    <x v="7"/>
    <x v="21"/>
    <x v="3187"/>
  </r>
  <r>
    <x v="7"/>
    <x v="22"/>
    <x v="1705"/>
  </r>
  <r>
    <x v="7"/>
    <x v="23"/>
    <x v="3673"/>
  </r>
  <r>
    <x v="7"/>
    <x v="0"/>
    <x v="4055"/>
  </r>
  <r>
    <x v="7"/>
    <x v="1"/>
    <x v="4056"/>
  </r>
  <r>
    <x v="7"/>
    <x v="2"/>
    <x v="2149"/>
  </r>
  <r>
    <x v="7"/>
    <x v="3"/>
    <x v="4057"/>
  </r>
  <r>
    <x v="7"/>
    <x v="4"/>
    <x v="4058"/>
  </r>
  <r>
    <x v="7"/>
    <x v="5"/>
    <x v="4059"/>
  </r>
  <r>
    <x v="7"/>
    <x v="6"/>
    <x v="4060"/>
  </r>
  <r>
    <x v="7"/>
    <x v="7"/>
    <x v="4061"/>
  </r>
  <r>
    <x v="7"/>
    <x v="8"/>
    <x v="4062"/>
  </r>
  <r>
    <x v="7"/>
    <x v="9"/>
    <x v="4063"/>
  </r>
  <r>
    <x v="7"/>
    <x v="10"/>
    <x v="4064"/>
  </r>
  <r>
    <x v="7"/>
    <x v="11"/>
    <x v="3930"/>
  </r>
  <r>
    <x v="7"/>
    <x v="12"/>
    <x v="1944"/>
  </r>
  <r>
    <x v="7"/>
    <x v="13"/>
    <x v="4065"/>
  </r>
  <r>
    <x v="7"/>
    <x v="14"/>
    <x v="4066"/>
  </r>
  <r>
    <x v="7"/>
    <x v="15"/>
    <x v="4067"/>
  </r>
  <r>
    <x v="7"/>
    <x v="16"/>
    <x v="4068"/>
  </r>
  <r>
    <x v="7"/>
    <x v="17"/>
    <x v="4069"/>
  </r>
  <r>
    <x v="7"/>
    <x v="18"/>
    <x v="4070"/>
  </r>
  <r>
    <x v="7"/>
    <x v="19"/>
    <x v="4071"/>
  </r>
  <r>
    <x v="7"/>
    <x v="20"/>
    <x v="3773"/>
  </r>
  <r>
    <x v="7"/>
    <x v="21"/>
    <x v="535"/>
  </r>
  <r>
    <x v="7"/>
    <x v="22"/>
    <x v="3938"/>
  </r>
  <r>
    <x v="7"/>
    <x v="23"/>
    <x v="4072"/>
  </r>
  <r>
    <x v="7"/>
    <x v="0"/>
    <x v="4073"/>
  </r>
  <r>
    <x v="7"/>
    <x v="1"/>
    <x v="2494"/>
  </r>
  <r>
    <x v="7"/>
    <x v="2"/>
    <x v="4074"/>
  </r>
  <r>
    <x v="7"/>
    <x v="3"/>
    <x v="4075"/>
  </r>
  <r>
    <x v="7"/>
    <x v="4"/>
    <x v="2244"/>
  </r>
  <r>
    <x v="7"/>
    <x v="5"/>
    <x v="4076"/>
  </r>
  <r>
    <x v="7"/>
    <x v="6"/>
    <x v="4077"/>
  </r>
  <r>
    <x v="7"/>
    <x v="7"/>
    <x v="3669"/>
  </r>
  <r>
    <x v="7"/>
    <x v="8"/>
    <x v="3927"/>
  </r>
  <r>
    <x v="7"/>
    <x v="9"/>
    <x v="3887"/>
  </r>
  <r>
    <x v="7"/>
    <x v="10"/>
    <x v="4078"/>
  </r>
  <r>
    <x v="7"/>
    <x v="11"/>
    <x v="1872"/>
  </r>
  <r>
    <x v="7"/>
    <x v="12"/>
    <x v="3437"/>
  </r>
  <r>
    <x v="7"/>
    <x v="13"/>
    <x v="48"/>
  </r>
  <r>
    <x v="7"/>
    <x v="14"/>
    <x v="3339"/>
  </r>
  <r>
    <x v="7"/>
    <x v="15"/>
    <x v="3809"/>
  </r>
  <r>
    <x v="7"/>
    <x v="16"/>
    <x v="1860"/>
  </r>
  <r>
    <x v="7"/>
    <x v="17"/>
    <x v="4079"/>
  </r>
  <r>
    <x v="7"/>
    <x v="18"/>
    <x v="399"/>
  </r>
  <r>
    <x v="7"/>
    <x v="19"/>
    <x v="4080"/>
  </r>
  <r>
    <x v="7"/>
    <x v="20"/>
    <x v="3565"/>
  </r>
  <r>
    <x v="7"/>
    <x v="21"/>
    <x v="2796"/>
  </r>
  <r>
    <x v="7"/>
    <x v="22"/>
    <x v="1681"/>
  </r>
  <r>
    <x v="7"/>
    <x v="23"/>
    <x v="2104"/>
  </r>
  <r>
    <x v="7"/>
    <x v="0"/>
    <x v="1571"/>
  </r>
  <r>
    <x v="7"/>
    <x v="1"/>
    <x v="3721"/>
  </r>
  <r>
    <x v="7"/>
    <x v="2"/>
    <x v="2216"/>
  </r>
  <r>
    <x v="7"/>
    <x v="3"/>
    <x v="2568"/>
  </r>
  <r>
    <x v="7"/>
    <x v="4"/>
    <x v="2051"/>
  </r>
  <r>
    <x v="7"/>
    <x v="5"/>
    <x v="4081"/>
  </r>
  <r>
    <x v="7"/>
    <x v="6"/>
    <x v="1518"/>
  </r>
  <r>
    <x v="7"/>
    <x v="7"/>
    <x v="2005"/>
  </r>
  <r>
    <x v="7"/>
    <x v="8"/>
    <x v="2018"/>
  </r>
  <r>
    <x v="7"/>
    <x v="9"/>
    <x v="3342"/>
  </r>
  <r>
    <x v="7"/>
    <x v="10"/>
    <x v="4082"/>
  </r>
  <r>
    <x v="7"/>
    <x v="11"/>
    <x v="4083"/>
  </r>
  <r>
    <x v="7"/>
    <x v="12"/>
    <x v="4084"/>
  </r>
  <r>
    <x v="7"/>
    <x v="13"/>
    <x v="373"/>
  </r>
  <r>
    <x v="7"/>
    <x v="14"/>
    <x v="3561"/>
  </r>
  <r>
    <x v="7"/>
    <x v="15"/>
    <x v="4085"/>
  </r>
  <r>
    <x v="7"/>
    <x v="16"/>
    <x v="4086"/>
  </r>
  <r>
    <x v="7"/>
    <x v="17"/>
    <x v="4087"/>
  </r>
  <r>
    <x v="7"/>
    <x v="18"/>
    <x v="3969"/>
  </r>
  <r>
    <x v="7"/>
    <x v="19"/>
    <x v="4088"/>
  </r>
  <r>
    <x v="7"/>
    <x v="20"/>
    <x v="4089"/>
  </r>
  <r>
    <x v="7"/>
    <x v="21"/>
    <x v="4090"/>
  </r>
  <r>
    <x v="7"/>
    <x v="22"/>
    <x v="2500"/>
  </r>
  <r>
    <x v="7"/>
    <x v="23"/>
    <x v="2269"/>
  </r>
  <r>
    <x v="7"/>
    <x v="0"/>
    <x v="2404"/>
  </r>
  <r>
    <x v="7"/>
    <x v="1"/>
    <x v="3656"/>
  </r>
  <r>
    <x v="7"/>
    <x v="2"/>
    <x v="2827"/>
  </r>
  <r>
    <x v="7"/>
    <x v="3"/>
    <x v="4091"/>
  </r>
  <r>
    <x v="7"/>
    <x v="4"/>
    <x v="1548"/>
  </r>
  <r>
    <x v="7"/>
    <x v="5"/>
    <x v="2027"/>
  </r>
  <r>
    <x v="7"/>
    <x v="6"/>
    <x v="4092"/>
  </r>
  <r>
    <x v="7"/>
    <x v="7"/>
    <x v="4093"/>
  </r>
  <r>
    <x v="7"/>
    <x v="8"/>
    <x v="4094"/>
  </r>
  <r>
    <x v="7"/>
    <x v="9"/>
    <x v="3910"/>
  </r>
  <r>
    <x v="7"/>
    <x v="10"/>
    <x v="4095"/>
  </r>
  <r>
    <x v="7"/>
    <x v="11"/>
    <x v="400"/>
  </r>
  <r>
    <x v="7"/>
    <x v="12"/>
    <x v="1909"/>
  </r>
  <r>
    <x v="7"/>
    <x v="13"/>
    <x v="4096"/>
  </r>
  <r>
    <x v="7"/>
    <x v="14"/>
    <x v="4097"/>
  </r>
  <r>
    <x v="7"/>
    <x v="15"/>
    <x v="4098"/>
  </r>
  <r>
    <x v="7"/>
    <x v="16"/>
    <x v="4099"/>
  </r>
  <r>
    <x v="7"/>
    <x v="17"/>
    <x v="4100"/>
  </r>
  <r>
    <x v="7"/>
    <x v="18"/>
    <x v="4101"/>
  </r>
  <r>
    <x v="7"/>
    <x v="19"/>
    <x v="4102"/>
  </r>
  <r>
    <x v="7"/>
    <x v="20"/>
    <x v="4103"/>
  </r>
  <r>
    <x v="7"/>
    <x v="21"/>
    <x v="2647"/>
  </r>
  <r>
    <x v="7"/>
    <x v="22"/>
    <x v="4104"/>
  </r>
  <r>
    <x v="7"/>
    <x v="23"/>
    <x v="4105"/>
  </r>
  <r>
    <x v="7"/>
    <x v="0"/>
    <x v="4106"/>
  </r>
  <r>
    <x v="7"/>
    <x v="1"/>
    <x v="533"/>
  </r>
  <r>
    <x v="7"/>
    <x v="2"/>
    <x v="3379"/>
  </r>
  <r>
    <x v="7"/>
    <x v="3"/>
    <x v="1878"/>
  </r>
  <r>
    <x v="7"/>
    <x v="4"/>
    <x v="4107"/>
  </r>
  <r>
    <x v="7"/>
    <x v="5"/>
    <x v="2271"/>
  </r>
  <r>
    <x v="7"/>
    <x v="6"/>
    <x v="2674"/>
  </r>
  <r>
    <x v="7"/>
    <x v="7"/>
    <x v="3230"/>
  </r>
  <r>
    <x v="7"/>
    <x v="8"/>
    <x v="4108"/>
  </r>
  <r>
    <x v="7"/>
    <x v="9"/>
    <x v="865"/>
  </r>
  <r>
    <x v="7"/>
    <x v="10"/>
    <x v="4109"/>
  </r>
  <r>
    <x v="7"/>
    <x v="11"/>
    <x v="4110"/>
  </r>
  <r>
    <x v="7"/>
    <x v="12"/>
    <x v="280"/>
  </r>
  <r>
    <x v="7"/>
    <x v="13"/>
    <x v="4111"/>
  </r>
  <r>
    <x v="7"/>
    <x v="14"/>
    <x v="4112"/>
  </r>
  <r>
    <x v="7"/>
    <x v="15"/>
    <x v="4113"/>
  </r>
  <r>
    <x v="7"/>
    <x v="16"/>
    <x v="4114"/>
  </r>
  <r>
    <x v="7"/>
    <x v="17"/>
    <x v="4115"/>
  </r>
  <r>
    <x v="7"/>
    <x v="18"/>
    <x v="4116"/>
  </r>
  <r>
    <x v="7"/>
    <x v="19"/>
    <x v="4117"/>
  </r>
  <r>
    <x v="7"/>
    <x v="20"/>
    <x v="4118"/>
  </r>
  <r>
    <x v="7"/>
    <x v="21"/>
    <x v="2777"/>
  </r>
  <r>
    <x v="7"/>
    <x v="22"/>
    <x v="4119"/>
  </r>
  <r>
    <x v="7"/>
    <x v="23"/>
    <x v="4120"/>
  </r>
  <r>
    <x v="7"/>
    <x v="0"/>
    <x v="4121"/>
  </r>
  <r>
    <x v="7"/>
    <x v="1"/>
    <x v="3163"/>
  </r>
  <r>
    <x v="7"/>
    <x v="2"/>
    <x v="4122"/>
  </r>
  <r>
    <x v="7"/>
    <x v="3"/>
    <x v="2366"/>
  </r>
  <r>
    <x v="7"/>
    <x v="4"/>
    <x v="4123"/>
  </r>
  <r>
    <x v="7"/>
    <x v="5"/>
    <x v="3814"/>
  </r>
  <r>
    <x v="7"/>
    <x v="6"/>
    <x v="3955"/>
  </r>
  <r>
    <x v="7"/>
    <x v="7"/>
    <x v="4124"/>
  </r>
  <r>
    <x v="7"/>
    <x v="8"/>
    <x v="2994"/>
  </r>
  <r>
    <x v="7"/>
    <x v="9"/>
    <x v="3761"/>
  </r>
  <r>
    <x v="7"/>
    <x v="10"/>
    <x v="2410"/>
  </r>
  <r>
    <x v="7"/>
    <x v="11"/>
    <x v="4125"/>
  </r>
  <r>
    <x v="7"/>
    <x v="12"/>
    <x v="2984"/>
  </r>
  <r>
    <x v="7"/>
    <x v="13"/>
    <x v="1597"/>
  </r>
  <r>
    <x v="7"/>
    <x v="14"/>
    <x v="4126"/>
  </r>
  <r>
    <x v="7"/>
    <x v="15"/>
    <x v="600"/>
  </r>
  <r>
    <x v="7"/>
    <x v="16"/>
    <x v="4127"/>
  </r>
  <r>
    <x v="7"/>
    <x v="17"/>
    <x v="2639"/>
  </r>
  <r>
    <x v="7"/>
    <x v="18"/>
    <x v="2263"/>
  </r>
  <r>
    <x v="7"/>
    <x v="19"/>
    <x v="3554"/>
  </r>
  <r>
    <x v="7"/>
    <x v="20"/>
    <x v="3070"/>
  </r>
  <r>
    <x v="7"/>
    <x v="21"/>
    <x v="3258"/>
  </r>
  <r>
    <x v="7"/>
    <x v="22"/>
    <x v="2532"/>
  </r>
  <r>
    <x v="7"/>
    <x v="23"/>
    <x v="3263"/>
  </r>
  <r>
    <x v="7"/>
    <x v="0"/>
    <x v="2550"/>
  </r>
  <r>
    <x v="7"/>
    <x v="1"/>
    <x v="3171"/>
  </r>
  <r>
    <x v="7"/>
    <x v="2"/>
    <x v="3727"/>
  </r>
  <r>
    <x v="7"/>
    <x v="3"/>
    <x v="2779"/>
  </r>
  <r>
    <x v="7"/>
    <x v="4"/>
    <x v="2651"/>
  </r>
  <r>
    <x v="7"/>
    <x v="5"/>
    <x v="4128"/>
  </r>
  <r>
    <x v="7"/>
    <x v="6"/>
    <x v="2026"/>
  </r>
  <r>
    <x v="7"/>
    <x v="7"/>
    <x v="2858"/>
  </r>
  <r>
    <x v="7"/>
    <x v="8"/>
    <x v="4129"/>
  </r>
  <r>
    <x v="7"/>
    <x v="9"/>
    <x v="4130"/>
  </r>
  <r>
    <x v="7"/>
    <x v="10"/>
    <x v="2004"/>
  </r>
  <r>
    <x v="7"/>
    <x v="11"/>
    <x v="4131"/>
  </r>
  <r>
    <x v="7"/>
    <x v="12"/>
    <x v="3975"/>
  </r>
  <r>
    <x v="7"/>
    <x v="13"/>
    <x v="2466"/>
  </r>
  <r>
    <x v="7"/>
    <x v="14"/>
    <x v="3224"/>
  </r>
  <r>
    <x v="7"/>
    <x v="15"/>
    <x v="3986"/>
  </r>
  <r>
    <x v="7"/>
    <x v="16"/>
    <x v="2879"/>
  </r>
  <r>
    <x v="7"/>
    <x v="17"/>
    <x v="1643"/>
  </r>
  <r>
    <x v="7"/>
    <x v="18"/>
    <x v="2087"/>
  </r>
  <r>
    <x v="7"/>
    <x v="19"/>
    <x v="2792"/>
  </r>
  <r>
    <x v="7"/>
    <x v="20"/>
    <x v="458"/>
  </r>
  <r>
    <x v="7"/>
    <x v="21"/>
    <x v="2576"/>
  </r>
  <r>
    <x v="7"/>
    <x v="22"/>
    <x v="4132"/>
  </r>
  <r>
    <x v="7"/>
    <x v="23"/>
    <x v="3572"/>
  </r>
  <r>
    <x v="7"/>
    <x v="0"/>
    <x v="2020"/>
  </r>
  <r>
    <x v="7"/>
    <x v="1"/>
    <x v="2498"/>
  </r>
  <r>
    <x v="7"/>
    <x v="2"/>
    <x v="3834"/>
  </r>
  <r>
    <x v="7"/>
    <x v="3"/>
    <x v="2256"/>
  </r>
  <r>
    <x v="7"/>
    <x v="4"/>
    <x v="2883"/>
  </r>
  <r>
    <x v="7"/>
    <x v="5"/>
    <x v="3248"/>
  </r>
  <r>
    <x v="7"/>
    <x v="6"/>
    <x v="2335"/>
  </r>
  <r>
    <x v="7"/>
    <x v="7"/>
    <x v="3394"/>
  </r>
  <r>
    <x v="7"/>
    <x v="8"/>
    <x v="3239"/>
  </r>
  <r>
    <x v="7"/>
    <x v="9"/>
    <x v="4133"/>
  </r>
  <r>
    <x v="7"/>
    <x v="10"/>
    <x v="4134"/>
  </r>
  <r>
    <x v="7"/>
    <x v="11"/>
    <x v="2272"/>
  </r>
  <r>
    <x v="7"/>
    <x v="12"/>
    <x v="3611"/>
  </r>
  <r>
    <x v="7"/>
    <x v="13"/>
    <x v="3957"/>
  </r>
  <r>
    <x v="7"/>
    <x v="14"/>
    <x v="1563"/>
  </r>
  <r>
    <x v="7"/>
    <x v="15"/>
    <x v="2111"/>
  </r>
  <r>
    <x v="7"/>
    <x v="16"/>
    <x v="1527"/>
  </r>
  <r>
    <x v="7"/>
    <x v="17"/>
    <x v="3662"/>
  </r>
  <r>
    <x v="7"/>
    <x v="18"/>
    <x v="2792"/>
  </r>
  <r>
    <x v="7"/>
    <x v="19"/>
    <x v="3357"/>
  </r>
  <r>
    <x v="7"/>
    <x v="20"/>
    <x v="2300"/>
  </r>
  <r>
    <x v="7"/>
    <x v="21"/>
    <x v="2651"/>
  </r>
  <r>
    <x v="7"/>
    <x v="22"/>
    <x v="3254"/>
  </r>
  <r>
    <x v="7"/>
    <x v="23"/>
    <x v="3728"/>
  </r>
  <r>
    <x v="7"/>
    <x v="0"/>
    <x v="3248"/>
  </r>
  <r>
    <x v="7"/>
    <x v="1"/>
    <x v="3644"/>
  </r>
  <r>
    <x v="7"/>
    <x v="2"/>
    <x v="2602"/>
  </r>
  <r>
    <x v="7"/>
    <x v="3"/>
    <x v="2254"/>
  </r>
  <r>
    <x v="7"/>
    <x v="4"/>
    <x v="3886"/>
  </r>
  <r>
    <x v="7"/>
    <x v="5"/>
    <x v="4135"/>
  </r>
  <r>
    <x v="7"/>
    <x v="6"/>
    <x v="4136"/>
  </r>
  <r>
    <x v="7"/>
    <x v="7"/>
    <x v="2614"/>
  </r>
  <r>
    <x v="7"/>
    <x v="8"/>
    <x v="4137"/>
  </r>
  <r>
    <x v="7"/>
    <x v="9"/>
    <x v="2225"/>
  </r>
  <r>
    <x v="7"/>
    <x v="10"/>
    <x v="2583"/>
  </r>
  <r>
    <x v="7"/>
    <x v="11"/>
    <x v="3164"/>
  </r>
  <r>
    <x v="7"/>
    <x v="12"/>
    <x v="539"/>
  </r>
  <r>
    <x v="7"/>
    <x v="13"/>
    <x v="2735"/>
  </r>
  <r>
    <x v="7"/>
    <x v="14"/>
    <x v="4138"/>
  </r>
  <r>
    <x v="7"/>
    <x v="15"/>
    <x v="2554"/>
  </r>
  <r>
    <x v="7"/>
    <x v="16"/>
    <x v="3582"/>
  </r>
  <r>
    <x v="7"/>
    <x v="17"/>
    <x v="3955"/>
  </r>
  <r>
    <x v="7"/>
    <x v="18"/>
    <x v="2960"/>
  </r>
  <r>
    <x v="7"/>
    <x v="19"/>
    <x v="4091"/>
  </r>
  <r>
    <x v="7"/>
    <x v="20"/>
    <x v="2801"/>
  </r>
  <r>
    <x v="7"/>
    <x v="21"/>
    <x v="3659"/>
  </r>
  <r>
    <x v="7"/>
    <x v="22"/>
    <x v="3094"/>
  </r>
  <r>
    <x v="7"/>
    <x v="23"/>
    <x v="3894"/>
  </r>
  <r>
    <x v="7"/>
    <x v="0"/>
    <x v="3655"/>
  </r>
  <r>
    <x v="7"/>
    <x v="1"/>
    <x v="2050"/>
  </r>
  <r>
    <x v="7"/>
    <x v="2"/>
    <x v="3813"/>
  </r>
  <r>
    <x v="7"/>
    <x v="3"/>
    <x v="4139"/>
  </r>
  <r>
    <x v="7"/>
    <x v="4"/>
    <x v="2025"/>
  </r>
  <r>
    <x v="7"/>
    <x v="5"/>
    <x v="3144"/>
  </r>
  <r>
    <x v="7"/>
    <x v="6"/>
    <x v="2022"/>
  </r>
  <r>
    <x v="7"/>
    <x v="7"/>
    <x v="2599"/>
  </r>
  <r>
    <x v="7"/>
    <x v="8"/>
    <x v="2875"/>
  </r>
  <r>
    <x v="7"/>
    <x v="9"/>
    <x v="2789"/>
  </r>
  <r>
    <x v="7"/>
    <x v="10"/>
    <x v="4018"/>
  </r>
  <r>
    <x v="7"/>
    <x v="11"/>
    <x v="4140"/>
  </r>
  <r>
    <x v="7"/>
    <x v="12"/>
    <x v="4141"/>
  </r>
  <r>
    <x v="7"/>
    <x v="13"/>
    <x v="3768"/>
  </r>
  <r>
    <x v="7"/>
    <x v="14"/>
    <x v="2456"/>
  </r>
  <r>
    <x v="7"/>
    <x v="15"/>
    <x v="4142"/>
  </r>
  <r>
    <x v="7"/>
    <x v="16"/>
    <x v="2114"/>
  </r>
  <r>
    <x v="7"/>
    <x v="17"/>
    <x v="2668"/>
  </r>
  <r>
    <x v="7"/>
    <x v="18"/>
    <x v="4143"/>
  </r>
  <r>
    <x v="7"/>
    <x v="19"/>
    <x v="4144"/>
  </r>
  <r>
    <x v="7"/>
    <x v="20"/>
    <x v="400"/>
  </r>
  <r>
    <x v="7"/>
    <x v="21"/>
    <x v="43"/>
  </r>
  <r>
    <x v="7"/>
    <x v="22"/>
    <x v="4145"/>
  </r>
  <r>
    <x v="7"/>
    <x v="23"/>
    <x v="1665"/>
  </r>
  <r>
    <x v="7"/>
    <x v="0"/>
    <x v="3854"/>
  </r>
  <r>
    <x v="7"/>
    <x v="1"/>
    <x v="1890"/>
  </r>
  <r>
    <x v="7"/>
    <x v="2"/>
    <x v="4133"/>
  </r>
  <r>
    <x v="7"/>
    <x v="3"/>
    <x v="2365"/>
  </r>
  <r>
    <x v="7"/>
    <x v="4"/>
    <x v="2448"/>
  </r>
  <r>
    <x v="7"/>
    <x v="5"/>
    <x v="3226"/>
  </r>
  <r>
    <x v="7"/>
    <x v="6"/>
    <x v="4146"/>
  </r>
  <r>
    <x v="7"/>
    <x v="7"/>
    <x v="373"/>
  </r>
  <r>
    <x v="7"/>
    <x v="8"/>
    <x v="3207"/>
  </r>
  <r>
    <x v="7"/>
    <x v="9"/>
    <x v="4147"/>
  </r>
  <r>
    <x v="7"/>
    <x v="10"/>
    <x v="4148"/>
  </r>
  <r>
    <x v="7"/>
    <x v="11"/>
    <x v="2945"/>
  </r>
  <r>
    <x v="7"/>
    <x v="12"/>
    <x v="4057"/>
  </r>
  <r>
    <x v="7"/>
    <x v="13"/>
    <x v="4149"/>
  </r>
  <r>
    <x v="7"/>
    <x v="14"/>
    <x v="4150"/>
  </r>
  <r>
    <x v="7"/>
    <x v="15"/>
    <x v="4151"/>
  </r>
  <r>
    <x v="7"/>
    <x v="16"/>
    <x v="4152"/>
  </r>
  <r>
    <x v="7"/>
    <x v="17"/>
    <x v="4153"/>
  </r>
  <r>
    <x v="7"/>
    <x v="18"/>
    <x v="4154"/>
  </r>
  <r>
    <x v="7"/>
    <x v="19"/>
    <x v="2008"/>
  </r>
  <r>
    <x v="7"/>
    <x v="20"/>
    <x v="400"/>
  </r>
  <r>
    <x v="7"/>
    <x v="21"/>
    <x v="3656"/>
  </r>
  <r>
    <x v="7"/>
    <x v="22"/>
    <x v="4155"/>
  </r>
  <r>
    <x v="7"/>
    <x v="23"/>
    <x v="4156"/>
  </r>
  <r>
    <x v="8"/>
    <x v="0"/>
    <x v="2833"/>
  </r>
  <r>
    <x v="8"/>
    <x v="1"/>
    <x v="2626"/>
  </r>
  <r>
    <x v="8"/>
    <x v="2"/>
    <x v="4157"/>
  </r>
  <r>
    <x v="8"/>
    <x v="3"/>
    <x v="387"/>
  </r>
  <r>
    <x v="8"/>
    <x v="4"/>
    <x v="3700"/>
  </r>
  <r>
    <x v="8"/>
    <x v="5"/>
    <x v="1551"/>
  </r>
  <r>
    <x v="8"/>
    <x v="6"/>
    <x v="4002"/>
  </r>
  <r>
    <x v="8"/>
    <x v="7"/>
    <x v="4158"/>
  </r>
  <r>
    <x v="8"/>
    <x v="8"/>
    <x v="1617"/>
  </r>
  <r>
    <x v="8"/>
    <x v="9"/>
    <x v="4159"/>
  </r>
  <r>
    <x v="8"/>
    <x v="10"/>
    <x v="3161"/>
  </r>
  <r>
    <x v="8"/>
    <x v="11"/>
    <x v="3540"/>
  </r>
  <r>
    <x v="8"/>
    <x v="12"/>
    <x v="1426"/>
  </r>
  <r>
    <x v="8"/>
    <x v="13"/>
    <x v="4160"/>
  </r>
  <r>
    <x v="8"/>
    <x v="14"/>
    <x v="4161"/>
  </r>
  <r>
    <x v="8"/>
    <x v="15"/>
    <x v="4162"/>
  </r>
  <r>
    <x v="8"/>
    <x v="16"/>
    <x v="4163"/>
  </r>
  <r>
    <x v="8"/>
    <x v="17"/>
    <x v="3629"/>
  </r>
  <r>
    <x v="8"/>
    <x v="18"/>
    <x v="4164"/>
  </r>
  <r>
    <x v="8"/>
    <x v="19"/>
    <x v="4165"/>
  </r>
  <r>
    <x v="8"/>
    <x v="20"/>
    <x v="1984"/>
  </r>
  <r>
    <x v="8"/>
    <x v="21"/>
    <x v="4166"/>
  </r>
  <r>
    <x v="8"/>
    <x v="22"/>
    <x v="4167"/>
  </r>
  <r>
    <x v="8"/>
    <x v="23"/>
    <x v="4168"/>
  </r>
  <r>
    <x v="8"/>
    <x v="0"/>
    <x v="2295"/>
  </r>
  <r>
    <x v="8"/>
    <x v="1"/>
    <x v="4169"/>
  </r>
  <r>
    <x v="8"/>
    <x v="2"/>
    <x v="4170"/>
  </r>
  <r>
    <x v="8"/>
    <x v="3"/>
    <x v="4171"/>
  </r>
  <r>
    <x v="8"/>
    <x v="4"/>
    <x v="2017"/>
  </r>
  <r>
    <x v="8"/>
    <x v="5"/>
    <x v="3612"/>
  </r>
  <r>
    <x v="8"/>
    <x v="6"/>
    <x v="2306"/>
  </r>
  <r>
    <x v="8"/>
    <x v="7"/>
    <x v="2562"/>
  </r>
  <r>
    <x v="8"/>
    <x v="8"/>
    <x v="4172"/>
  </r>
  <r>
    <x v="8"/>
    <x v="9"/>
    <x v="3950"/>
  </r>
  <r>
    <x v="8"/>
    <x v="10"/>
    <x v="3936"/>
  </r>
  <r>
    <x v="8"/>
    <x v="11"/>
    <x v="469"/>
  </r>
  <r>
    <x v="8"/>
    <x v="12"/>
    <x v="565"/>
  </r>
  <r>
    <x v="8"/>
    <x v="13"/>
    <x v="628"/>
  </r>
  <r>
    <x v="8"/>
    <x v="14"/>
    <x v="4173"/>
  </r>
  <r>
    <x v="8"/>
    <x v="15"/>
    <x v="4174"/>
  </r>
  <r>
    <x v="8"/>
    <x v="16"/>
    <x v="4175"/>
  </r>
  <r>
    <x v="8"/>
    <x v="17"/>
    <x v="4176"/>
  </r>
  <r>
    <x v="8"/>
    <x v="18"/>
    <x v="404"/>
  </r>
  <r>
    <x v="8"/>
    <x v="19"/>
    <x v="4177"/>
  </r>
  <r>
    <x v="8"/>
    <x v="20"/>
    <x v="1786"/>
  </r>
  <r>
    <x v="8"/>
    <x v="21"/>
    <x v="2375"/>
  </r>
  <r>
    <x v="8"/>
    <x v="22"/>
    <x v="4118"/>
  </r>
  <r>
    <x v="8"/>
    <x v="23"/>
    <x v="3911"/>
  </r>
  <r>
    <x v="8"/>
    <x v="0"/>
    <x v="6"/>
  </r>
  <r>
    <x v="8"/>
    <x v="1"/>
    <x v="1640"/>
  </r>
  <r>
    <x v="8"/>
    <x v="2"/>
    <x v="2466"/>
  </r>
  <r>
    <x v="8"/>
    <x v="3"/>
    <x v="4178"/>
  </r>
  <r>
    <x v="8"/>
    <x v="4"/>
    <x v="1870"/>
  </r>
  <r>
    <x v="8"/>
    <x v="5"/>
    <x v="1510"/>
  </r>
  <r>
    <x v="8"/>
    <x v="6"/>
    <x v="2374"/>
  </r>
  <r>
    <x v="8"/>
    <x v="7"/>
    <x v="4179"/>
  </r>
  <r>
    <x v="8"/>
    <x v="8"/>
    <x v="3576"/>
  </r>
  <r>
    <x v="8"/>
    <x v="9"/>
    <x v="3983"/>
  </r>
  <r>
    <x v="8"/>
    <x v="10"/>
    <x v="1217"/>
  </r>
  <r>
    <x v="8"/>
    <x v="11"/>
    <x v="4180"/>
  </r>
  <r>
    <x v="8"/>
    <x v="12"/>
    <x v="4181"/>
  </r>
  <r>
    <x v="8"/>
    <x v="13"/>
    <x v="4182"/>
  </r>
  <r>
    <x v="8"/>
    <x v="14"/>
    <x v="4183"/>
  </r>
  <r>
    <x v="8"/>
    <x v="15"/>
    <x v="4184"/>
  </r>
  <r>
    <x v="8"/>
    <x v="16"/>
    <x v="4185"/>
  </r>
  <r>
    <x v="8"/>
    <x v="17"/>
    <x v="4186"/>
  </r>
  <r>
    <x v="8"/>
    <x v="18"/>
    <x v="4187"/>
  </r>
  <r>
    <x v="8"/>
    <x v="19"/>
    <x v="605"/>
  </r>
  <r>
    <x v="8"/>
    <x v="20"/>
    <x v="4188"/>
  </r>
  <r>
    <x v="8"/>
    <x v="21"/>
    <x v="286"/>
  </r>
  <r>
    <x v="8"/>
    <x v="22"/>
    <x v="3598"/>
  </r>
  <r>
    <x v="8"/>
    <x v="23"/>
    <x v="3354"/>
  </r>
  <r>
    <x v="8"/>
    <x v="0"/>
    <x v="2409"/>
  </r>
  <r>
    <x v="8"/>
    <x v="1"/>
    <x v="3190"/>
  </r>
  <r>
    <x v="8"/>
    <x v="2"/>
    <x v="4129"/>
  </r>
  <r>
    <x v="8"/>
    <x v="3"/>
    <x v="3573"/>
  </r>
  <r>
    <x v="8"/>
    <x v="4"/>
    <x v="2263"/>
  </r>
  <r>
    <x v="8"/>
    <x v="5"/>
    <x v="1873"/>
  </r>
  <r>
    <x v="8"/>
    <x v="6"/>
    <x v="4189"/>
  </r>
  <r>
    <x v="8"/>
    <x v="7"/>
    <x v="4190"/>
  </r>
  <r>
    <x v="8"/>
    <x v="8"/>
    <x v="3022"/>
  </r>
  <r>
    <x v="8"/>
    <x v="9"/>
    <x v="3948"/>
  </r>
  <r>
    <x v="8"/>
    <x v="10"/>
    <x v="3226"/>
  </r>
  <r>
    <x v="8"/>
    <x v="11"/>
    <x v="3607"/>
  </r>
  <r>
    <x v="8"/>
    <x v="12"/>
    <x v="4191"/>
  </r>
  <r>
    <x v="8"/>
    <x v="13"/>
    <x v="4192"/>
  </r>
  <r>
    <x v="8"/>
    <x v="14"/>
    <x v="1718"/>
  </r>
  <r>
    <x v="8"/>
    <x v="15"/>
    <x v="4193"/>
  </r>
  <r>
    <x v="8"/>
    <x v="16"/>
    <x v="4194"/>
  </r>
  <r>
    <x v="8"/>
    <x v="17"/>
    <x v="2799"/>
  </r>
  <r>
    <x v="8"/>
    <x v="18"/>
    <x v="2027"/>
  </r>
  <r>
    <x v="8"/>
    <x v="19"/>
    <x v="4195"/>
  </r>
  <r>
    <x v="8"/>
    <x v="20"/>
    <x v="525"/>
  </r>
  <r>
    <x v="8"/>
    <x v="21"/>
    <x v="2520"/>
  </r>
  <r>
    <x v="8"/>
    <x v="22"/>
    <x v="2307"/>
  </r>
  <r>
    <x v="8"/>
    <x v="23"/>
    <x v="2020"/>
  </r>
  <r>
    <x v="8"/>
    <x v="0"/>
    <x v="3258"/>
  </r>
  <r>
    <x v="8"/>
    <x v="1"/>
    <x v="2983"/>
  </r>
  <r>
    <x v="8"/>
    <x v="2"/>
    <x v="3879"/>
  </r>
  <r>
    <x v="8"/>
    <x v="3"/>
    <x v="458"/>
  </r>
  <r>
    <x v="8"/>
    <x v="4"/>
    <x v="2631"/>
  </r>
  <r>
    <x v="8"/>
    <x v="5"/>
    <x v="2525"/>
  </r>
  <r>
    <x v="8"/>
    <x v="6"/>
    <x v="4196"/>
  </r>
  <r>
    <x v="8"/>
    <x v="7"/>
    <x v="3730"/>
  </r>
  <r>
    <x v="8"/>
    <x v="8"/>
    <x v="3668"/>
  </r>
  <r>
    <x v="8"/>
    <x v="9"/>
    <x v="3559"/>
  </r>
  <r>
    <x v="8"/>
    <x v="10"/>
    <x v="2882"/>
  </r>
  <r>
    <x v="8"/>
    <x v="11"/>
    <x v="2642"/>
  </r>
  <r>
    <x v="8"/>
    <x v="12"/>
    <x v="3326"/>
  </r>
  <r>
    <x v="8"/>
    <x v="13"/>
    <x v="4197"/>
  </r>
  <r>
    <x v="8"/>
    <x v="14"/>
    <x v="120"/>
  </r>
  <r>
    <x v="8"/>
    <x v="15"/>
    <x v="4198"/>
  </r>
  <r>
    <x v="8"/>
    <x v="16"/>
    <x v="4199"/>
  </r>
  <r>
    <x v="8"/>
    <x v="17"/>
    <x v="4200"/>
  </r>
  <r>
    <x v="8"/>
    <x v="18"/>
    <x v="4201"/>
  </r>
  <r>
    <x v="8"/>
    <x v="19"/>
    <x v="4202"/>
  </r>
  <r>
    <x v="8"/>
    <x v="20"/>
    <x v="2539"/>
  </r>
  <r>
    <x v="8"/>
    <x v="21"/>
    <x v="4203"/>
  </r>
  <r>
    <x v="8"/>
    <x v="22"/>
    <x v="4204"/>
  </r>
  <r>
    <x v="8"/>
    <x v="23"/>
    <x v="2294"/>
  </r>
  <r>
    <x v="8"/>
    <x v="0"/>
    <x v="3034"/>
  </r>
  <r>
    <x v="8"/>
    <x v="1"/>
    <x v="4205"/>
  </r>
  <r>
    <x v="8"/>
    <x v="2"/>
    <x v="2544"/>
  </r>
  <r>
    <x v="8"/>
    <x v="3"/>
    <x v="2840"/>
  </r>
  <r>
    <x v="8"/>
    <x v="4"/>
    <x v="3886"/>
  </r>
  <r>
    <x v="8"/>
    <x v="5"/>
    <x v="4206"/>
  </r>
  <r>
    <x v="8"/>
    <x v="6"/>
    <x v="4207"/>
  </r>
  <r>
    <x v="8"/>
    <x v="7"/>
    <x v="4208"/>
  </r>
  <r>
    <x v="8"/>
    <x v="8"/>
    <x v="3765"/>
  </r>
  <r>
    <x v="8"/>
    <x v="9"/>
    <x v="2309"/>
  </r>
  <r>
    <x v="8"/>
    <x v="10"/>
    <x v="2753"/>
  </r>
  <r>
    <x v="8"/>
    <x v="11"/>
    <x v="2996"/>
  </r>
  <r>
    <x v="8"/>
    <x v="12"/>
    <x v="4209"/>
  </r>
  <r>
    <x v="8"/>
    <x v="13"/>
    <x v="2981"/>
  </r>
  <r>
    <x v="8"/>
    <x v="14"/>
    <x v="4210"/>
  </r>
  <r>
    <x v="8"/>
    <x v="15"/>
    <x v="3842"/>
  </r>
  <r>
    <x v="8"/>
    <x v="16"/>
    <x v="4211"/>
  </r>
  <r>
    <x v="8"/>
    <x v="17"/>
    <x v="4212"/>
  </r>
  <r>
    <x v="8"/>
    <x v="18"/>
    <x v="4213"/>
  </r>
  <r>
    <x v="8"/>
    <x v="19"/>
    <x v="1840"/>
  </r>
  <r>
    <x v="8"/>
    <x v="20"/>
    <x v="3639"/>
  </r>
  <r>
    <x v="8"/>
    <x v="21"/>
    <x v="2601"/>
  </r>
  <r>
    <x v="8"/>
    <x v="22"/>
    <x v="3174"/>
  </r>
  <r>
    <x v="8"/>
    <x v="23"/>
    <x v="2553"/>
  </r>
  <r>
    <x v="8"/>
    <x v="0"/>
    <x v="4214"/>
  </r>
  <r>
    <x v="8"/>
    <x v="1"/>
    <x v="2020"/>
  </r>
  <r>
    <x v="8"/>
    <x v="2"/>
    <x v="4215"/>
  </r>
  <r>
    <x v="8"/>
    <x v="3"/>
    <x v="4216"/>
  </r>
  <r>
    <x v="8"/>
    <x v="4"/>
    <x v="2508"/>
  </r>
  <r>
    <x v="8"/>
    <x v="5"/>
    <x v="2014"/>
  </r>
  <r>
    <x v="8"/>
    <x v="6"/>
    <x v="4217"/>
  </r>
  <r>
    <x v="8"/>
    <x v="7"/>
    <x v="4218"/>
  </r>
  <r>
    <x v="8"/>
    <x v="8"/>
    <x v="3400"/>
  </r>
  <r>
    <x v="8"/>
    <x v="9"/>
    <x v="3926"/>
  </r>
  <r>
    <x v="8"/>
    <x v="10"/>
    <x v="2431"/>
  </r>
  <r>
    <x v="8"/>
    <x v="11"/>
    <x v="1833"/>
  </r>
  <r>
    <x v="8"/>
    <x v="12"/>
    <x v="4197"/>
  </r>
  <r>
    <x v="8"/>
    <x v="13"/>
    <x v="4219"/>
  </r>
  <r>
    <x v="8"/>
    <x v="14"/>
    <x v="4220"/>
  </r>
  <r>
    <x v="8"/>
    <x v="15"/>
    <x v="4221"/>
  </r>
  <r>
    <x v="8"/>
    <x v="16"/>
    <x v="4222"/>
  </r>
  <r>
    <x v="8"/>
    <x v="17"/>
    <x v="4223"/>
  </r>
  <r>
    <x v="8"/>
    <x v="18"/>
    <x v="4224"/>
  </r>
  <r>
    <x v="8"/>
    <x v="19"/>
    <x v="4225"/>
  </r>
  <r>
    <x v="8"/>
    <x v="20"/>
    <x v="4226"/>
  </r>
  <r>
    <x v="8"/>
    <x v="21"/>
    <x v="74"/>
  </r>
  <r>
    <x v="8"/>
    <x v="22"/>
    <x v="4227"/>
  </r>
  <r>
    <x v="8"/>
    <x v="23"/>
    <x v="3576"/>
  </r>
  <r>
    <x v="8"/>
    <x v="0"/>
    <x v="4228"/>
  </r>
  <r>
    <x v="8"/>
    <x v="1"/>
    <x v="1562"/>
  </r>
  <r>
    <x v="8"/>
    <x v="2"/>
    <x v="2775"/>
  </r>
  <r>
    <x v="8"/>
    <x v="3"/>
    <x v="4229"/>
  </r>
  <r>
    <x v="8"/>
    <x v="4"/>
    <x v="4230"/>
  </r>
  <r>
    <x v="8"/>
    <x v="5"/>
    <x v="3230"/>
  </r>
  <r>
    <x v="8"/>
    <x v="6"/>
    <x v="4231"/>
  </r>
  <r>
    <x v="8"/>
    <x v="7"/>
    <x v="4232"/>
  </r>
  <r>
    <x v="8"/>
    <x v="8"/>
    <x v="4233"/>
  </r>
  <r>
    <x v="8"/>
    <x v="9"/>
    <x v="883"/>
  </r>
  <r>
    <x v="8"/>
    <x v="10"/>
    <x v="4234"/>
  </r>
  <r>
    <x v="8"/>
    <x v="11"/>
    <x v="4235"/>
  </r>
  <r>
    <x v="8"/>
    <x v="12"/>
    <x v="4236"/>
  </r>
  <r>
    <x v="8"/>
    <x v="13"/>
    <x v="4237"/>
  </r>
  <r>
    <x v="8"/>
    <x v="14"/>
    <x v="4238"/>
  </r>
  <r>
    <x v="8"/>
    <x v="15"/>
    <x v="4239"/>
  </r>
  <r>
    <x v="8"/>
    <x v="16"/>
    <x v="4240"/>
  </r>
  <r>
    <x v="8"/>
    <x v="17"/>
    <x v="4241"/>
  </r>
  <r>
    <x v="8"/>
    <x v="18"/>
    <x v="4242"/>
  </r>
  <r>
    <x v="8"/>
    <x v="19"/>
    <x v="4243"/>
  </r>
  <r>
    <x v="8"/>
    <x v="20"/>
    <x v="4244"/>
  </r>
  <r>
    <x v="8"/>
    <x v="21"/>
    <x v="4245"/>
  </r>
  <r>
    <x v="8"/>
    <x v="22"/>
    <x v="1665"/>
  </r>
  <r>
    <x v="8"/>
    <x v="23"/>
    <x v="4246"/>
  </r>
  <r>
    <x v="8"/>
    <x v="0"/>
    <x v="2654"/>
  </r>
  <r>
    <x v="8"/>
    <x v="1"/>
    <x v="2489"/>
  </r>
  <r>
    <x v="8"/>
    <x v="2"/>
    <x v="4195"/>
  </r>
  <r>
    <x v="8"/>
    <x v="3"/>
    <x v="4247"/>
  </r>
  <r>
    <x v="8"/>
    <x v="4"/>
    <x v="4248"/>
  </r>
  <r>
    <x v="8"/>
    <x v="5"/>
    <x v="4249"/>
  </r>
  <r>
    <x v="8"/>
    <x v="6"/>
    <x v="2040"/>
  </r>
  <r>
    <x v="8"/>
    <x v="7"/>
    <x v="4250"/>
  </r>
  <r>
    <x v="8"/>
    <x v="8"/>
    <x v="1542"/>
  </r>
  <r>
    <x v="8"/>
    <x v="9"/>
    <x v="4251"/>
  </r>
  <r>
    <x v="8"/>
    <x v="10"/>
    <x v="4252"/>
  </r>
  <r>
    <x v="8"/>
    <x v="11"/>
    <x v="823"/>
  </r>
  <r>
    <x v="8"/>
    <x v="12"/>
    <x v="272"/>
  </r>
  <r>
    <x v="8"/>
    <x v="13"/>
    <x v="4253"/>
  </r>
  <r>
    <x v="8"/>
    <x v="14"/>
    <x v="4254"/>
  </r>
  <r>
    <x v="8"/>
    <x v="15"/>
    <x v="4255"/>
  </r>
  <r>
    <x v="8"/>
    <x v="16"/>
    <x v="4256"/>
  </r>
  <r>
    <x v="8"/>
    <x v="17"/>
    <x v="1417"/>
  </r>
  <r>
    <x v="8"/>
    <x v="18"/>
    <x v="1045"/>
  </r>
  <r>
    <x v="8"/>
    <x v="19"/>
    <x v="4257"/>
  </r>
  <r>
    <x v="8"/>
    <x v="20"/>
    <x v="4258"/>
  </r>
  <r>
    <x v="8"/>
    <x v="21"/>
    <x v="3313"/>
  </r>
  <r>
    <x v="8"/>
    <x v="22"/>
    <x v="4259"/>
  </r>
  <r>
    <x v="8"/>
    <x v="23"/>
    <x v="4260"/>
  </r>
  <r>
    <x v="8"/>
    <x v="0"/>
    <x v="4261"/>
  </r>
  <r>
    <x v="8"/>
    <x v="1"/>
    <x v="3838"/>
  </r>
  <r>
    <x v="8"/>
    <x v="2"/>
    <x v="4262"/>
  </r>
  <r>
    <x v="8"/>
    <x v="3"/>
    <x v="4263"/>
  </r>
  <r>
    <x v="8"/>
    <x v="4"/>
    <x v="4264"/>
  </r>
  <r>
    <x v="8"/>
    <x v="5"/>
    <x v="4265"/>
  </r>
  <r>
    <x v="8"/>
    <x v="6"/>
    <x v="4266"/>
  </r>
  <r>
    <x v="8"/>
    <x v="7"/>
    <x v="4267"/>
  </r>
  <r>
    <x v="8"/>
    <x v="8"/>
    <x v="493"/>
  </r>
  <r>
    <x v="8"/>
    <x v="9"/>
    <x v="4268"/>
  </r>
  <r>
    <x v="8"/>
    <x v="10"/>
    <x v="4089"/>
  </r>
  <r>
    <x v="8"/>
    <x v="11"/>
    <x v="4269"/>
  </r>
  <r>
    <x v="8"/>
    <x v="12"/>
    <x v="1414"/>
  </r>
  <r>
    <x v="8"/>
    <x v="13"/>
    <x v="4270"/>
  </r>
  <r>
    <x v="8"/>
    <x v="14"/>
    <x v="4271"/>
  </r>
  <r>
    <x v="8"/>
    <x v="15"/>
    <x v="4272"/>
  </r>
  <r>
    <x v="8"/>
    <x v="16"/>
    <x v="1551"/>
  </r>
  <r>
    <x v="8"/>
    <x v="17"/>
    <x v="423"/>
  </r>
  <r>
    <x v="8"/>
    <x v="18"/>
    <x v="3817"/>
  </r>
  <r>
    <x v="8"/>
    <x v="19"/>
    <x v="1612"/>
  </r>
  <r>
    <x v="8"/>
    <x v="20"/>
    <x v="1643"/>
  </r>
  <r>
    <x v="8"/>
    <x v="21"/>
    <x v="3350"/>
  </r>
  <r>
    <x v="8"/>
    <x v="22"/>
    <x v="4081"/>
  </r>
  <r>
    <x v="8"/>
    <x v="23"/>
    <x v="2681"/>
  </r>
  <r>
    <x v="8"/>
    <x v="0"/>
    <x v="2755"/>
  </r>
  <r>
    <x v="8"/>
    <x v="1"/>
    <x v="4273"/>
  </r>
  <r>
    <x v="8"/>
    <x v="2"/>
    <x v="3648"/>
  </r>
  <r>
    <x v="8"/>
    <x v="3"/>
    <x v="4274"/>
  </r>
  <r>
    <x v="8"/>
    <x v="4"/>
    <x v="4275"/>
  </r>
  <r>
    <x v="8"/>
    <x v="5"/>
    <x v="583"/>
  </r>
  <r>
    <x v="8"/>
    <x v="6"/>
    <x v="2111"/>
  </r>
  <r>
    <x v="8"/>
    <x v="7"/>
    <x v="2805"/>
  </r>
  <r>
    <x v="8"/>
    <x v="8"/>
    <x v="4276"/>
  </r>
  <r>
    <x v="8"/>
    <x v="9"/>
    <x v="4277"/>
  </r>
  <r>
    <x v="8"/>
    <x v="10"/>
    <x v="2299"/>
  </r>
  <r>
    <x v="8"/>
    <x v="11"/>
    <x v="1640"/>
  </r>
  <r>
    <x v="8"/>
    <x v="12"/>
    <x v="3680"/>
  </r>
  <r>
    <x v="8"/>
    <x v="13"/>
    <x v="4278"/>
  </r>
  <r>
    <x v="8"/>
    <x v="14"/>
    <x v="2019"/>
  </r>
  <r>
    <x v="8"/>
    <x v="15"/>
    <x v="3198"/>
  </r>
  <r>
    <x v="8"/>
    <x v="16"/>
    <x v="4279"/>
  </r>
  <r>
    <x v="8"/>
    <x v="17"/>
    <x v="2164"/>
  </r>
  <r>
    <x v="8"/>
    <x v="18"/>
    <x v="2453"/>
  </r>
  <r>
    <x v="8"/>
    <x v="19"/>
    <x v="4280"/>
  </r>
  <r>
    <x v="8"/>
    <x v="20"/>
    <x v="2925"/>
  </r>
  <r>
    <x v="8"/>
    <x v="21"/>
    <x v="4281"/>
  </r>
  <r>
    <x v="8"/>
    <x v="22"/>
    <x v="2639"/>
  </r>
  <r>
    <x v="8"/>
    <x v="23"/>
    <x v="3955"/>
  </r>
  <r>
    <x v="8"/>
    <x v="0"/>
    <x v="4133"/>
  </r>
  <r>
    <x v="8"/>
    <x v="1"/>
    <x v="2500"/>
  </r>
  <r>
    <x v="8"/>
    <x v="2"/>
    <x v="4282"/>
  </r>
  <r>
    <x v="8"/>
    <x v="3"/>
    <x v="2773"/>
  </r>
  <r>
    <x v="8"/>
    <x v="4"/>
    <x v="2806"/>
  </r>
  <r>
    <x v="8"/>
    <x v="5"/>
    <x v="3344"/>
  </r>
  <r>
    <x v="8"/>
    <x v="6"/>
    <x v="2554"/>
  </r>
  <r>
    <x v="8"/>
    <x v="7"/>
    <x v="2927"/>
  </r>
  <r>
    <x v="8"/>
    <x v="8"/>
    <x v="3795"/>
  </r>
  <r>
    <x v="8"/>
    <x v="9"/>
    <x v="3810"/>
  </r>
  <r>
    <x v="8"/>
    <x v="10"/>
    <x v="4074"/>
  </r>
  <r>
    <x v="8"/>
    <x v="11"/>
    <x v="2959"/>
  </r>
  <r>
    <x v="8"/>
    <x v="12"/>
    <x v="2506"/>
  </r>
  <r>
    <x v="8"/>
    <x v="13"/>
    <x v="3553"/>
  </r>
  <r>
    <x v="8"/>
    <x v="14"/>
    <x v="4283"/>
  </r>
  <r>
    <x v="8"/>
    <x v="15"/>
    <x v="2437"/>
  </r>
  <r>
    <x v="8"/>
    <x v="16"/>
    <x v="2186"/>
  </r>
  <r>
    <x v="8"/>
    <x v="17"/>
    <x v="3422"/>
  </r>
  <r>
    <x v="8"/>
    <x v="18"/>
    <x v="4284"/>
  </r>
  <r>
    <x v="8"/>
    <x v="19"/>
    <x v="4285"/>
  </r>
  <r>
    <x v="8"/>
    <x v="20"/>
    <x v="3281"/>
  </r>
  <r>
    <x v="8"/>
    <x v="21"/>
    <x v="2632"/>
  </r>
  <r>
    <x v="8"/>
    <x v="22"/>
    <x v="3027"/>
  </r>
  <r>
    <x v="8"/>
    <x v="23"/>
    <x v="2093"/>
  </r>
  <r>
    <x v="8"/>
    <x v="0"/>
    <x v="2592"/>
  </r>
  <r>
    <x v="8"/>
    <x v="1"/>
    <x v="3890"/>
  </r>
  <r>
    <x v="8"/>
    <x v="2"/>
    <x v="3248"/>
  </r>
  <r>
    <x v="8"/>
    <x v="3"/>
    <x v="2342"/>
  </r>
  <r>
    <x v="8"/>
    <x v="4"/>
    <x v="2597"/>
  </r>
  <r>
    <x v="8"/>
    <x v="5"/>
    <x v="3100"/>
  </r>
  <r>
    <x v="8"/>
    <x v="6"/>
    <x v="3896"/>
  </r>
  <r>
    <x v="8"/>
    <x v="7"/>
    <x v="3100"/>
  </r>
  <r>
    <x v="8"/>
    <x v="8"/>
    <x v="1644"/>
  </r>
  <r>
    <x v="8"/>
    <x v="9"/>
    <x v="2223"/>
  </r>
  <r>
    <x v="8"/>
    <x v="10"/>
    <x v="2694"/>
  </r>
  <r>
    <x v="8"/>
    <x v="11"/>
    <x v="2235"/>
  </r>
  <r>
    <x v="8"/>
    <x v="12"/>
    <x v="2760"/>
  </r>
  <r>
    <x v="8"/>
    <x v="13"/>
    <x v="4286"/>
  </r>
  <r>
    <x v="8"/>
    <x v="14"/>
    <x v="3133"/>
  </r>
  <r>
    <x v="8"/>
    <x v="15"/>
    <x v="3949"/>
  </r>
  <r>
    <x v="8"/>
    <x v="16"/>
    <x v="3874"/>
  </r>
  <r>
    <x v="8"/>
    <x v="17"/>
    <x v="3641"/>
  </r>
  <r>
    <x v="8"/>
    <x v="18"/>
    <x v="4287"/>
  </r>
  <r>
    <x v="8"/>
    <x v="19"/>
    <x v="2523"/>
  </r>
  <r>
    <x v="8"/>
    <x v="20"/>
    <x v="2329"/>
  </r>
  <r>
    <x v="8"/>
    <x v="21"/>
    <x v="2340"/>
  </r>
  <r>
    <x v="8"/>
    <x v="22"/>
    <x v="2575"/>
  </r>
  <r>
    <x v="8"/>
    <x v="23"/>
    <x v="4288"/>
  </r>
  <r>
    <x v="8"/>
    <x v="0"/>
    <x v="2561"/>
  </r>
  <r>
    <x v="8"/>
    <x v="1"/>
    <x v="3248"/>
  </r>
  <r>
    <x v="8"/>
    <x v="2"/>
    <x v="2058"/>
  </r>
  <r>
    <x v="8"/>
    <x v="3"/>
    <x v="4289"/>
  </r>
  <r>
    <x v="8"/>
    <x v="4"/>
    <x v="4290"/>
  </r>
  <r>
    <x v="8"/>
    <x v="5"/>
    <x v="2301"/>
  </r>
  <r>
    <x v="8"/>
    <x v="6"/>
    <x v="4291"/>
  </r>
  <r>
    <x v="8"/>
    <x v="7"/>
    <x v="4292"/>
  </r>
  <r>
    <x v="8"/>
    <x v="8"/>
    <x v="2685"/>
  </r>
  <r>
    <x v="8"/>
    <x v="9"/>
    <x v="4293"/>
  </r>
  <r>
    <x v="8"/>
    <x v="10"/>
    <x v="1437"/>
  </r>
  <r>
    <x v="8"/>
    <x v="11"/>
    <x v="2839"/>
  </r>
  <r>
    <x v="8"/>
    <x v="12"/>
    <x v="2860"/>
  </r>
  <r>
    <x v="8"/>
    <x v="13"/>
    <x v="2620"/>
  </r>
  <r>
    <x v="8"/>
    <x v="14"/>
    <x v="2254"/>
  </r>
  <r>
    <x v="8"/>
    <x v="15"/>
    <x v="2599"/>
  </r>
  <r>
    <x v="8"/>
    <x v="16"/>
    <x v="2889"/>
  </r>
  <r>
    <x v="8"/>
    <x v="17"/>
    <x v="3388"/>
  </r>
  <r>
    <x v="8"/>
    <x v="18"/>
    <x v="2908"/>
  </r>
  <r>
    <x v="8"/>
    <x v="19"/>
    <x v="4294"/>
  </r>
  <r>
    <x v="8"/>
    <x v="20"/>
    <x v="4295"/>
  </r>
  <r>
    <x v="8"/>
    <x v="21"/>
    <x v="4296"/>
  </r>
  <r>
    <x v="8"/>
    <x v="22"/>
    <x v="4297"/>
  </r>
  <r>
    <x v="8"/>
    <x v="23"/>
    <x v="4298"/>
  </r>
  <r>
    <x v="8"/>
    <x v="0"/>
    <x v="4299"/>
  </r>
  <r>
    <x v="8"/>
    <x v="1"/>
    <x v="2804"/>
  </r>
  <r>
    <x v="8"/>
    <x v="2"/>
    <x v="2071"/>
  </r>
  <r>
    <x v="8"/>
    <x v="3"/>
    <x v="2804"/>
  </r>
  <r>
    <x v="8"/>
    <x v="4"/>
    <x v="3646"/>
  </r>
  <r>
    <x v="8"/>
    <x v="5"/>
    <x v="3917"/>
  </r>
  <r>
    <x v="8"/>
    <x v="6"/>
    <x v="3578"/>
  </r>
  <r>
    <x v="8"/>
    <x v="7"/>
    <x v="4300"/>
  </r>
  <r>
    <x v="8"/>
    <x v="8"/>
    <x v="428"/>
  </r>
  <r>
    <x v="8"/>
    <x v="9"/>
    <x v="2252"/>
  </r>
  <r>
    <x v="8"/>
    <x v="10"/>
    <x v="4301"/>
  </r>
  <r>
    <x v="8"/>
    <x v="11"/>
    <x v="2221"/>
  </r>
  <r>
    <x v="8"/>
    <x v="12"/>
    <x v="4301"/>
  </r>
  <r>
    <x v="8"/>
    <x v="13"/>
    <x v="2281"/>
  </r>
  <r>
    <x v="8"/>
    <x v="14"/>
    <x v="2790"/>
  </r>
  <r>
    <x v="8"/>
    <x v="15"/>
    <x v="2163"/>
  </r>
  <r>
    <x v="8"/>
    <x v="16"/>
    <x v="4302"/>
  </r>
  <r>
    <x v="8"/>
    <x v="17"/>
    <x v="44"/>
  </r>
  <r>
    <x v="8"/>
    <x v="18"/>
    <x v="3766"/>
  </r>
  <r>
    <x v="8"/>
    <x v="19"/>
    <x v="3864"/>
  </r>
  <r>
    <x v="8"/>
    <x v="20"/>
    <x v="1592"/>
  </r>
  <r>
    <x v="8"/>
    <x v="21"/>
    <x v="2346"/>
  </r>
  <r>
    <x v="8"/>
    <x v="22"/>
    <x v="3101"/>
  </r>
  <r>
    <x v="8"/>
    <x v="23"/>
    <x v="3390"/>
  </r>
  <r>
    <x v="8"/>
    <x v="0"/>
    <x v="3151"/>
  </r>
  <r>
    <x v="8"/>
    <x v="1"/>
    <x v="4303"/>
  </r>
  <r>
    <x v="8"/>
    <x v="2"/>
    <x v="3153"/>
  </r>
  <r>
    <x v="8"/>
    <x v="3"/>
    <x v="4304"/>
  </r>
  <r>
    <x v="8"/>
    <x v="4"/>
    <x v="2046"/>
  </r>
  <r>
    <x v="8"/>
    <x v="5"/>
    <x v="4305"/>
  </r>
  <r>
    <x v="8"/>
    <x v="6"/>
    <x v="2232"/>
  </r>
  <r>
    <x v="8"/>
    <x v="7"/>
    <x v="2208"/>
  </r>
  <r>
    <x v="8"/>
    <x v="8"/>
    <x v="2578"/>
  </r>
  <r>
    <x v="8"/>
    <x v="9"/>
    <x v="3367"/>
  </r>
  <r>
    <x v="8"/>
    <x v="10"/>
    <x v="2438"/>
  </r>
  <r>
    <x v="8"/>
    <x v="11"/>
    <x v="2186"/>
  </r>
  <r>
    <x v="8"/>
    <x v="12"/>
    <x v="4306"/>
  </r>
  <r>
    <x v="8"/>
    <x v="13"/>
    <x v="4307"/>
  </r>
  <r>
    <x v="8"/>
    <x v="14"/>
    <x v="1541"/>
  </r>
  <r>
    <x v="8"/>
    <x v="15"/>
    <x v="4308"/>
  </r>
  <r>
    <x v="8"/>
    <x v="16"/>
    <x v="1988"/>
  </r>
  <r>
    <x v="8"/>
    <x v="17"/>
    <x v="4309"/>
  </r>
  <r>
    <x v="8"/>
    <x v="18"/>
    <x v="614"/>
  </r>
  <r>
    <x v="8"/>
    <x v="19"/>
    <x v="3767"/>
  </r>
  <r>
    <x v="8"/>
    <x v="20"/>
    <x v="2667"/>
  </r>
  <r>
    <x v="8"/>
    <x v="21"/>
    <x v="3373"/>
  </r>
  <r>
    <x v="8"/>
    <x v="22"/>
    <x v="2496"/>
  </r>
  <r>
    <x v="8"/>
    <x v="23"/>
    <x v="2038"/>
  </r>
  <r>
    <x v="8"/>
    <x v="0"/>
    <x v="3765"/>
  </r>
  <r>
    <x v="8"/>
    <x v="1"/>
    <x v="3262"/>
  </r>
  <r>
    <x v="8"/>
    <x v="2"/>
    <x v="2218"/>
  </r>
  <r>
    <x v="8"/>
    <x v="3"/>
    <x v="4310"/>
  </r>
  <r>
    <x v="8"/>
    <x v="4"/>
    <x v="4082"/>
  </r>
  <r>
    <x v="8"/>
    <x v="5"/>
    <x v="3738"/>
  </r>
  <r>
    <x v="8"/>
    <x v="6"/>
    <x v="2355"/>
  </r>
  <r>
    <x v="8"/>
    <x v="7"/>
    <x v="3551"/>
  </r>
  <r>
    <x v="8"/>
    <x v="8"/>
    <x v="4311"/>
  </r>
  <r>
    <x v="8"/>
    <x v="9"/>
    <x v="4312"/>
  </r>
  <r>
    <x v="8"/>
    <x v="10"/>
    <x v="3810"/>
  </r>
  <r>
    <x v="8"/>
    <x v="11"/>
    <x v="4313"/>
  </r>
  <r>
    <x v="8"/>
    <x v="12"/>
    <x v="4314"/>
  </r>
  <r>
    <x v="8"/>
    <x v="13"/>
    <x v="4315"/>
  </r>
  <r>
    <x v="8"/>
    <x v="14"/>
    <x v="4316"/>
  </r>
  <r>
    <x v="8"/>
    <x v="15"/>
    <x v="4317"/>
  </r>
  <r>
    <x v="8"/>
    <x v="16"/>
    <x v="4318"/>
  </r>
  <r>
    <x v="8"/>
    <x v="17"/>
    <x v="4319"/>
  </r>
  <r>
    <x v="8"/>
    <x v="18"/>
    <x v="4320"/>
  </r>
  <r>
    <x v="8"/>
    <x v="19"/>
    <x v="4321"/>
  </r>
  <r>
    <x v="8"/>
    <x v="20"/>
    <x v="2320"/>
  </r>
  <r>
    <x v="8"/>
    <x v="21"/>
    <x v="2194"/>
  </r>
  <r>
    <x v="8"/>
    <x v="22"/>
    <x v="2195"/>
  </r>
  <r>
    <x v="8"/>
    <x v="23"/>
    <x v="3712"/>
  </r>
  <r>
    <x v="8"/>
    <x v="0"/>
    <x v="4322"/>
  </r>
  <r>
    <x v="8"/>
    <x v="1"/>
    <x v="4323"/>
  </r>
  <r>
    <x v="8"/>
    <x v="2"/>
    <x v="4324"/>
  </r>
  <r>
    <x v="8"/>
    <x v="3"/>
    <x v="1605"/>
  </r>
  <r>
    <x v="8"/>
    <x v="4"/>
    <x v="4325"/>
  </r>
  <r>
    <x v="8"/>
    <x v="5"/>
    <x v="4326"/>
  </r>
  <r>
    <x v="8"/>
    <x v="6"/>
    <x v="4327"/>
  </r>
  <r>
    <x v="8"/>
    <x v="7"/>
    <x v="2474"/>
  </r>
  <r>
    <x v="8"/>
    <x v="8"/>
    <x v="1618"/>
  </r>
  <r>
    <x v="8"/>
    <x v="9"/>
    <x v="4328"/>
  </r>
  <r>
    <x v="8"/>
    <x v="10"/>
    <x v="1903"/>
  </r>
  <r>
    <x v="8"/>
    <x v="11"/>
    <x v="826"/>
  </r>
  <r>
    <x v="8"/>
    <x v="12"/>
    <x v="4329"/>
  </r>
  <r>
    <x v="8"/>
    <x v="13"/>
    <x v="4330"/>
  </r>
  <r>
    <x v="8"/>
    <x v="14"/>
    <x v="4014"/>
  </r>
  <r>
    <x v="8"/>
    <x v="15"/>
    <x v="4331"/>
  </r>
  <r>
    <x v="8"/>
    <x v="16"/>
    <x v="807"/>
  </r>
  <r>
    <x v="8"/>
    <x v="17"/>
    <x v="4189"/>
  </r>
  <r>
    <x v="8"/>
    <x v="18"/>
    <x v="1784"/>
  </r>
  <r>
    <x v="8"/>
    <x v="19"/>
    <x v="730"/>
  </r>
  <r>
    <x v="8"/>
    <x v="20"/>
    <x v="1660"/>
  </r>
  <r>
    <x v="8"/>
    <x v="21"/>
    <x v="4332"/>
  </r>
  <r>
    <x v="8"/>
    <x v="22"/>
    <x v="4333"/>
  </r>
  <r>
    <x v="8"/>
    <x v="23"/>
    <x v="3159"/>
  </r>
  <r>
    <x v="8"/>
    <x v="0"/>
    <x v="4334"/>
  </r>
  <r>
    <x v="8"/>
    <x v="1"/>
    <x v="54"/>
  </r>
  <r>
    <x v="8"/>
    <x v="2"/>
    <x v="1992"/>
  </r>
  <r>
    <x v="8"/>
    <x v="3"/>
    <x v="4335"/>
  </r>
  <r>
    <x v="8"/>
    <x v="4"/>
    <x v="3848"/>
  </r>
  <r>
    <x v="8"/>
    <x v="5"/>
    <x v="2983"/>
  </r>
  <r>
    <x v="8"/>
    <x v="6"/>
    <x v="1696"/>
  </r>
  <r>
    <x v="8"/>
    <x v="7"/>
    <x v="2851"/>
  </r>
  <r>
    <x v="8"/>
    <x v="8"/>
    <x v="1845"/>
  </r>
  <r>
    <x v="8"/>
    <x v="9"/>
    <x v="4336"/>
  </r>
  <r>
    <x v="8"/>
    <x v="10"/>
    <x v="3939"/>
  </r>
  <r>
    <x v="8"/>
    <x v="11"/>
    <x v="3576"/>
  </r>
  <r>
    <x v="8"/>
    <x v="12"/>
    <x v="4337"/>
  </r>
  <r>
    <x v="8"/>
    <x v="13"/>
    <x v="4338"/>
  </r>
  <r>
    <x v="8"/>
    <x v="14"/>
    <x v="4339"/>
  </r>
  <r>
    <x v="8"/>
    <x v="15"/>
    <x v="106"/>
  </r>
  <r>
    <x v="8"/>
    <x v="16"/>
    <x v="3218"/>
  </r>
  <r>
    <x v="8"/>
    <x v="17"/>
    <x v="4142"/>
  </r>
  <r>
    <x v="8"/>
    <x v="18"/>
    <x v="2164"/>
  </r>
  <r>
    <x v="8"/>
    <x v="19"/>
    <x v="4340"/>
  </r>
  <r>
    <x v="8"/>
    <x v="20"/>
    <x v="1609"/>
  </r>
  <r>
    <x v="8"/>
    <x v="21"/>
    <x v="4104"/>
  </r>
  <r>
    <x v="8"/>
    <x v="22"/>
    <x v="4072"/>
  </r>
  <r>
    <x v="8"/>
    <x v="23"/>
    <x v="4341"/>
  </r>
  <r>
    <x v="8"/>
    <x v="0"/>
    <x v="1803"/>
  </r>
  <r>
    <x v="8"/>
    <x v="1"/>
    <x v="3942"/>
  </r>
  <r>
    <x v="8"/>
    <x v="2"/>
    <x v="4342"/>
  </r>
  <r>
    <x v="8"/>
    <x v="3"/>
    <x v="2469"/>
  </r>
  <r>
    <x v="8"/>
    <x v="4"/>
    <x v="3016"/>
  </r>
  <r>
    <x v="8"/>
    <x v="5"/>
    <x v="47"/>
  </r>
  <r>
    <x v="8"/>
    <x v="6"/>
    <x v="1993"/>
  </r>
  <r>
    <x v="8"/>
    <x v="7"/>
    <x v="3133"/>
  </r>
  <r>
    <x v="8"/>
    <x v="8"/>
    <x v="2738"/>
  </r>
  <r>
    <x v="8"/>
    <x v="9"/>
    <x v="3242"/>
  </r>
  <r>
    <x v="8"/>
    <x v="10"/>
    <x v="4343"/>
  </r>
  <r>
    <x v="8"/>
    <x v="11"/>
    <x v="2694"/>
  </r>
  <r>
    <x v="8"/>
    <x v="12"/>
    <x v="1563"/>
  </r>
  <r>
    <x v="8"/>
    <x v="13"/>
    <x v="2027"/>
  </r>
  <r>
    <x v="8"/>
    <x v="14"/>
    <x v="4344"/>
  </r>
  <r>
    <x v="8"/>
    <x v="15"/>
    <x v="3585"/>
  </r>
  <r>
    <x v="8"/>
    <x v="16"/>
    <x v="4141"/>
  </r>
  <r>
    <x v="8"/>
    <x v="17"/>
    <x v="1862"/>
  </r>
  <r>
    <x v="8"/>
    <x v="18"/>
    <x v="2475"/>
  </r>
  <r>
    <x v="8"/>
    <x v="19"/>
    <x v="1677"/>
  </r>
  <r>
    <x v="8"/>
    <x v="20"/>
    <x v="3539"/>
  </r>
  <r>
    <x v="8"/>
    <x v="21"/>
    <x v="428"/>
  </r>
  <r>
    <x v="8"/>
    <x v="22"/>
    <x v="2341"/>
  </r>
  <r>
    <x v="8"/>
    <x v="23"/>
    <x v="3455"/>
  </r>
  <r>
    <x v="8"/>
    <x v="0"/>
    <x v="4345"/>
  </r>
  <r>
    <x v="8"/>
    <x v="1"/>
    <x v="3306"/>
  </r>
  <r>
    <x v="8"/>
    <x v="2"/>
    <x v="4346"/>
  </r>
  <r>
    <x v="8"/>
    <x v="3"/>
    <x v="2369"/>
  </r>
  <r>
    <x v="8"/>
    <x v="4"/>
    <x v="4347"/>
  </r>
  <r>
    <x v="8"/>
    <x v="5"/>
    <x v="2621"/>
  </r>
  <r>
    <x v="8"/>
    <x v="6"/>
    <x v="2625"/>
  </r>
  <r>
    <x v="8"/>
    <x v="7"/>
    <x v="3346"/>
  </r>
  <r>
    <x v="8"/>
    <x v="8"/>
    <x v="2857"/>
  </r>
  <r>
    <x v="8"/>
    <x v="9"/>
    <x v="4348"/>
  </r>
  <r>
    <x v="8"/>
    <x v="10"/>
    <x v="3950"/>
  </r>
  <r>
    <x v="8"/>
    <x v="11"/>
    <x v="2264"/>
  </r>
  <r>
    <x v="8"/>
    <x v="12"/>
    <x v="4349"/>
  </r>
  <r>
    <x v="8"/>
    <x v="13"/>
    <x v="4350"/>
  </r>
  <r>
    <x v="8"/>
    <x v="14"/>
    <x v="2814"/>
  </r>
  <r>
    <x v="8"/>
    <x v="15"/>
    <x v="583"/>
  </r>
  <r>
    <x v="8"/>
    <x v="16"/>
    <x v="3537"/>
  </r>
  <r>
    <x v="8"/>
    <x v="17"/>
    <x v="2650"/>
  </r>
  <r>
    <x v="8"/>
    <x v="18"/>
    <x v="2878"/>
  </r>
  <r>
    <x v="8"/>
    <x v="19"/>
    <x v="3662"/>
  </r>
  <r>
    <x v="8"/>
    <x v="20"/>
    <x v="4351"/>
  </r>
  <r>
    <x v="8"/>
    <x v="21"/>
    <x v="4352"/>
  </r>
  <r>
    <x v="8"/>
    <x v="22"/>
    <x v="2221"/>
  </r>
  <r>
    <x v="8"/>
    <x v="23"/>
    <x v="3009"/>
  </r>
  <r>
    <x v="8"/>
    <x v="0"/>
    <x v="2694"/>
  </r>
  <r>
    <x v="8"/>
    <x v="1"/>
    <x v="3206"/>
  </r>
  <r>
    <x v="8"/>
    <x v="2"/>
    <x v="4353"/>
  </r>
  <r>
    <x v="8"/>
    <x v="3"/>
    <x v="2351"/>
  </r>
  <r>
    <x v="8"/>
    <x v="4"/>
    <x v="1648"/>
  </r>
  <r>
    <x v="8"/>
    <x v="5"/>
    <x v="3821"/>
  </r>
  <r>
    <x v="8"/>
    <x v="6"/>
    <x v="4038"/>
  </r>
  <r>
    <x v="8"/>
    <x v="7"/>
    <x v="2964"/>
  </r>
  <r>
    <x v="8"/>
    <x v="8"/>
    <x v="4354"/>
  </r>
  <r>
    <x v="8"/>
    <x v="9"/>
    <x v="4355"/>
  </r>
  <r>
    <x v="8"/>
    <x v="10"/>
    <x v="4356"/>
  </r>
  <r>
    <x v="8"/>
    <x v="11"/>
    <x v="4357"/>
  </r>
  <r>
    <x v="8"/>
    <x v="12"/>
    <x v="4358"/>
  </r>
  <r>
    <x v="8"/>
    <x v="13"/>
    <x v="2745"/>
  </r>
  <r>
    <x v="8"/>
    <x v="14"/>
    <x v="3864"/>
  </r>
  <r>
    <x v="8"/>
    <x v="15"/>
    <x v="4359"/>
  </r>
  <r>
    <x v="8"/>
    <x v="16"/>
    <x v="4360"/>
  </r>
  <r>
    <x v="8"/>
    <x v="17"/>
    <x v="4361"/>
  </r>
  <r>
    <x v="8"/>
    <x v="18"/>
    <x v="4362"/>
  </r>
  <r>
    <x v="8"/>
    <x v="19"/>
    <x v="1883"/>
  </r>
  <r>
    <x v="8"/>
    <x v="20"/>
    <x v="4363"/>
  </r>
  <r>
    <x v="8"/>
    <x v="21"/>
    <x v="2431"/>
  </r>
  <r>
    <x v="8"/>
    <x v="22"/>
    <x v="4364"/>
  </r>
  <r>
    <x v="8"/>
    <x v="23"/>
    <x v="3238"/>
  </r>
  <r>
    <x v="8"/>
    <x v="0"/>
    <x v="2569"/>
  </r>
  <r>
    <x v="8"/>
    <x v="1"/>
    <x v="2824"/>
  </r>
  <r>
    <x v="8"/>
    <x v="2"/>
    <x v="2268"/>
  </r>
  <r>
    <x v="8"/>
    <x v="3"/>
    <x v="3243"/>
  </r>
  <r>
    <x v="8"/>
    <x v="4"/>
    <x v="4365"/>
  </r>
  <r>
    <x v="8"/>
    <x v="5"/>
    <x v="2748"/>
  </r>
  <r>
    <x v="8"/>
    <x v="6"/>
    <x v="3948"/>
  </r>
  <r>
    <x v="8"/>
    <x v="7"/>
    <x v="4366"/>
  </r>
  <r>
    <x v="8"/>
    <x v="8"/>
    <x v="387"/>
  </r>
  <r>
    <x v="8"/>
    <x v="9"/>
    <x v="2042"/>
  </r>
  <r>
    <x v="8"/>
    <x v="10"/>
    <x v="3908"/>
  </r>
  <r>
    <x v="8"/>
    <x v="11"/>
    <x v="3625"/>
  </r>
  <r>
    <x v="8"/>
    <x v="12"/>
    <x v="4367"/>
  </r>
  <r>
    <x v="8"/>
    <x v="13"/>
    <x v="4368"/>
  </r>
  <r>
    <x v="8"/>
    <x v="14"/>
    <x v="2870"/>
  </r>
  <r>
    <x v="8"/>
    <x v="15"/>
    <x v="4334"/>
  </r>
  <r>
    <x v="8"/>
    <x v="16"/>
    <x v="4369"/>
  </r>
  <r>
    <x v="8"/>
    <x v="17"/>
    <x v="4370"/>
  </r>
  <r>
    <x v="8"/>
    <x v="18"/>
    <x v="4371"/>
  </r>
  <r>
    <x v="8"/>
    <x v="19"/>
    <x v="2231"/>
  </r>
  <r>
    <x v="8"/>
    <x v="20"/>
    <x v="2030"/>
  </r>
  <r>
    <x v="8"/>
    <x v="21"/>
    <x v="4372"/>
  </r>
  <r>
    <x v="8"/>
    <x v="22"/>
    <x v="4373"/>
  </r>
  <r>
    <x v="8"/>
    <x v="23"/>
    <x v="4374"/>
  </r>
  <r>
    <x v="8"/>
    <x v="0"/>
    <x v="4375"/>
  </r>
  <r>
    <x v="8"/>
    <x v="1"/>
    <x v="4376"/>
  </r>
  <r>
    <x v="8"/>
    <x v="2"/>
    <x v="4377"/>
  </r>
  <r>
    <x v="8"/>
    <x v="3"/>
    <x v="3292"/>
  </r>
  <r>
    <x v="8"/>
    <x v="4"/>
    <x v="2737"/>
  </r>
  <r>
    <x v="8"/>
    <x v="5"/>
    <x v="2074"/>
  </r>
  <r>
    <x v="8"/>
    <x v="6"/>
    <x v="2890"/>
  </r>
  <r>
    <x v="8"/>
    <x v="7"/>
    <x v="2302"/>
  </r>
  <r>
    <x v="8"/>
    <x v="8"/>
    <x v="3008"/>
  </r>
  <r>
    <x v="8"/>
    <x v="9"/>
    <x v="4378"/>
  </r>
  <r>
    <x v="8"/>
    <x v="10"/>
    <x v="4284"/>
  </r>
  <r>
    <x v="8"/>
    <x v="11"/>
    <x v="2345"/>
  </r>
  <r>
    <x v="8"/>
    <x v="12"/>
    <x v="4340"/>
  </r>
  <r>
    <x v="8"/>
    <x v="13"/>
    <x v="2787"/>
  </r>
  <r>
    <x v="8"/>
    <x v="14"/>
    <x v="4379"/>
  </r>
  <r>
    <x v="8"/>
    <x v="15"/>
    <x v="4380"/>
  </r>
  <r>
    <x v="8"/>
    <x v="16"/>
    <x v="3364"/>
  </r>
  <r>
    <x v="8"/>
    <x v="17"/>
    <x v="1999"/>
  </r>
  <r>
    <x v="8"/>
    <x v="18"/>
    <x v="4381"/>
  </r>
  <r>
    <x v="8"/>
    <x v="19"/>
    <x v="4382"/>
  </r>
  <r>
    <x v="8"/>
    <x v="20"/>
    <x v="4383"/>
  </r>
  <r>
    <x v="8"/>
    <x v="21"/>
    <x v="2204"/>
  </r>
  <r>
    <x v="8"/>
    <x v="22"/>
    <x v="3889"/>
  </r>
  <r>
    <x v="8"/>
    <x v="23"/>
    <x v="2996"/>
  </r>
  <r>
    <x v="8"/>
    <x v="0"/>
    <x v="4384"/>
  </r>
  <r>
    <x v="8"/>
    <x v="1"/>
    <x v="3986"/>
  </r>
  <r>
    <x v="8"/>
    <x v="2"/>
    <x v="2607"/>
  </r>
  <r>
    <x v="8"/>
    <x v="3"/>
    <x v="2019"/>
  </r>
  <r>
    <x v="8"/>
    <x v="4"/>
    <x v="4385"/>
  </r>
  <r>
    <x v="8"/>
    <x v="5"/>
    <x v="4386"/>
  </r>
  <r>
    <x v="8"/>
    <x v="6"/>
    <x v="2375"/>
  </r>
  <r>
    <x v="8"/>
    <x v="7"/>
    <x v="4387"/>
  </r>
  <r>
    <x v="8"/>
    <x v="8"/>
    <x v="4388"/>
  </r>
  <r>
    <x v="8"/>
    <x v="9"/>
    <x v="1658"/>
  </r>
  <r>
    <x v="8"/>
    <x v="10"/>
    <x v="460"/>
  </r>
  <r>
    <x v="8"/>
    <x v="11"/>
    <x v="1605"/>
  </r>
  <r>
    <x v="8"/>
    <x v="12"/>
    <x v="2894"/>
  </r>
  <r>
    <x v="8"/>
    <x v="13"/>
    <x v="4389"/>
  </r>
  <r>
    <x v="8"/>
    <x v="14"/>
    <x v="4390"/>
  </r>
  <r>
    <x v="8"/>
    <x v="15"/>
    <x v="4391"/>
  </r>
  <r>
    <x v="8"/>
    <x v="16"/>
    <x v="3428"/>
  </r>
  <r>
    <x v="8"/>
    <x v="17"/>
    <x v="3551"/>
  </r>
  <r>
    <x v="8"/>
    <x v="18"/>
    <x v="2464"/>
  </r>
  <r>
    <x v="8"/>
    <x v="19"/>
    <x v="2737"/>
  </r>
  <r>
    <x v="8"/>
    <x v="20"/>
    <x v="4392"/>
  </r>
  <r>
    <x v="8"/>
    <x v="21"/>
    <x v="2281"/>
  </r>
  <r>
    <x v="8"/>
    <x v="22"/>
    <x v="2549"/>
  </r>
  <r>
    <x v="8"/>
    <x v="23"/>
    <x v="4393"/>
  </r>
  <r>
    <x v="8"/>
    <x v="0"/>
    <x v="2705"/>
  </r>
  <r>
    <x v="8"/>
    <x v="1"/>
    <x v="1651"/>
  </r>
  <r>
    <x v="8"/>
    <x v="2"/>
    <x v="2887"/>
  </r>
  <r>
    <x v="8"/>
    <x v="3"/>
    <x v="3667"/>
  </r>
  <r>
    <x v="8"/>
    <x v="4"/>
    <x v="2642"/>
  </r>
  <r>
    <x v="8"/>
    <x v="5"/>
    <x v="3734"/>
  </r>
  <r>
    <x v="8"/>
    <x v="6"/>
    <x v="3283"/>
  </r>
  <r>
    <x v="8"/>
    <x v="7"/>
    <x v="3094"/>
  </r>
  <r>
    <x v="8"/>
    <x v="8"/>
    <x v="4394"/>
  </r>
  <r>
    <x v="8"/>
    <x v="9"/>
    <x v="2203"/>
  </r>
  <r>
    <x v="8"/>
    <x v="10"/>
    <x v="2809"/>
  </r>
  <r>
    <x v="8"/>
    <x v="11"/>
    <x v="4395"/>
  </r>
  <r>
    <x v="8"/>
    <x v="12"/>
    <x v="3296"/>
  </r>
  <r>
    <x v="8"/>
    <x v="13"/>
    <x v="3039"/>
  </r>
  <r>
    <x v="8"/>
    <x v="14"/>
    <x v="4396"/>
  </r>
  <r>
    <x v="8"/>
    <x v="15"/>
    <x v="3145"/>
  </r>
  <r>
    <x v="8"/>
    <x v="16"/>
    <x v="3827"/>
  </r>
  <r>
    <x v="8"/>
    <x v="17"/>
    <x v="3900"/>
  </r>
  <r>
    <x v="8"/>
    <x v="18"/>
    <x v="3036"/>
  </r>
  <r>
    <x v="8"/>
    <x v="19"/>
    <x v="3295"/>
  </r>
  <r>
    <x v="8"/>
    <x v="20"/>
    <x v="4303"/>
  </r>
  <r>
    <x v="8"/>
    <x v="21"/>
    <x v="4397"/>
  </r>
  <r>
    <x v="8"/>
    <x v="22"/>
    <x v="4398"/>
  </r>
  <r>
    <x v="8"/>
    <x v="23"/>
    <x v="2698"/>
  </r>
  <r>
    <x v="8"/>
    <x v="0"/>
    <x v="4399"/>
  </r>
  <r>
    <x v="8"/>
    <x v="1"/>
    <x v="4400"/>
  </r>
  <r>
    <x v="8"/>
    <x v="2"/>
    <x v="4401"/>
  </r>
  <r>
    <x v="8"/>
    <x v="3"/>
    <x v="4402"/>
  </r>
  <r>
    <x v="8"/>
    <x v="4"/>
    <x v="4403"/>
  </r>
  <r>
    <x v="8"/>
    <x v="5"/>
    <x v="3179"/>
  </r>
  <r>
    <x v="8"/>
    <x v="6"/>
    <x v="4404"/>
  </r>
  <r>
    <x v="8"/>
    <x v="7"/>
    <x v="4405"/>
  </r>
  <r>
    <x v="8"/>
    <x v="8"/>
    <x v="4406"/>
  </r>
  <r>
    <x v="8"/>
    <x v="9"/>
    <x v="4407"/>
  </r>
  <r>
    <x v="8"/>
    <x v="10"/>
    <x v="4408"/>
  </r>
  <r>
    <x v="8"/>
    <x v="11"/>
    <x v="2094"/>
  </r>
  <r>
    <x v="8"/>
    <x v="12"/>
    <x v="2807"/>
  </r>
  <r>
    <x v="8"/>
    <x v="13"/>
    <x v="3429"/>
  </r>
  <r>
    <x v="8"/>
    <x v="14"/>
    <x v="3424"/>
  </r>
  <r>
    <x v="8"/>
    <x v="15"/>
    <x v="2367"/>
  </r>
  <r>
    <x v="8"/>
    <x v="16"/>
    <x v="3654"/>
  </r>
  <r>
    <x v="8"/>
    <x v="17"/>
    <x v="3249"/>
  </r>
  <r>
    <x v="8"/>
    <x v="18"/>
    <x v="2602"/>
  </r>
  <r>
    <x v="8"/>
    <x v="19"/>
    <x v="4157"/>
  </r>
  <r>
    <x v="8"/>
    <x v="20"/>
    <x v="2318"/>
  </r>
  <r>
    <x v="8"/>
    <x v="21"/>
    <x v="4409"/>
  </r>
  <r>
    <x v="8"/>
    <x v="22"/>
    <x v="3283"/>
  </r>
  <r>
    <x v="8"/>
    <x v="23"/>
    <x v="3055"/>
  </r>
  <r>
    <x v="8"/>
    <x v="0"/>
    <x v="3826"/>
  </r>
  <r>
    <x v="8"/>
    <x v="1"/>
    <x v="4410"/>
  </r>
  <r>
    <x v="8"/>
    <x v="2"/>
    <x v="4411"/>
  </r>
  <r>
    <x v="8"/>
    <x v="3"/>
    <x v="2070"/>
  </r>
  <r>
    <x v="8"/>
    <x v="4"/>
    <x v="4412"/>
  </r>
  <r>
    <x v="8"/>
    <x v="5"/>
    <x v="3157"/>
  </r>
  <r>
    <x v="8"/>
    <x v="6"/>
    <x v="4413"/>
  </r>
  <r>
    <x v="8"/>
    <x v="7"/>
    <x v="3131"/>
  </r>
  <r>
    <x v="8"/>
    <x v="8"/>
    <x v="2648"/>
  </r>
  <r>
    <x v="8"/>
    <x v="9"/>
    <x v="3884"/>
  </r>
  <r>
    <x v="8"/>
    <x v="10"/>
    <x v="4414"/>
  </r>
  <r>
    <x v="8"/>
    <x v="11"/>
    <x v="3938"/>
  </r>
  <r>
    <x v="8"/>
    <x v="12"/>
    <x v="2520"/>
  </r>
  <r>
    <x v="8"/>
    <x v="13"/>
    <x v="2449"/>
  </r>
  <r>
    <x v="8"/>
    <x v="14"/>
    <x v="2877"/>
  </r>
  <r>
    <x v="8"/>
    <x v="15"/>
    <x v="32"/>
  </r>
  <r>
    <x v="8"/>
    <x v="16"/>
    <x v="4415"/>
  </r>
  <r>
    <x v="8"/>
    <x v="17"/>
    <x v="2521"/>
  </r>
  <r>
    <x v="8"/>
    <x v="18"/>
    <x v="4416"/>
  </r>
  <r>
    <x v="8"/>
    <x v="19"/>
    <x v="2987"/>
  </r>
  <r>
    <x v="8"/>
    <x v="20"/>
    <x v="2627"/>
  </r>
  <r>
    <x v="8"/>
    <x v="21"/>
    <x v="3428"/>
  </r>
  <r>
    <x v="8"/>
    <x v="22"/>
    <x v="3247"/>
  </r>
  <r>
    <x v="8"/>
    <x v="23"/>
    <x v="4417"/>
  </r>
  <r>
    <x v="8"/>
    <x v="0"/>
    <x v="373"/>
  </r>
  <r>
    <x v="8"/>
    <x v="1"/>
    <x v="2858"/>
  </r>
  <r>
    <x v="8"/>
    <x v="2"/>
    <x v="2796"/>
  </r>
  <r>
    <x v="8"/>
    <x v="3"/>
    <x v="2857"/>
  </r>
  <r>
    <x v="8"/>
    <x v="4"/>
    <x v="3061"/>
  </r>
  <r>
    <x v="8"/>
    <x v="5"/>
    <x v="4418"/>
  </r>
  <r>
    <x v="8"/>
    <x v="6"/>
    <x v="4419"/>
  </r>
  <r>
    <x v="8"/>
    <x v="7"/>
    <x v="4420"/>
  </r>
  <r>
    <x v="8"/>
    <x v="8"/>
    <x v="379"/>
  </r>
  <r>
    <x v="8"/>
    <x v="9"/>
    <x v="4035"/>
  </r>
  <r>
    <x v="8"/>
    <x v="10"/>
    <x v="4421"/>
  </r>
  <r>
    <x v="8"/>
    <x v="11"/>
    <x v="791"/>
  </r>
  <r>
    <x v="8"/>
    <x v="12"/>
    <x v="4422"/>
  </r>
  <r>
    <x v="8"/>
    <x v="13"/>
    <x v="4423"/>
  </r>
  <r>
    <x v="8"/>
    <x v="14"/>
    <x v="824"/>
  </r>
  <r>
    <x v="8"/>
    <x v="15"/>
    <x v="4424"/>
  </r>
  <r>
    <x v="8"/>
    <x v="16"/>
    <x v="4425"/>
  </r>
  <r>
    <x v="8"/>
    <x v="17"/>
    <x v="4426"/>
  </r>
  <r>
    <x v="8"/>
    <x v="18"/>
    <x v="4427"/>
  </r>
  <r>
    <x v="8"/>
    <x v="19"/>
    <x v="4428"/>
  </r>
  <r>
    <x v="8"/>
    <x v="20"/>
    <x v="3218"/>
  </r>
  <r>
    <x v="8"/>
    <x v="21"/>
    <x v="4429"/>
  </r>
  <r>
    <x v="8"/>
    <x v="22"/>
    <x v="4430"/>
  </r>
  <r>
    <x v="8"/>
    <x v="23"/>
    <x v="4431"/>
  </r>
  <r>
    <x v="8"/>
    <x v="0"/>
    <x v="3587"/>
  </r>
  <r>
    <x v="8"/>
    <x v="1"/>
    <x v="2980"/>
  </r>
  <r>
    <x v="8"/>
    <x v="2"/>
    <x v="2267"/>
  </r>
  <r>
    <x v="8"/>
    <x v="3"/>
    <x v="4432"/>
  </r>
  <r>
    <x v="8"/>
    <x v="4"/>
    <x v="3909"/>
  </r>
  <r>
    <x v="8"/>
    <x v="5"/>
    <x v="4433"/>
  </r>
  <r>
    <x v="8"/>
    <x v="6"/>
    <x v="4434"/>
  </r>
  <r>
    <x v="8"/>
    <x v="7"/>
    <x v="4435"/>
  </r>
  <r>
    <x v="8"/>
    <x v="8"/>
    <x v="4436"/>
  </r>
  <r>
    <x v="8"/>
    <x v="9"/>
    <x v="4437"/>
  </r>
  <r>
    <x v="8"/>
    <x v="10"/>
    <x v="4438"/>
  </r>
  <r>
    <x v="8"/>
    <x v="11"/>
    <x v="4439"/>
  </r>
  <r>
    <x v="8"/>
    <x v="12"/>
    <x v="4440"/>
  </r>
  <r>
    <x v="8"/>
    <x v="13"/>
    <x v="4441"/>
  </r>
  <r>
    <x v="8"/>
    <x v="14"/>
    <x v="3802"/>
  </r>
  <r>
    <x v="8"/>
    <x v="15"/>
    <x v="4442"/>
  </r>
  <r>
    <x v="8"/>
    <x v="16"/>
    <x v="2406"/>
  </r>
  <r>
    <x v="8"/>
    <x v="17"/>
    <x v="4081"/>
  </r>
  <r>
    <x v="8"/>
    <x v="18"/>
    <x v="3808"/>
  </r>
  <r>
    <x v="8"/>
    <x v="19"/>
    <x v="2565"/>
  </r>
  <r>
    <x v="8"/>
    <x v="20"/>
    <x v="2300"/>
  </r>
  <r>
    <x v="8"/>
    <x v="21"/>
    <x v="2485"/>
  </r>
  <r>
    <x v="8"/>
    <x v="22"/>
    <x v="2858"/>
  </r>
  <r>
    <x v="8"/>
    <x v="23"/>
    <x v="3426"/>
  </r>
  <r>
    <x v="9"/>
    <x v="0"/>
    <x v="4443"/>
  </r>
  <r>
    <x v="9"/>
    <x v="1"/>
    <x v="2545"/>
  </r>
  <r>
    <x v="9"/>
    <x v="2"/>
    <x v="4444"/>
  </r>
  <r>
    <x v="9"/>
    <x v="3"/>
    <x v="4445"/>
  </r>
  <r>
    <x v="9"/>
    <x v="4"/>
    <x v="4446"/>
  </r>
  <r>
    <x v="9"/>
    <x v="5"/>
    <x v="1571"/>
  </r>
  <r>
    <x v="9"/>
    <x v="6"/>
    <x v="4447"/>
  </r>
  <r>
    <x v="9"/>
    <x v="7"/>
    <x v="4448"/>
  </r>
  <r>
    <x v="9"/>
    <x v="8"/>
    <x v="2202"/>
  </r>
  <r>
    <x v="9"/>
    <x v="9"/>
    <x v="3752"/>
  </r>
  <r>
    <x v="9"/>
    <x v="10"/>
    <x v="2093"/>
  </r>
  <r>
    <x v="9"/>
    <x v="11"/>
    <x v="2259"/>
  </r>
  <r>
    <x v="9"/>
    <x v="12"/>
    <x v="2347"/>
  </r>
  <r>
    <x v="9"/>
    <x v="13"/>
    <x v="2754"/>
  </r>
  <r>
    <x v="9"/>
    <x v="14"/>
    <x v="2210"/>
  </r>
  <r>
    <x v="9"/>
    <x v="15"/>
    <x v="2888"/>
  </r>
  <r>
    <x v="9"/>
    <x v="16"/>
    <x v="3085"/>
  </r>
  <r>
    <x v="9"/>
    <x v="17"/>
    <x v="4449"/>
  </r>
  <r>
    <x v="9"/>
    <x v="18"/>
    <x v="2766"/>
  </r>
  <r>
    <x v="9"/>
    <x v="19"/>
    <x v="4450"/>
  </r>
  <r>
    <x v="9"/>
    <x v="20"/>
    <x v="4451"/>
  </r>
  <r>
    <x v="9"/>
    <x v="21"/>
    <x v="3052"/>
  </r>
  <r>
    <x v="9"/>
    <x v="22"/>
    <x v="4452"/>
  </r>
  <r>
    <x v="9"/>
    <x v="23"/>
    <x v="3402"/>
  </r>
  <r>
    <x v="9"/>
    <x v="0"/>
    <x v="2258"/>
  </r>
  <r>
    <x v="9"/>
    <x v="1"/>
    <x v="4453"/>
  </r>
  <r>
    <x v="9"/>
    <x v="2"/>
    <x v="3385"/>
  </r>
  <r>
    <x v="9"/>
    <x v="3"/>
    <x v="4454"/>
  </r>
  <r>
    <x v="9"/>
    <x v="4"/>
    <x v="4455"/>
  </r>
  <r>
    <x v="9"/>
    <x v="5"/>
    <x v="4456"/>
  </r>
  <r>
    <x v="9"/>
    <x v="6"/>
    <x v="3648"/>
  </r>
  <r>
    <x v="9"/>
    <x v="7"/>
    <x v="2965"/>
  </r>
  <r>
    <x v="9"/>
    <x v="8"/>
    <x v="3208"/>
  </r>
  <r>
    <x v="9"/>
    <x v="9"/>
    <x v="2300"/>
  </r>
  <r>
    <x v="9"/>
    <x v="10"/>
    <x v="2998"/>
  </r>
  <r>
    <x v="9"/>
    <x v="11"/>
    <x v="2884"/>
  </r>
  <r>
    <x v="9"/>
    <x v="12"/>
    <x v="3590"/>
  </r>
  <r>
    <x v="9"/>
    <x v="13"/>
    <x v="4457"/>
  </r>
  <r>
    <x v="9"/>
    <x v="14"/>
    <x v="3354"/>
  </r>
  <r>
    <x v="9"/>
    <x v="15"/>
    <x v="4458"/>
  </r>
  <r>
    <x v="9"/>
    <x v="16"/>
    <x v="4459"/>
  </r>
  <r>
    <x v="9"/>
    <x v="17"/>
    <x v="3855"/>
  </r>
  <r>
    <x v="9"/>
    <x v="18"/>
    <x v="1871"/>
  </r>
  <r>
    <x v="9"/>
    <x v="19"/>
    <x v="4460"/>
  </r>
  <r>
    <x v="9"/>
    <x v="20"/>
    <x v="2821"/>
  </r>
  <r>
    <x v="9"/>
    <x v="21"/>
    <x v="3885"/>
  </r>
  <r>
    <x v="9"/>
    <x v="22"/>
    <x v="3113"/>
  </r>
  <r>
    <x v="9"/>
    <x v="23"/>
    <x v="4461"/>
  </r>
  <r>
    <x v="9"/>
    <x v="0"/>
    <x v="4462"/>
  </r>
  <r>
    <x v="9"/>
    <x v="1"/>
    <x v="2978"/>
  </r>
  <r>
    <x v="9"/>
    <x v="2"/>
    <x v="4463"/>
  </r>
  <r>
    <x v="9"/>
    <x v="3"/>
    <x v="2622"/>
  </r>
  <r>
    <x v="9"/>
    <x v="4"/>
    <x v="1869"/>
  </r>
  <r>
    <x v="9"/>
    <x v="5"/>
    <x v="4458"/>
  </r>
  <r>
    <x v="9"/>
    <x v="6"/>
    <x v="2962"/>
  </r>
  <r>
    <x v="9"/>
    <x v="7"/>
    <x v="2402"/>
  </r>
  <r>
    <x v="9"/>
    <x v="8"/>
    <x v="4464"/>
  </r>
  <r>
    <x v="9"/>
    <x v="9"/>
    <x v="4465"/>
  </r>
  <r>
    <x v="9"/>
    <x v="10"/>
    <x v="4466"/>
  </r>
  <r>
    <x v="9"/>
    <x v="11"/>
    <x v="4467"/>
  </r>
  <r>
    <x v="9"/>
    <x v="12"/>
    <x v="4468"/>
  </r>
  <r>
    <x v="9"/>
    <x v="13"/>
    <x v="35"/>
  </r>
  <r>
    <x v="9"/>
    <x v="14"/>
    <x v="2403"/>
  </r>
  <r>
    <x v="9"/>
    <x v="15"/>
    <x v="4469"/>
  </r>
  <r>
    <x v="9"/>
    <x v="16"/>
    <x v="3054"/>
  </r>
  <r>
    <x v="9"/>
    <x v="17"/>
    <x v="3623"/>
  </r>
  <r>
    <x v="9"/>
    <x v="18"/>
    <x v="4470"/>
  </r>
  <r>
    <x v="9"/>
    <x v="19"/>
    <x v="2443"/>
  </r>
  <r>
    <x v="9"/>
    <x v="20"/>
    <x v="2627"/>
  </r>
  <r>
    <x v="9"/>
    <x v="21"/>
    <x v="4470"/>
  </r>
  <r>
    <x v="9"/>
    <x v="22"/>
    <x v="3639"/>
  </r>
  <r>
    <x v="9"/>
    <x v="23"/>
    <x v="3434"/>
  </r>
  <r>
    <x v="9"/>
    <x v="0"/>
    <x v="1648"/>
  </r>
  <r>
    <x v="9"/>
    <x v="1"/>
    <x v="2100"/>
  </r>
  <r>
    <x v="9"/>
    <x v="2"/>
    <x v="2774"/>
  </r>
  <r>
    <x v="9"/>
    <x v="3"/>
    <x v="1595"/>
  </r>
  <r>
    <x v="9"/>
    <x v="4"/>
    <x v="3537"/>
  </r>
  <r>
    <x v="9"/>
    <x v="5"/>
    <x v="4471"/>
  </r>
  <r>
    <x v="9"/>
    <x v="6"/>
    <x v="4472"/>
  </r>
  <r>
    <x v="9"/>
    <x v="7"/>
    <x v="4473"/>
  </r>
  <r>
    <x v="9"/>
    <x v="8"/>
    <x v="498"/>
  </r>
  <r>
    <x v="9"/>
    <x v="9"/>
    <x v="2084"/>
  </r>
  <r>
    <x v="9"/>
    <x v="10"/>
    <x v="3232"/>
  </r>
  <r>
    <x v="9"/>
    <x v="11"/>
    <x v="1486"/>
  </r>
  <r>
    <x v="9"/>
    <x v="12"/>
    <x v="441"/>
  </r>
  <r>
    <x v="9"/>
    <x v="13"/>
    <x v="2840"/>
  </r>
  <r>
    <x v="9"/>
    <x v="14"/>
    <x v="3566"/>
  </r>
  <r>
    <x v="9"/>
    <x v="15"/>
    <x v="1546"/>
  </r>
  <r>
    <x v="9"/>
    <x v="16"/>
    <x v="3911"/>
  </r>
  <r>
    <x v="9"/>
    <x v="17"/>
    <x v="4474"/>
  </r>
  <r>
    <x v="9"/>
    <x v="18"/>
    <x v="4475"/>
  </r>
  <r>
    <x v="9"/>
    <x v="19"/>
    <x v="2387"/>
  </r>
  <r>
    <x v="9"/>
    <x v="20"/>
    <x v="440"/>
  </r>
  <r>
    <x v="9"/>
    <x v="21"/>
    <x v="2416"/>
  </r>
  <r>
    <x v="9"/>
    <x v="22"/>
    <x v="1510"/>
  </r>
  <r>
    <x v="9"/>
    <x v="23"/>
    <x v="3209"/>
  </r>
  <r>
    <x v="9"/>
    <x v="0"/>
    <x v="2637"/>
  </r>
  <r>
    <x v="9"/>
    <x v="1"/>
    <x v="2509"/>
  </r>
  <r>
    <x v="9"/>
    <x v="2"/>
    <x v="3521"/>
  </r>
  <r>
    <x v="9"/>
    <x v="3"/>
    <x v="2565"/>
  </r>
  <r>
    <x v="9"/>
    <x v="4"/>
    <x v="4021"/>
  </r>
  <r>
    <x v="9"/>
    <x v="5"/>
    <x v="4476"/>
  </r>
  <r>
    <x v="9"/>
    <x v="6"/>
    <x v="4477"/>
  </r>
  <r>
    <x v="9"/>
    <x v="7"/>
    <x v="4478"/>
  </r>
  <r>
    <x v="9"/>
    <x v="8"/>
    <x v="4479"/>
  </r>
  <r>
    <x v="9"/>
    <x v="9"/>
    <x v="106"/>
  </r>
  <r>
    <x v="9"/>
    <x v="10"/>
    <x v="4480"/>
  </r>
  <r>
    <x v="9"/>
    <x v="11"/>
    <x v="4481"/>
  </r>
  <r>
    <x v="9"/>
    <x v="12"/>
    <x v="4482"/>
  </r>
  <r>
    <x v="9"/>
    <x v="13"/>
    <x v="3220"/>
  </r>
  <r>
    <x v="9"/>
    <x v="14"/>
    <x v="1689"/>
  </r>
  <r>
    <x v="9"/>
    <x v="15"/>
    <x v="4483"/>
  </r>
  <r>
    <x v="9"/>
    <x v="16"/>
    <x v="1859"/>
  </r>
  <r>
    <x v="9"/>
    <x v="17"/>
    <x v="2987"/>
  </r>
  <r>
    <x v="9"/>
    <x v="18"/>
    <x v="499"/>
  </r>
  <r>
    <x v="9"/>
    <x v="19"/>
    <x v="4484"/>
  </r>
  <r>
    <x v="9"/>
    <x v="20"/>
    <x v="4485"/>
  </r>
  <r>
    <x v="9"/>
    <x v="21"/>
    <x v="2794"/>
  </r>
  <r>
    <x v="9"/>
    <x v="22"/>
    <x v="419"/>
  </r>
  <r>
    <x v="9"/>
    <x v="23"/>
    <x v="2299"/>
  </r>
  <r>
    <x v="9"/>
    <x v="0"/>
    <x v="4486"/>
  </r>
  <r>
    <x v="9"/>
    <x v="1"/>
    <x v="571"/>
  </r>
  <r>
    <x v="9"/>
    <x v="2"/>
    <x v="2098"/>
  </r>
  <r>
    <x v="9"/>
    <x v="3"/>
    <x v="3314"/>
  </r>
  <r>
    <x v="9"/>
    <x v="4"/>
    <x v="576"/>
  </r>
  <r>
    <x v="9"/>
    <x v="5"/>
    <x v="1990"/>
  </r>
  <r>
    <x v="9"/>
    <x v="6"/>
    <x v="4021"/>
  </r>
  <r>
    <x v="9"/>
    <x v="7"/>
    <x v="2269"/>
  </r>
  <r>
    <x v="9"/>
    <x v="8"/>
    <x v="2177"/>
  </r>
  <r>
    <x v="9"/>
    <x v="9"/>
    <x v="3743"/>
  </r>
  <r>
    <x v="9"/>
    <x v="10"/>
    <x v="2571"/>
  </r>
  <r>
    <x v="9"/>
    <x v="11"/>
    <x v="3233"/>
  </r>
  <r>
    <x v="9"/>
    <x v="12"/>
    <x v="3583"/>
  </r>
  <r>
    <x v="9"/>
    <x v="13"/>
    <x v="3437"/>
  </r>
  <r>
    <x v="9"/>
    <x v="14"/>
    <x v="2718"/>
  </r>
  <r>
    <x v="9"/>
    <x v="15"/>
    <x v="4364"/>
  </r>
  <r>
    <x v="9"/>
    <x v="16"/>
    <x v="4487"/>
  </r>
  <r>
    <x v="9"/>
    <x v="17"/>
    <x v="2848"/>
  </r>
  <r>
    <x v="9"/>
    <x v="18"/>
    <x v="1872"/>
  </r>
  <r>
    <x v="9"/>
    <x v="19"/>
    <x v="4488"/>
  </r>
  <r>
    <x v="9"/>
    <x v="20"/>
    <x v="4489"/>
  </r>
  <r>
    <x v="9"/>
    <x v="21"/>
    <x v="3183"/>
  </r>
  <r>
    <x v="9"/>
    <x v="22"/>
    <x v="2595"/>
  </r>
  <r>
    <x v="9"/>
    <x v="23"/>
    <x v="3934"/>
  </r>
  <r>
    <x v="9"/>
    <x v="0"/>
    <x v="3427"/>
  </r>
  <r>
    <x v="9"/>
    <x v="1"/>
    <x v="2463"/>
  </r>
  <r>
    <x v="9"/>
    <x v="2"/>
    <x v="2719"/>
  </r>
  <r>
    <x v="9"/>
    <x v="3"/>
    <x v="3302"/>
  </r>
  <r>
    <x v="9"/>
    <x v="4"/>
    <x v="2279"/>
  </r>
  <r>
    <x v="9"/>
    <x v="5"/>
    <x v="4490"/>
  </r>
  <r>
    <x v="9"/>
    <x v="6"/>
    <x v="4491"/>
  </r>
  <r>
    <x v="9"/>
    <x v="7"/>
    <x v="4492"/>
  </r>
  <r>
    <x v="9"/>
    <x v="8"/>
    <x v="2878"/>
  </r>
  <r>
    <x v="9"/>
    <x v="9"/>
    <x v="3097"/>
  </r>
  <r>
    <x v="9"/>
    <x v="10"/>
    <x v="4442"/>
  </r>
  <r>
    <x v="9"/>
    <x v="11"/>
    <x v="2598"/>
  </r>
  <r>
    <x v="9"/>
    <x v="12"/>
    <x v="2826"/>
  </r>
  <r>
    <x v="9"/>
    <x v="13"/>
    <x v="2192"/>
  </r>
  <r>
    <x v="9"/>
    <x v="14"/>
    <x v="2928"/>
  </r>
  <r>
    <x v="9"/>
    <x v="15"/>
    <x v="4493"/>
  </r>
  <r>
    <x v="9"/>
    <x v="16"/>
    <x v="4487"/>
  </r>
  <r>
    <x v="9"/>
    <x v="17"/>
    <x v="3918"/>
  </r>
  <r>
    <x v="9"/>
    <x v="18"/>
    <x v="1663"/>
  </r>
  <r>
    <x v="9"/>
    <x v="19"/>
    <x v="1969"/>
  </r>
  <r>
    <x v="9"/>
    <x v="20"/>
    <x v="4494"/>
  </r>
  <r>
    <x v="9"/>
    <x v="21"/>
    <x v="2801"/>
  </r>
  <r>
    <x v="9"/>
    <x v="22"/>
    <x v="4495"/>
  </r>
  <r>
    <x v="9"/>
    <x v="23"/>
    <x v="2323"/>
  </r>
  <r>
    <x v="9"/>
    <x v="0"/>
    <x v="4496"/>
  </r>
  <r>
    <x v="9"/>
    <x v="1"/>
    <x v="2318"/>
  </r>
  <r>
    <x v="9"/>
    <x v="2"/>
    <x v="3937"/>
  </r>
  <r>
    <x v="9"/>
    <x v="3"/>
    <x v="3735"/>
  </r>
  <r>
    <x v="9"/>
    <x v="4"/>
    <x v="4497"/>
  </r>
  <r>
    <x v="9"/>
    <x v="5"/>
    <x v="4498"/>
  </r>
  <r>
    <x v="9"/>
    <x v="6"/>
    <x v="1857"/>
  </r>
  <r>
    <x v="9"/>
    <x v="7"/>
    <x v="4499"/>
  </r>
  <r>
    <x v="9"/>
    <x v="8"/>
    <x v="3720"/>
  </r>
  <r>
    <x v="9"/>
    <x v="9"/>
    <x v="4500"/>
  </r>
  <r>
    <x v="9"/>
    <x v="10"/>
    <x v="8"/>
  </r>
  <r>
    <x v="9"/>
    <x v="11"/>
    <x v="4501"/>
  </r>
  <r>
    <x v="9"/>
    <x v="12"/>
    <x v="4502"/>
  </r>
  <r>
    <x v="9"/>
    <x v="13"/>
    <x v="4503"/>
  </r>
  <r>
    <x v="9"/>
    <x v="14"/>
    <x v="1594"/>
  </r>
  <r>
    <x v="9"/>
    <x v="15"/>
    <x v="580"/>
  </r>
  <r>
    <x v="9"/>
    <x v="16"/>
    <x v="3307"/>
  </r>
  <r>
    <x v="9"/>
    <x v="17"/>
    <x v="4504"/>
  </r>
  <r>
    <x v="9"/>
    <x v="18"/>
    <x v="2179"/>
  </r>
  <r>
    <x v="9"/>
    <x v="19"/>
    <x v="3585"/>
  </r>
  <r>
    <x v="9"/>
    <x v="20"/>
    <x v="4505"/>
  </r>
  <r>
    <x v="9"/>
    <x v="21"/>
    <x v="4506"/>
  </r>
  <r>
    <x v="9"/>
    <x v="22"/>
    <x v="4459"/>
  </r>
  <r>
    <x v="9"/>
    <x v="23"/>
    <x v="3258"/>
  </r>
  <r>
    <x v="9"/>
    <x v="0"/>
    <x v="3667"/>
  </r>
  <r>
    <x v="9"/>
    <x v="1"/>
    <x v="2996"/>
  </r>
  <r>
    <x v="9"/>
    <x v="2"/>
    <x v="567"/>
  </r>
  <r>
    <x v="9"/>
    <x v="3"/>
    <x v="3212"/>
  </r>
  <r>
    <x v="9"/>
    <x v="4"/>
    <x v="2322"/>
  </r>
  <r>
    <x v="9"/>
    <x v="5"/>
    <x v="1604"/>
  </r>
  <r>
    <x v="9"/>
    <x v="6"/>
    <x v="527"/>
  </r>
  <r>
    <x v="9"/>
    <x v="7"/>
    <x v="4507"/>
  </r>
  <r>
    <x v="9"/>
    <x v="8"/>
    <x v="2465"/>
  </r>
  <r>
    <x v="9"/>
    <x v="9"/>
    <x v="1516"/>
  </r>
  <r>
    <x v="9"/>
    <x v="10"/>
    <x v="2032"/>
  </r>
  <r>
    <x v="9"/>
    <x v="11"/>
    <x v="4508"/>
  </r>
  <r>
    <x v="9"/>
    <x v="12"/>
    <x v="4509"/>
  </r>
  <r>
    <x v="9"/>
    <x v="13"/>
    <x v="3210"/>
  </r>
  <r>
    <x v="9"/>
    <x v="14"/>
    <x v="4370"/>
  </r>
  <r>
    <x v="9"/>
    <x v="15"/>
    <x v="4510"/>
  </r>
  <r>
    <x v="9"/>
    <x v="16"/>
    <x v="4433"/>
  </r>
  <r>
    <x v="9"/>
    <x v="17"/>
    <x v="4430"/>
  </r>
  <r>
    <x v="9"/>
    <x v="18"/>
    <x v="2427"/>
  </r>
  <r>
    <x v="9"/>
    <x v="19"/>
    <x v="4278"/>
  </r>
  <r>
    <x v="9"/>
    <x v="20"/>
    <x v="2782"/>
  </r>
  <r>
    <x v="9"/>
    <x v="21"/>
    <x v="3741"/>
  </r>
  <r>
    <x v="9"/>
    <x v="22"/>
    <x v="2789"/>
  </r>
  <r>
    <x v="9"/>
    <x v="23"/>
    <x v="2633"/>
  </r>
  <r>
    <x v="9"/>
    <x v="0"/>
    <x v="2498"/>
  </r>
  <r>
    <x v="9"/>
    <x v="1"/>
    <x v="3345"/>
  </r>
  <r>
    <x v="9"/>
    <x v="2"/>
    <x v="4511"/>
  </r>
  <r>
    <x v="9"/>
    <x v="3"/>
    <x v="3424"/>
  </r>
  <r>
    <x v="9"/>
    <x v="4"/>
    <x v="2839"/>
  </r>
  <r>
    <x v="9"/>
    <x v="5"/>
    <x v="2247"/>
  </r>
  <r>
    <x v="9"/>
    <x v="6"/>
    <x v="3727"/>
  </r>
  <r>
    <x v="9"/>
    <x v="7"/>
    <x v="4512"/>
  </r>
  <r>
    <x v="9"/>
    <x v="8"/>
    <x v="4513"/>
  </r>
  <r>
    <x v="9"/>
    <x v="9"/>
    <x v="4514"/>
  </r>
  <r>
    <x v="9"/>
    <x v="10"/>
    <x v="4515"/>
  </r>
  <r>
    <x v="9"/>
    <x v="11"/>
    <x v="2630"/>
  </r>
  <r>
    <x v="9"/>
    <x v="12"/>
    <x v="4516"/>
  </r>
  <r>
    <x v="9"/>
    <x v="13"/>
    <x v="3385"/>
  </r>
  <r>
    <x v="9"/>
    <x v="14"/>
    <x v="2255"/>
  </r>
  <r>
    <x v="9"/>
    <x v="15"/>
    <x v="2541"/>
  </r>
  <r>
    <x v="9"/>
    <x v="16"/>
    <x v="2577"/>
  </r>
  <r>
    <x v="9"/>
    <x v="17"/>
    <x v="2505"/>
  </r>
  <r>
    <x v="9"/>
    <x v="18"/>
    <x v="2670"/>
  </r>
  <r>
    <x v="9"/>
    <x v="19"/>
    <x v="2856"/>
  </r>
  <r>
    <x v="9"/>
    <x v="20"/>
    <x v="4517"/>
  </r>
  <r>
    <x v="9"/>
    <x v="21"/>
    <x v="4506"/>
  </r>
  <r>
    <x v="9"/>
    <x v="22"/>
    <x v="4518"/>
  </r>
  <r>
    <x v="9"/>
    <x v="23"/>
    <x v="2752"/>
  </r>
  <r>
    <x v="9"/>
    <x v="0"/>
    <x v="3130"/>
  </r>
  <r>
    <x v="9"/>
    <x v="1"/>
    <x v="2608"/>
  </r>
  <r>
    <x v="9"/>
    <x v="2"/>
    <x v="2568"/>
  </r>
  <r>
    <x v="9"/>
    <x v="3"/>
    <x v="4519"/>
  </r>
  <r>
    <x v="9"/>
    <x v="4"/>
    <x v="4520"/>
  </r>
  <r>
    <x v="9"/>
    <x v="5"/>
    <x v="4521"/>
  </r>
  <r>
    <x v="9"/>
    <x v="6"/>
    <x v="4522"/>
  </r>
  <r>
    <x v="9"/>
    <x v="7"/>
    <x v="2635"/>
  </r>
  <r>
    <x v="9"/>
    <x v="8"/>
    <x v="2759"/>
  </r>
  <r>
    <x v="9"/>
    <x v="9"/>
    <x v="2790"/>
  </r>
  <r>
    <x v="9"/>
    <x v="10"/>
    <x v="2998"/>
  </r>
  <r>
    <x v="9"/>
    <x v="11"/>
    <x v="3560"/>
  </r>
  <r>
    <x v="9"/>
    <x v="12"/>
    <x v="3888"/>
  </r>
  <r>
    <x v="9"/>
    <x v="13"/>
    <x v="3248"/>
  </r>
  <r>
    <x v="9"/>
    <x v="14"/>
    <x v="2068"/>
  </r>
  <r>
    <x v="9"/>
    <x v="15"/>
    <x v="2767"/>
  </r>
  <r>
    <x v="9"/>
    <x v="16"/>
    <x v="2290"/>
  </r>
  <r>
    <x v="9"/>
    <x v="17"/>
    <x v="4523"/>
  </r>
  <r>
    <x v="9"/>
    <x v="18"/>
    <x v="4524"/>
  </r>
  <r>
    <x v="9"/>
    <x v="19"/>
    <x v="2966"/>
  </r>
  <r>
    <x v="9"/>
    <x v="20"/>
    <x v="4525"/>
  </r>
  <r>
    <x v="9"/>
    <x v="21"/>
    <x v="2949"/>
  </r>
  <r>
    <x v="9"/>
    <x v="22"/>
    <x v="2924"/>
  </r>
  <r>
    <x v="9"/>
    <x v="23"/>
    <x v="2860"/>
  </r>
  <r>
    <x v="9"/>
    <x v="0"/>
    <x v="540"/>
  </r>
  <r>
    <x v="9"/>
    <x v="1"/>
    <x v="2621"/>
  </r>
  <r>
    <x v="9"/>
    <x v="2"/>
    <x v="3157"/>
  </r>
  <r>
    <x v="9"/>
    <x v="3"/>
    <x v="3171"/>
  </r>
  <r>
    <x v="9"/>
    <x v="4"/>
    <x v="3052"/>
  </r>
  <r>
    <x v="9"/>
    <x v="5"/>
    <x v="3151"/>
  </r>
  <r>
    <x v="9"/>
    <x v="6"/>
    <x v="3130"/>
  </r>
  <r>
    <x v="9"/>
    <x v="7"/>
    <x v="4526"/>
  </r>
  <r>
    <x v="9"/>
    <x v="8"/>
    <x v="3311"/>
  </r>
  <r>
    <x v="9"/>
    <x v="9"/>
    <x v="4370"/>
  </r>
  <r>
    <x v="9"/>
    <x v="10"/>
    <x v="553"/>
  </r>
  <r>
    <x v="9"/>
    <x v="11"/>
    <x v="4527"/>
  </r>
  <r>
    <x v="9"/>
    <x v="12"/>
    <x v="4528"/>
  </r>
  <r>
    <x v="9"/>
    <x v="13"/>
    <x v="4529"/>
  </r>
  <r>
    <x v="9"/>
    <x v="14"/>
    <x v="504"/>
  </r>
  <r>
    <x v="9"/>
    <x v="15"/>
    <x v="4530"/>
  </r>
  <r>
    <x v="9"/>
    <x v="16"/>
    <x v="4531"/>
  </r>
  <r>
    <x v="9"/>
    <x v="17"/>
    <x v="4532"/>
  </r>
  <r>
    <x v="9"/>
    <x v="18"/>
    <x v="4533"/>
  </r>
  <r>
    <x v="9"/>
    <x v="19"/>
    <x v="4534"/>
  </r>
  <r>
    <x v="9"/>
    <x v="20"/>
    <x v="4090"/>
  </r>
  <r>
    <x v="9"/>
    <x v="21"/>
    <x v="2394"/>
  </r>
  <r>
    <x v="9"/>
    <x v="22"/>
    <x v="4535"/>
  </r>
  <r>
    <x v="9"/>
    <x v="23"/>
    <x v="2327"/>
  </r>
  <r>
    <x v="9"/>
    <x v="0"/>
    <x v="3052"/>
  </r>
  <r>
    <x v="9"/>
    <x v="1"/>
    <x v="4536"/>
  </r>
  <r>
    <x v="9"/>
    <x v="2"/>
    <x v="2070"/>
  </r>
  <r>
    <x v="9"/>
    <x v="3"/>
    <x v="2071"/>
  </r>
  <r>
    <x v="9"/>
    <x v="4"/>
    <x v="3783"/>
  </r>
  <r>
    <x v="9"/>
    <x v="5"/>
    <x v="2894"/>
  </r>
  <r>
    <x v="9"/>
    <x v="6"/>
    <x v="4537"/>
  </r>
  <r>
    <x v="9"/>
    <x v="7"/>
    <x v="4538"/>
  </r>
  <r>
    <x v="9"/>
    <x v="8"/>
    <x v="4539"/>
  </r>
  <r>
    <x v="9"/>
    <x v="9"/>
    <x v="2954"/>
  </r>
  <r>
    <x v="9"/>
    <x v="10"/>
    <x v="1681"/>
  </r>
  <r>
    <x v="9"/>
    <x v="11"/>
    <x v="4540"/>
  </r>
  <r>
    <x v="9"/>
    <x v="12"/>
    <x v="3310"/>
  </r>
  <r>
    <x v="9"/>
    <x v="13"/>
    <x v="1961"/>
  </r>
  <r>
    <x v="9"/>
    <x v="14"/>
    <x v="4080"/>
  </r>
  <r>
    <x v="9"/>
    <x v="15"/>
    <x v="1891"/>
  </r>
  <r>
    <x v="9"/>
    <x v="16"/>
    <x v="1897"/>
  </r>
  <r>
    <x v="9"/>
    <x v="17"/>
    <x v="4541"/>
  </r>
  <r>
    <x v="9"/>
    <x v="18"/>
    <x v="4542"/>
  </r>
  <r>
    <x v="9"/>
    <x v="19"/>
    <x v="4543"/>
  </r>
  <r>
    <x v="9"/>
    <x v="20"/>
    <x v="432"/>
  </r>
  <r>
    <x v="9"/>
    <x v="21"/>
    <x v="9"/>
  </r>
  <r>
    <x v="9"/>
    <x v="22"/>
    <x v="2792"/>
  </r>
  <r>
    <x v="9"/>
    <x v="23"/>
    <x v="4157"/>
  </r>
  <r>
    <x v="9"/>
    <x v="0"/>
    <x v="2505"/>
  </r>
  <r>
    <x v="9"/>
    <x v="1"/>
    <x v="2201"/>
  </r>
  <r>
    <x v="9"/>
    <x v="2"/>
    <x v="2607"/>
  </r>
  <r>
    <x v="9"/>
    <x v="3"/>
    <x v="2854"/>
  </r>
  <r>
    <x v="9"/>
    <x v="4"/>
    <x v="2547"/>
  </r>
  <r>
    <x v="9"/>
    <x v="5"/>
    <x v="4544"/>
  </r>
  <r>
    <x v="9"/>
    <x v="6"/>
    <x v="522"/>
  </r>
  <r>
    <x v="9"/>
    <x v="7"/>
    <x v="2817"/>
  </r>
  <r>
    <x v="9"/>
    <x v="8"/>
    <x v="3935"/>
  </r>
  <r>
    <x v="9"/>
    <x v="9"/>
    <x v="4545"/>
  </r>
  <r>
    <x v="9"/>
    <x v="10"/>
    <x v="4546"/>
  </r>
  <r>
    <x v="9"/>
    <x v="11"/>
    <x v="4547"/>
  </r>
  <r>
    <x v="9"/>
    <x v="12"/>
    <x v="4548"/>
  </r>
  <r>
    <x v="9"/>
    <x v="13"/>
    <x v="4549"/>
  </r>
  <r>
    <x v="9"/>
    <x v="14"/>
    <x v="4550"/>
  </r>
  <r>
    <x v="9"/>
    <x v="15"/>
    <x v="1793"/>
  </r>
  <r>
    <x v="9"/>
    <x v="16"/>
    <x v="98"/>
  </r>
  <r>
    <x v="9"/>
    <x v="17"/>
    <x v="4551"/>
  </r>
  <r>
    <x v="9"/>
    <x v="18"/>
    <x v="4201"/>
  </r>
  <r>
    <x v="9"/>
    <x v="19"/>
    <x v="4552"/>
  </r>
  <r>
    <x v="9"/>
    <x v="20"/>
    <x v="4553"/>
  </r>
  <r>
    <x v="9"/>
    <x v="21"/>
    <x v="2933"/>
  </r>
  <r>
    <x v="9"/>
    <x v="22"/>
    <x v="3573"/>
  </r>
  <r>
    <x v="9"/>
    <x v="23"/>
    <x v="4554"/>
  </r>
  <r>
    <x v="9"/>
    <x v="0"/>
    <x v="2487"/>
  </r>
  <r>
    <x v="9"/>
    <x v="1"/>
    <x v="3730"/>
  </r>
  <r>
    <x v="9"/>
    <x v="2"/>
    <x v="4555"/>
  </r>
  <r>
    <x v="9"/>
    <x v="3"/>
    <x v="2801"/>
  </r>
  <r>
    <x v="9"/>
    <x v="4"/>
    <x v="1888"/>
  </r>
  <r>
    <x v="9"/>
    <x v="5"/>
    <x v="4556"/>
  </r>
  <r>
    <x v="9"/>
    <x v="6"/>
    <x v="3849"/>
  </r>
  <r>
    <x v="9"/>
    <x v="7"/>
    <x v="2927"/>
  </r>
  <r>
    <x v="9"/>
    <x v="8"/>
    <x v="3024"/>
  </r>
  <r>
    <x v="9"/>
    <x v="9"/>
    <x v="3554"/>
  </r>
  <r>
    <x v="9"/>
    <x v="10"/>
    <x v="1586"/>
  </r>
  <r>
    <x v="9"/>
    <x v="11"/>
    <x v="582"/>
  </r>
  <r>
    <x v="9"/>
    <x v="12"/>
    <x v="3796"/>
  </r>
  <r>
    <x v="9"/>
    <x v="13"/>
    <x v="4557"/>
  </r>
  <r>
    <x v="9"/>
    <x v="14"/>
    <x v="4084"/>
  </r>
  <r>
    <x v="9"/>
    <x v="15"/>
    <x v="3810"/>
  </r>
  <r>
    <x v="9"/>
    <x v="16"/>
    <x v="2180"/>
  </r>
  <r>
    <x v="9"/>
    <x v="17"/>
    <x v="2992"/>
  </r>
  <r>
    <x v="9"/>
    <x v="18"/>
    <x v="4558"/>
  </r>
  <r>
    <x v="9"/>
    <x v="19"/>
    <x v="3370"/>
  </r>
  <r>
    <x v="9"/>
    <x v="20"/>
    <x v="4559"/>
  </r>
  <r>
    <x v="9"/>
    <x v="21"/>
    <x v="1964"/>
  </r>
  <r>
    <x v="9"/>
    <x v="22"/>
    <x v="3347"/>
  </r>
  <r>
    <x v="9"/>
    <x v="23"/>
    <x v="4489"/>
  </r>
  <r>
    <x v="9"/>
    <x v="0"/>
    <x v="2517"/>
  </r>
  <r>
    <x v="9"/>
    <x v="1"/>
    <x v="2201"/>
  </r>
  <r>
    <x v="9"/>
    <x v="2"/>
    <x v="2735"/>
  </r>
  <r>
    <x v="9"/>
    <x v="3"/>
    <x v="3133"/>
  </r>
  <r>
    <x v="9"/>
    <x v="4"/>
    <x v="2186"/>
  </r>
  <r>
    <x v="9"/>
    <x v="5"/>
    <x v="4560"/>
  </r>
  <r>
    <x v="9"/>
    <x v="6"/>
    <x v="4200"/>
  </r>
  <r>
    <x v="9"/>
    <x v="7"/>
    <x v="4326"/>
  </r>
  <r>
    <x v="9"/>
    <x v="8"/>
    <x v="2478"/>
  </r>
  <r>
    <x v="9"/>
    <x v="9"/>
    <x v="4561"/>
  </r>
  <r>
    <x v="9"/>
    <x v="10"/>
    <x v="3629"/>
  </r>
  <r>
    <x v="9"/>
    <x v="11"/>
    <x v="3700"/>
  </r>
  <r>
    <x v="9"/>
    <x v="12"/>
    <x v="3919"/>
  </r>
  <r>
    <x v="9"/>
    <x v="13"/>
    <x v="4229"/>
  </r>
  <r>
    <x v="9"/>
    <x v="14"/>
    <x v="1851"/>
  </r>
  <r>
    <x v="9"/>
    <x v="15"/>
    <x v="4562"/>
  </r>
  <r>
    <x v="9"/>
    <x v="16"/>
    <x v="2971"/>
  </r>
  <r>
    <x v="9"/>
    <x v="17"/>
    <x v="4563"/>
  </r>
  <r>
    <x v="9"/>
    <x v="18"/>
    <x v="4020"/>
  </r>
  <r>
    <x v="9"/>
    <x v="19"/>
    <x v="559"/>
  </r>
  <r>
    <x v="9"/>
    <x v="20"/>
    <x v="3957"/>
  </r>
  <r>
    <x v="9"/>
    <x v="21"/>
    <x v="4564"/>
  </r>
  <r>
    <x v="9"/>
    <x v="22"/>
    <x v="70"/>
  </r>
  <r>
    <x v="9"/>
    <x v="23"/>
    <x v="4565"/>
  </r>
  <r>
    <x v="9"/>
    <x v="0"/>
    <x v="4566"/>
  </r>
  <r>
    <x v="9"/>
    <x v="1"/>
    <x v="4567"/>
  </r>
  <r>
    <x v="9"/>
    <x v="2"/>
    <x v="41"/>
  </r>
  <r>
    <x v="9"/>
    <x v="3"/>
    <x v="4568"/>
  </r>
  <r>
    <x v="9"/>
    <x v="4"/>
    <x v="3229"/>
  </r>
  <r>
    <x v="9"/>
    <x v="5"/>
    <x v="3967"/>
  </r>
  <r>
    <x v="9"/>
    <x v="6"/>
    <x v="4569"/>
  </r>
  <r>
    <x v="9"/>
    <x v="7"/>
    <x v="4570"/>
  </r>
  <r>
    <x v="9"/>
    <x v="8"/>
    <x v="4571"/>
  </r>
  <r>
    <x v="9"/>
    <x v="9"/>
    <x v="3017"/>
  </r>
  <r>
    <x v="9"/>
    <x v="10"/>
    <x v="282"/>
  </r>
  <r>
    <x v="9"/>
    <x v="11"/>
    <x v="4572"/>
  </r>
  <r>
    <x v="9"/>
    <x v="12"/>
    <x v="4573"/>
  </r>
  <r>
    <x v="9"/>
    <x v="13"/>
    <x v="3757"/>
  </r>
  <r>
    <x v="9"/>
    <x v="14"/>
    <x v="498"/>
  </r>
  <r>
    <x v="9"/>
    <x v="15"/>
    <x v="1522"/>
  </r>
  <r>
    <x v="9"/>
    <x v="16"/>
    <x v="4574"/>
  </r>
  <r>
    <x v="9"/>
    <x v="17"/>
    <x v="4575"/>
  </r>
  <r>
    <x v="9"/>
    <x v="18"/>
    <x v="1777"/>
  </r>
  <r>
    <x v="9"/>
    <x v="19"/>
    <x v="56"/>
  </r>
  <r>
    <x v="9"/>
    <x v="20"/>
    <x v="4576"/>
  </r>
  <r>
    <x v="9"/>
    <x v="21"/>
    <x v="4577"/>
  </r>
  <r>
    <x v="9"/>
    <x v="22"/>
    <x v="3910"/>
  </r>
  <r>
    <x v="9"/>
    <x v="23"/>
    <x v="4578"/>
  </r>
  <r>
    <x v="9"/>
    <x v="0"/>
    <x v="4579"/>
  </r>
  <r>
    <x v="9"/>
    <x v="1"/>
    <x v="4580"/>
  </r>
  <r>
    <x v="9"/>
    <x v="2"/>
    <x v="4581"/>
  </r>
  <r>
    <x v="9"/>
    <x v="3"/>
    <x v="4582"/>
  </r>
  <r>
    <x v="9"/>
    <x v="4"/>
    <x v="4583"/>
  </r>
  <r>
    <x v="9"/>
    <x v="5"/>
    <x v="518"/>
  </r>
  <r>
    <x v="9"/>
    <x v="6"/>
    <x v="4584"/>
  </r>
  <r>
    <x v="9"/>
    <x v="7"/>
    <x v="4529"/>
  </r>
  <r>
    <x v="9"/>
    <x v="8"/>
    <x v="4585"/>
  </r>
  <r>
    <x v="9"/>
    <x v="9"/>
    <x v="523"/>
  </r>
  <r>
    <x v="9"/>
    <x v="10"/>
    <x v="4491"/>
  </r>
  <r>
    <x v="9"/>
    <x v="11"/>
    <x v="4586"/>
  </r>
  <r>
    <x v="9"/>
    <x v="12"/>
    <x v="3840"/>
  </r>
  <r>
    <x v="9"/>
    <x v="13"/>
    <x v="4528"/>
  </r>
  <r>
    <x v="9"/>
    <x v="14"/>
    <x v="4587"/>
  </r>
  <r>
    <x v="9"/>
    <x v="15"/>
    <x v="4588"/>
  </r>
  <r>
    <x v="9"/>
    <x v="16"/>
    <x v="1426"/>
  </r>
  <r>
    <x v="9"/>
    <x v="17"/>
    <x v="4589"/>
  </r>
  <r>
    <x v="9"/>
    <x v="18"/>
    <x v="4590"/>
  </r>
  <r>
    <x v="9"/>
    <x v="19"/>
    <x v="4591"/>
  </r>
  <r>
    <x v="9"/>
    <x v="20"/>
    <x v="4592"/>
  </r>
  <r>
    <x v="9"/>
    <x v="21"/>
    <x v="1522"/>
  </r>
  <r>
    <x v="9"/>
    <x v="22"/>
    <x v="4593"/>
  </r>
  <r>
    <x v="9"/>
    <x v="23"/>
    <x v="3679"/>
  </r>
  <r>
    <x v="9"/>
    <x v="0"/>
    <x v="4594"/>
  </r>
  <r>
    <x v="9"/>
    <x v="1"/>
    <x v="4595"/>
  </r>
  <r>
    <x v="9"/>
    <x v="2"/>
    <x v="2850"/>
  </r>
  <r>
    <x v="9"/>
    <x v="3"/>
    <x v="3542"/>
  </r>
  <r>
    <x v="9"/>
    <x v="4"/>
    <x v="4199"/>
  </r>
  <r>
    <x v="9"/>
    <x v="5"/>
    <x v="4596"/>
  </r>
  <r>
    <x v="9"/>
    <x v="6"/>
    <x v="4597"/>
  </r>
  <r>
    <x v="9"/>
    <x v="7"/>
    <x v="1476"/>
  </r>
  <r>
    <x v="9"/>
    <x v="8"/>
    <x v="4598"/>
  </r>
  <r>
    <x v="9"/>
    <x v="9"/>
    <x v="4599"/>
  </r>
  <r>
    <x v="9"/>
    <x v="10"/>
    <x v="4600"/>
  </r>
  <r>
    <x v="9"/>
    <x v="11"/>
    <x v="4601"/>
  </r>
  <r>
    <x v="9"/>
    <x v="12"/>
    <x v="1880"/>
  </r>
  <r>
    <x v="9"/>
    <x v="13"/>
    <x v="4602"/>
  </r>
  <r>
    <x v="9"/>
    <x v="14"/>
    <x v="4543"/>
  </r>
  <r>
    <x v="9"/>
    <x v="15"/>
    <x v="4603"/>
  </r>
  <r>
    <x v="9"/>
    <x v="16"/>
    <x v="4604"/>
  </r>
  <r>
    <x v="9"/>
    <x v="17"/>
    <x v="1752"/>
  </r>
  <r>
    <x v="9"/>
    <x v="18"/>
    <x v="4605"/>
  </r>
  <r>
    <x v="9"/>
    <x v="19"/>
    <x v="4606"/>
  </r>
  <r>
    <x v="9"/>
    <x v="20"/>
    <x v="4607"/>
  </r>
  <r>
    <x v="9"/>
    <x v="21"/>
    <x v="46"/>
  </r>
  <r>
    <x v="9"/>
    <x v="22"/>
    <x v="4608"/>
  </r>
  <r>
    <x v="9"/>
    <x v="23"/>
    <x v="4609"/>
  </r>
  <r>
    <x v="9"/>
    <x v="0"/>
    <x v="4610"/>
  </r>
  <r>
    <x v="9"/>
    <x v="1"/>
    <x v="4611"/>
  </r>
  <r>
    <x v="9"/>
    <x v="2"/>
    <x v="525"/>
  </r>
  <r>
    <x v="9"/>
    <x v="3"/>
    <x v="1613"/>
  </r>
  <r>
    <x v="9"/>
    <x v="4"/>
    <x v="4612"/>
  </r>
  <r>
    <x v="9"/>
    <x v="5"/>
    <x v="864"/>
  </r>
  <r>
    <x v="9"/>
    <x v="6"/>
    <x v="4613"/>
  </r>
  <r>
    <x v="9"/>
    <x v="7"/>
    <x v="4614"/>
  </r>
  <r>
    <x v="9"/>
    <x v="8"/>
    <x v="4615"/>
  </r>
  <r>
    <x v="9"/>
    <x v="9"/>
    <x v="4616"/>
  </r>
  <r>
    <x v="9"/>
    <x v="10"/>
    <x v="4617"/>
  </r>
  <r>
    <x v="9"/>
    <x v="11"/>
    <x v="4618"/>
  </r>
  <r>
    <x v="9"/>
    <x v="12"/>
    <x v="4619"/>
  </r>
  <r>
    <x v="9"/>
    <x v="13"/>
    <x v="1834"/>
  </r>
  <r>
    <x v="9"/>
    <x v="14"/>
    <x v="469"/>
  </r>
  <r>
    <x v="9"/>
    <x v="15"/>
    <x v="4432"/>
  </r>
  <r>
    <x v="9"/>
    <x v="16"/>
    <x v="39"/>
  </r>
  <r>
    <x v="9"/>
    <x v="17"/>
    <x v="4620"/>
  </r>
  <r>
    <x v="9"/>
    <x v="18"/>
    <x v="4621"/>
  </r>
  <r>
    <x v="9"/>
    <x v="19"/>
    <x v="4622"/>
  </r>
  <r>
    <x v="9"/>
    <x v="20"/>
    <x v="4623"/>
  </r>
  <r>
    <x v="9"/>
    <x v="21"/>
    <x v="4624"/>
  </r>
  <r>
    <x v="9"/>
    <x v="22"/>
    <x v="4625"/>
  </r>
  <r>
    <x v="9"/>
    <x v="23"/>
    <x v="4272"/>
  </r>
  <r>
    <x v="9"/>
    <x v="0"/>
    <x v="2742"/>
  </r>
  <r>
    <x v="9"/>
    <x v="1"/>
    <x v="4626"/>
  </r>
  <r>
    <x v="9"/>
    <x v="2"/>
    <x v="4627"/>
  </r>
  <r>
    <x v="9"/>
    <x v="3"/>
    <x v="3353"/>
  </r>
  <r>
    <x v="9"/>
    <x v="4"/>
    <x v="4202"/>
  </r>
  <r>
    <x v="9"/>
    <x v="5"/>
    <x v="4487"/>
  </r>
  <r>
    <x v="9"/>
    <x v="6"/>
    <x v="4143"/>
  </r>
  <r>
    <x v="9"/>
    <x v="7"/>
    <x v="4226"/>
  </r>
  <r>
    <x v="9"/>
    <x v="8"/>
    <x v="4628"/>
  </r>
  <r>
    <x v="9"/>
    <x v="9"/>
    <x v="3867"/>
  </r>
  <r>
    <x v="9"/>
    <x v="10"/>
    <x v="4629"/>
  </r>
  <r>
    <x v="9"/>
    <x v="11"/>
    <x v="1775"/>
  </r>
  <r>
    <x v="9"/>
    <x v="12"/>
    <x v="3605"/>
  </r>
  <r>
    <x v="9"/>
    <x v="13"/>
    <x v="4630"/>
  </r>
  <r>
    <x v="9"/>
    <x v="14"/>
    <x v="808"/>
  </r>
  <r>
    <x v="9"/>
    <x v="15"/>
    <x v="4631"/>
  </r>
  <r>
    <x v="9"/>
    <x v="16"/>
    <x v="510"/>
  </r>
  <r>
    <x v="9"/>
    <x v="17"/>
    <x v="4632"/>
  </r>
  <r>
    <x v="9"/>
    <x v="18"/>
    <x v="4633"/>
  </r>
  <r>
    <x v="9"/>
    <x v="19"/>
    <x v="2123"/>
  </r>
  <r>
    <x v="9"/>
    <x v="20"/>
    <x v="4634"/>
  </r>
  <r>
    <x v="9"/>
    <x v="21"/>
    <x v="1687"/>
  </r>
  <r>
    <x v="9"/>
    <x v="22"/>
    <x v="3949"/>
  </r>
  <r>
    <x v="9"/>
    <x v="23"/>
    <x v="4635"/>
  </r>
  <r>
    <x v="9"/>
    <x v="0"/>
    <x v="4636"/>
  </r>
  <r>
    <x v="9"/>
    <x v="1"/>
    <x v="2342"/>
  </r>
  <r>
    <x v="9"/>
    <x v="2"/>
    <x v="4637"/>
  </r>
  <r>
    <x v="9"/>
    <x v="3"/>
    <x v="4638"/>
  </r>
  <r>
    <x v="9"/>
    <x v="4"/>
    <x v="4639"/>
  </r>
  <r>
    <x v="9"/>
    <x v="5"/>
    <x v="4278"/>
  </r>
  <r>
    <x v="9"/>
    <x v="6"/>
    <x v="4640"/>
  </r>
  <r>
    <x v="9"/>
    <x v="7"/>
    <x v="4641"/>
  </r>
  <r>
    <x v="9"/>
    <x v="8"/>
    <x v="2952"/>
  </r>
  <r>
    <x v="9"/>
    <x v="9"/>
    <x v="3799"/>
  </r>
  <r>
    <x v="9"/>
    <x v="10"/>
    <x v="3657"/>
  </r>
  <r>
    <x v="9"/>
    <x v="11"/>
    <x v="4127"/>
  </r>
  <r>
    <x v="9"/>
    <x v="12"/>
    <x v="4642"/>
  </r>
  <r>
    <x v="9"/>
    <x v="13"/>
    <x v="4643"/>
  </r>
  <r>
    <x v="9"/>
    <x v="14"/>
    <x v="4644"/>
  </r>
  <r>
    <x v="9"/>
    <x v="15"/>
    <x v="3636"/>
  </r>
  <r>
    <x v="9"/>
    <x v="16"/>
    <x v="4506"/>
  </r>
  <r>
    <x v="9"/>
    <x v="17"/>
    <x v="4362"/>
  </r>
  <r>
    <x v="9"/>
    <x v="18"/>
    <x v="4645"/>
  </r>
  <r>
    <x v="9"/>
    <x v="19"/>
    <x v="1620"/>
  </r>
  <r>
    <x v="9"/>
    <x v="20"/>
    <x v="3379"/>
  </r>
  <r>
    <x v="9"/>
    <x v="21"/>
    <x v="2073"/>
  </r>
  <r>
    <x v="9"/>
    <x v="22"/>
    <x v="465"/>
  </r>
  <r>
    <x v="9"/>
    <x v="23"/>
    <x v="4075"/>
  </r>
  <r>
    <x v="9"/>
    <x v="0"/>
    <x v="4447"/>
  </r>
  <r>
    <x v="9"/>
    <x v="1"/>
    <x v="3461"/>
  </r>
  <r>
    <x v="9"/>
    <x v="2"/>
    <x v="4646"/>
  </r>
  <r>
    <x v="9"/>
    <x v="3"/>
    <x v="2840"/>
  </r>
  <r>
    <x v="9"/>
    <x v="4"/>
    <x v="4133"/>
  </r>
  <r>
    <x v="9"/>
    <x v="5"/>
    <x v="1605"/>
  </r>
  <r>
    <x v="9"/>
    <x v="6"/>
    <x v="2756"/>
  </r>
  <r>
    <x v="9"/>
    <x v="7"/>
    <x v="2264"/>
  </r>
  <r>
    <x v="9"/>
    <x v="8"/>
    <x v="2471"/>
  </r>
  <r>
    <x v="9"/>
    <x v="9"/>
    <x v="1845"/>
  </r>
  <r>
    <x v="9"/>
    <x v="10"/>
    <x v="4647"/>
  </r>
  <r>
    <x v="9"/>
    <x v="11"/>
    <x v="4648"/>
  </r>
  <r>
    <x v="9"/>
    <x v="12"/>
    <x v="2250"/>
  </r>
  <r>
    <x v="9"/>
    <x v="13"/>
    <x v="1964"/>
  </r>
  <r>
    <x v="9"/>
    <x v="14"/>
    <x v="1621"/>
  </r>
  <r>
    <x v="9"/>
    <x v="15"/>
    <x v="4142"/>
  </r>
  <r>
    <x v="9"/>
    <x v="16"/>
    <x v="4649"/>
  </r>
  <r>
    <x v="9"/>
    <x v="17"/>
    <x v="55"/>
  </r>
  <r>
    <x v="9"/>
    <x v="18"/>
    <x v="4189"/>
  </r>
  <r>
    <x v="9"/>
    <x v="19"/>
    <x v="4650"/>
  </r>
  <r>
    <x v="9"/>
    <x v="20"/>
    <x v="1891"/>
  </r>
  <r>
    <x v="9"/>
    <x v="21"/>
    <x v="3636"/>
  </r>
  <r>
    <x v="9"/>
    <x v="22"/>
    <x v="3969"/>
  </r>
  <r>
    <x v="9"/>
    <x v="23"/>
    <x v="4651"/>
  </r>
  <r>
    <x v="9"/>
    <x v="0"/>
    <x v="2800"/>
  </r>
  <r>
    <x v="9"/>
    <x v="1"/>
    <x v="1536"/>
  </r>
  <r>
    <x v="9"/>
    <x v="2"/>
    <x v="4652"/>
  </r>
  <r>
    <x v="9"/>
    <x v="3"/>
    <x v="4653"/>
  </r>
  <r>
    <x v="9"/>
    <x v="4"/>
    <x v="4344"/>
  </r>
  <r>
    <x v="9"/>
    <x v="5"/>
    <x v="4654"/>
  </r>
  <r>
    <x v="9"/>
    <x v="6"/>
    <x v="4200"/>
  </r>
  <r>
    <x v="9"/>
    <x v="7"/>
    <x v="1903"/>
  </r>
  <r>
    <x v="9"/>
    <x v="8"/>
    <x v="1899"/>
  </r>
  <r>
    <x v="9"/>
    <x v="9"/>
    <x v="4569"/>
  </r>
  <r>
    <x v="9"/>
    <x v="10"/>
    <x v="1900"/>
  </r>
  <r>
    <x v="9"/>
    <x v="11"/>
    <x v="4655"/>
  </r>
  <r>
    <x v="9"/>
    <x v="12"/>
    <x v="4656"/>
  </r>
  <r>
    <x v="9"/>
    <x v="13"/>
    <x v="4340"/>
  </r>
  <r>
    <x v="9"/>
    <x v="14"/>
    <x v="2696"/>
  </r>
  <r>
    <x v="9"/>
    <x v="15"/>
    <x v="1611"/>
  </r>
  <r>
    <x v="9"/>
    <x v="16"/>
    <x v="4657"/>
  </r>
  <r>
    <x v="9"/>
    <x v="17"/>
    <x v="2118"/>
  </r>
  <r>
    <x v="9"/>
    <x v="18"/>
    <x v="4658"/>
  </r>
  <r>
    <x v="9"/>
    <x v="19"/>
    <x v="1961"/>
  </r>
  <r>
    <x v="9"/>
    <x v="20"/>
    <x v="3761"/>
  </r>
  <r>
    <x v="9"/>
    <x v="21"/>
    <x v="2706"/>
  </r>
  <r>
    <x v="9"/>
    <x v="22"/>
    <x v="4554"/>
  </r>
  <r>
    <x v="9"/>
    <x v="23"/>
    <x v="2223"/>
  </r>
  <r>
    <x v="9"/>
    <x v="0"/>
    <x v="4659"/>
  </r>
  <r>
    <x v="9"/>
    <x v="1"/>
    <x v="3795"/>
  </r>
  <r>
    <x v="9"/>
    <x v="2"/>
    <x v="4660"/>
  </r>
  <r>
    <x v="9"/>
    <x v="3"/>
    <x v="4661"/>
  </r>
  <r>
    <x v="9"/>
    <x v="4"/>
    <x v="4662"/>
  </r>
  <r>
    <x v="9"/>
    <x v="5"/>
    <x v="4663"/>
  </r>
  <r>
    <x v="9"/>
    <x v="6"/>
    <x v="4664"/>
  </r>
  <r>
    <x v="9"/>
    <x v="7"/>
    <x v="2056"/>
  </r>
  <r>
    <x v="9"/>
    <x v="8"/>
    <x v="1890"/>
  </r>
  <r>
    <x v="9"/>
    <x v="9"/>
    <x v="4665"/>
  </r>
  <r>
    <x v="9"/>
    <x v="10"/>
    <x v="4666"/>
  </r>
  <r>
    <x v="9"/>
    <x v="11"/>
    <x v="3931"/>
  </r>
  <r>
    <x v="9"/>
    <x v="12"/>
    <x v="608"/>
  </r>
  <r>
    <x v="9"/>
    <x v="13"/>
    <x v="1593"/>
  </r>
  <r>
    <x v="9"/>
    <x v="14"/>
    <x v="2770"/>
  </r>
  <r>
    <x v="9"/>
    <x v="15"/>
    <x v="4146"/>
  </r>
  <r>
    <x v="9"/>
    <x v="16"/>
    <x v="2543"/>
  </r>
  <r>
    <x v="9"/>
    <x v="17"/>
    <x v="1834"/>
  </r>
  <r>
    <x v="9"/>
    <x v="18"/>
    <x v="4667"/>
  </r>
  <r>
    <x v="9"/>
    <x v="19"/>
    <x v="3598"/>
  </r>
  <r>
    <x v="9"/>
    <x v="20"/>
    <x v="3242"/>
  </r>
  <r>
    <x v="9"/>
    <x v="21"/>
    <x v="2921"/>
  </r>
  <r>
    <x v="9"/>
    <x v="22"/>
    <x v="3181"/>
  </r>
  <r>
    <x v="9"/>
    <x v="23"/>
    <x v="4668"/>
  </r>
  <r>
    <x v="9"/>
    <x v="0"/>
    <x v="4669"/>
  </r>
  <r>
    <x v="9"/>
    <x v="1"/>
    <x v="2571"/>
  </r>
  <r>
    <x v="9"/>
    <x v="2"/>
    <x v="2643"/>
  </r>
  <r>
    <x v="9"/>
    <x v="3"/>
    <x v="4670"/>
  </r>
  <r>
    <x v="9"/>
    <x v="4"/>
    <x v="4671"/>
  </r>
  <r>
    <x v="9"/>
    <x v="5"/>
    <x v="1891"/>
  </r>
  <r>
    <x v="9"/>
    <x v="6"/>
    <x v="4667"/>
  </r>
  <r>
    <x v="9"/>
    <x v="7"/>
    <x v="4672"/>
  </r>
  <r>
    <x v="9"/>
    <x v="8"/>
    <x v="2769"/>
  </r>
  <r>
    <x v="9"/>
    <x v="9"/>
    <x v="1687"/>
  </r>
  <r>
    <x v="9"/>
    <x v="10"/>
    <x v="3188"/>
  </r>
  <r>
    <x v="9"/>
    <x v="11"/>
    <x v="4673"/>
  </r>
  <r>
    <x v="9"/>
    <x v="12"/>
    <x v="4336"/>
  </r>
  <r>
    <x v="9"/>
    <x v="13"/>
    <x v="3008"/>
  </r>
  <r>
    <x v="9"/>
    <x v="14"/>
    <x v="2745"/>
  </r>
  <r>
    <x v="9"/>
    <x v="15"/>
    <x v="4386"/>
  </r>
  <r>
    <x v="9"/>
    <x v="16"/>
    <x v="2873"/>
  </r>
  <r>
    <x v="9"/>
    <x v="17"/>
    <x v="4674"/>
  </r>
  <r>
    <x v="9"/>
    <x v="18"/>
    <x v="492"/>
  </r>
  <r>
    <x v="9"/>
    <x v="19"/>
    <x v="4675"/>
  </r>
  <r>
    <x v="9"/>
    <x v="20"/>
    <x v="3930"/>
  </r>
  <r>
    <x v="9"/>
    <x v="21"/>
    <x v="1858"/>
  </r>
  <r>
    <x v="9"/>
    <x v="22"/>
    <x v="3950"/>
  </r>
  <r>
    <x v="9"/>
    <x v="23"/>
    <x v="2288"/>
  </r>
  <r>
    <x v="9"/>
    <x v="0"/>
    <x v="1637"/>
  </r>
  <r>
    <x v="9"/>
    <x v="1"/>
    <x v="2308"/>
  </r>
  <r>
    <x v="9"/>
    <x v="2"/>
    <x v="4676"/>
  </r>
  <r>
    <x v="9"/>
    <x v="3"/>
    <x v="3193"/>
  </r>
  <r>
    <x v="9"/>
    <x v="4"/>
    <x v="4677"/>
  </r>
  <r>
    <x v="9"/>
    <x v="5"/>
    <x v="4678"/>
  </r>
  <r>
    <x v="9"/>
    <x v="6"/>
    <x v="210"/>
  </r>
  <r>
    <x v="9"/>
    <x v="7"/>
    <x v="4679"/>
  </r>
  <r>
    <x v="9"/>
    <x v="8"/>
    <x v="4680"/>
  </r>
  <r>
    <x v="9"/>
    <x v="9"/>
    <x v="4681"/>
  </r>
  <r>
    <x v="9"/>
    <x v="10"/>
    <x v="1507"/>
  </r>
  <r>
    <x v="9"/>
    <x v="11"/>
    <x v="4682"/>
  </r>
  <r>
    <x v="9"/>
    <x v="12"/>
    <x v="4683"/>
  </r>
  <r>
    <x v="9"/>
    <x v="13"/>
    <x v="4684"/>
  </r>
  <r>
    <x v="9"/>
    <x v="14"/>
    <x v="2975"/>
  </r>
  <r>
    <x v="9"/>
    <x v="15"/>
    <x v="4685"/>
  </r>
  <r>
    <x v="9"/>
    <x v="16"/>
    <x v="4686"/>
  </r>
  <r>
    <x v="9"/>
    <x v="17"/>
    <x v="4687"/>
  </r>
  <r>
    <x v="9"/>
    <x v="18"/>
    <x v="4688"/>
  </r>
  <r>
    <x v="9"/>
    <x v="19"/>
    <x v="4689"/>
  </r>
  <r>
    <x v="9"/>
    <x v="20"/>
    <x v="4690"/>
  </r>
  <r>
    <x v="9"/>
    <x v="21"/>
    <x v="4691"/>
  </r>
  <r>
    <x v="9"/>
    <x v="22"/>
    <x v="4692"/>
  </r>
  <r>
    <x v="9"/>
    <x v="23"/>
    <x v="4693"/>
  </r>
  <r>
    <x v="9"/>
    <x v="0"/>
    <x v="4694"/>
  </r>
  <r>
    <x v="9"/>
    <x v="1"/>
    <x v="4695"/>
  </r>
  <r>
    <x v="9"/>
    <x v="2"/>
    <x v="408"/>
  </r>
  <r>
    <x v="9"/>
    <x v="3"/>
    <x v="4696"/>
  </r>
  <r>
    <x v="9"/>
    <x v="4"/>
    <x v="4697"/>
  </r>
  <r>
    <x v="9"/>
    <x v="5"/>
    <x v="4698"/>
  </r>
  <r>
    <x v="9"/>
    <x v="6"/>
    <x v="3791"/>
  </r>
  <r>
    <x v="9"/>
    <x v="7"/>
    <x v="4699"/>
  </r>
  <r>
    <x v="9"/>
    <x v="8"/>
    <x v="4700"/>
  </r>
  <r>
    <x v="9"/>
    <x v="9"/>
    <x v="4701"/>
  </r>
  <r>
    <x v="9"/>
    <x v="10"/>
    <x v="39"/>
  </r>
  <r>
    <x v="9"/>
    <x v="11"/>
    <x v="4308"/>
  </r>
  <r>
    <x v="9"/>
    <x v="12"/>
    <x v="374"/>
  </r>
  <r>
    <x v="9"/>
    <x v="13"/>
    <x v="4702"/>
  </r>
  <r>
    <x v="9"/>
    <x v="14"/>
    <x v="4703"/>
  </r>
  <r>
    <x v="9"/>
    <x v="15"/>
    <x v="4699"/>
  </r>
  <r>
    <x v="9"/>
    <x v="16"/>
    <x v="4180"/>
  </r>
  <r>
    <x v="9"/>
    <x v="17"/>
    <x v="4704"/>
  </r>
  <r>
    <x v="9"/>
    <x v="18"/>
    <x v="4705"/>
  </r>
  <r>
    <x v="9"/>
    <x v="19"/>
    <x v="4706"/>
  </r>
  <r>
    <x v="9"/>
    <x v="20"/>
    <x v="4707"/>
  </r>
  <r>
    <x v="9"/>
    <x v="21"/>
    <x v="3979"/>
  </r>
  <r>
    <x v="9"/>
    <x v="22"/>
    <x v="4708"/>
  </r>
  <r>
    <x v="9"/>
    <x v="23"/>
    <x v="4709"/>
  </r>
  <r>
    <x v="9"/>
    <x v="0"/>
    <x v="3766"/>
  </r>
  <r>
    <x v="9"/>
    <x v="1"/>
    <x v="4710"/>
  </r>
  <r>
    <x v="9"/>
    <x v="2"/>
    <x v="4711"/>
  </r>
  <r>
    <x v="9"/>
    <x v="3"/>
    <x v="2832"/>
  </r>
  <r>
    <x v="9"/>
    <x v="4"/>
    <x v="4712"/>
  </r>
  <r>
    <x v="9"/>
    <x v="5"/>
    <x v="4713"/>
  </r>
  <r>
    <x v="9"/>
    <x v="6"/>
    <x v="4714"/>
  </r>
  <r>
    <x v="9"/>
    <x v="7"/>
    <x v="4715"/>
  </r>
  <r>
    <x v="9"/>
    <x v="8"/>
    <x v="3846"/>
  </r>
  <r>
    <x v="9"/>
    <x v="9"/>
    <x v="3935"/>
  </r>
  <r>
    <x v="9"/>
    <x v="10"/>
    <x v="4716"/>
  </r>
  <r>
    <x v="9"/>
    <x v="11"/>
    <x v="3548"/>
  </r>
  <r>
    <x v="9"/>
    <x v="12"/>
    <x v="1694"/>
  </r>
  <r>
    <x v="9"/>
    <x v="13"/>
    <x v="4717"/>
  </r>
  <r>
    <x v="9"/>
    <x v="14"/>
    <x v="4718"/>
  </r>
  <r>
    <x v="9"/>
    <x v="15"/>
    <x v="4719"/>
  </r>
  <r>
    <x v="9"/>
    <x v="16"/>
    <x v="1539"/>
  </r>
  <r>
    <x v="9"/>
    <x v="17"/>
    <x v="4559"/>
  </r>
  <r>
    <x v="9"/>
    <x v="18"/>
    <x v="557"/>
  </r>
  <r>
    <x v="9"/>
    <x v="19"/>
    <x v="2828"/>
  </r>
  <r>
    <x v="9"/>
    <x v="20"/>
    <x v="4720"/>
  </r>
  <r>
    <x v="9"/>
    <x v="21"/>
    <x v="3442"/>
  </r>
  <r>
    <x v="9"/>
    <x v="22"/>
    <x v="4721"/>
  </r>
  <r>
    <x v="9"/>
    <x v="23"/>
    <x v="3261"/>
  </r>
  <r>
    <x v="9"/>
    <x v="0"/>
    <x v="1562"/>
  </r>
  <r>
    <x v="9"/>
    <x v="1"/>
    <x v="2884"/>
  </r>
  <r>
    <x v="9"/>
    <x v="2"/>
    <x v="4722"/>
  </r>
  <r>
    <x v="9"/>
    <x v="3"/>
    <x v="4723"/>
  </r>
  <r>
    <x v="9"/>
    <x v="4"/>
    <x v="4274"/>
  </r>
  <r>
    <x v="9"/>
    <x v="5"/>
    <x v="3337"/>
  </r>
  <r>
    <x v="9"/>
    <x v="6"/>
    <x v="4333"/>
  </r>
  <r>
    <x v="9"/>
    <x v="7"/>
    <x v="2251"/>
  </r>
  <r>
    <x v="9"/>
    <x v="8"/>
    <x v="4724"/>
  </r>
  <r>
    <x v="9"/>
    <x v="9"/>
    <x v="2182"/>
  </r>
  <r>
    <x v="9"/>
    <x v="10"/>
    <x v="4725"/>
  </r>
  <r>
    <x v="9"/>
    <x v="11"/>
    <x v="4726"/>
  </r>
  <r>
    <x v="9"/>
    <x v="12"/>
    <x v="42"/>
  </r>
  <r>
    <x v="9"/>
    <x v="13"/>
    <x v="4727"/>
  </r>
  <r>
    <x v="9"/>
    <x v="14"/>
    <x v="4728"/>
  </r>
  <r>
    <x v="9"/>
    <x v="15"/>
    <x v="4272"/>
  </r>
  <r>
    <x v="9"/>
    <x v="16"/>
    <x v="2742"/>
  </r>
  <r>
    <x v="9"/>
    <x v="17"/>
    <x v="1553"/>
  </r>
  <r>
    <x v="9"/>
    <x v="18"/>
    <x v="4729"/>
  </r>
  <r>
    <x v="9"/>
    <x v="19"/>
    <x v="4730"/>
  </r>
  <r>
    <x v="9"/>
    <x v="20"/>
    <x v="2179"/>
  </r>
  <r>
    <x v="9"/>
    <x v="21"/>
    <x v="2168"/>
  </r>
  <r>
    <x v="9"/>
    <x v="22"/>
    <x v="4731"/>
  </r>
  <r>
    <x v="9"/>
    <x v="23"/>
    <x v="3066"/>
  </r>
  <r>
    <x v="9"/>
    <x v="0"/>
    <x v="2292"/>
  </r>
  <r>
    <x v="9"/>
    <x v="1"/>
    <x v="3286"/>
  </r>
  <r>
    <x v="9"/>
    <x v="2"/>
    <x v="4732"/>
  </r>
  <r>
    <x v="9"/>
    <x v="3"/>
    <x v="3681"/>
  </r>
  <r>
    <x v="9"/>
    <x v="4"/>
    <x v="4381"/>
  </r>
  <r>
    <x v="9"/>
    <x v="5"/>
    <x v="2036"/>
  </r>
  <r>
    <x v="9"/>
    <x v="6"/>
    <x v="2165"/>
  </r>
  <r>
    <x v="9"/>
    <x v="7"/>
    <x v="4016"/>
  </r>
  <r>
    <x v="9"/>
    <x v="8"/>
    <x v="554"/>
  </r>
  <r>
    <x v="9"/>
    <x v="9"/>
    <x v="4733"/>
  </r>
  <r>
    <x v="9"/>
    <x v="10"/>
    <x v="4734"/>
  </r>
  <r>
    <x v="9"/>
    <x v="11"/>
    <x v="4279"/>
  </r>
  <r>
    <x v="9"/>
    <x v="12"/>
    <x v="4735"/>
  </r>
  <r>
    <x v="9"/>
    <x v="13"/>
    <x v="2745"/>
  </r>
  <r>
    <x v="9"/>
    <x v="14"/>
    <x v="1642"/>
  </r>
  <r>
    <x v="9"/>
    <x v="15"/>
    <x v="3576"/>
  </r>
  <r>
    <x v="9"/>
    <x v="16"/>
    <x v="7"/>
  </r>
  <r>
    <x v="9"/>
    <x v="17"/>
    <x v="1783"/>
  </r>
  <r>
    <x v="9"/>
    <x v="18"/>
    <x v="3584"/>
  </r>
  <r>
    <x v="9"/>
    <x v="19"/>
    <x v="3193"/>
  </r>
  <r>
    <x v="9"/>
    <x v="20"/>
    <x v="2413"/>
  </r>
  <r>
    <x v="9"/>
    <x v="21"/>
    <x v="2645"/>
  </r>
  <r>
    <x v="9"/>
    <x v="22"/>
    <x v="1575"/>
  </r>
  <r>
    <x v="9"/>
    <x v="23"/>
    <x v="2852"/>
  </r>
  <r>
    <x v="10"/>
    <x v="0"/>
    <x v="2881"/>
  </r>
  <r>
    <x v="10"/>
    <x v="1"/>
    <x v="4736"/>
  </r>
  <r>
    <x v="10"/>
    <x v="2"/>
    <x v="3549"/>
  </r>
  <r>
    <x v="10"/>
    <x v="3"/>
    <x v="4229"/>
  </r>
  <r>
    <x v="10"/>
    <x v="4"/>
    <x v="4737"/>
  </r>
  <r>
    <x v="10"/>
    <x v="5"/>
    <x v="4122"/>
  </r>
  <r>
    <x v="10"/>
    <x v="6"/>
    <x v="1886"/>
  </r>
  <r>
    <x v="10"/>
    <x v="7"/>
    <x v="4738"/>
  </r>
  <r>
    <x v="10"/>
    <x v="8"/>
    <x v="2399"/>
  </r>
  <r>
    <x v="10"/>
    <x v="9"/>
    <x v="4092"/>
  </r>
  <r>
    <x v="10"/>
    <x v="10"/>
    <x v="2488"/>
  </r>
  <r>
    <x v="10"/>
    <x v="11"/>
    <x v="4548"/>
  </r>
  <r>
    <x v="10"/>
    <x v="12"/>
    <x v="2129"/>
  </r>
  <r>
    <x v="10"/>
    <x v="13"/>
    <x v="3320"/>
  </r>
  <r>
    <x v="10"/>
    <x v="14"/>
    <x v="4739"/>
  </r>
  <r>
    <x v="10"/>
    <x v="15"/>
    <x v="2640"/>
  </r>
  <r>
    <x v="10"/>
    <x v="16"/>
    <x v="4550"/>
  </r>
  <r>
    <x v="10"/>
    <x v="17"/>
    <x v="4740"/>
  </r>
  <r>
    <x v="10"/>
    <x v="18"/>
    <x v="436"/>
  </r>
  <r>
    <x v="10"/>
    <x v="19"/>
    <x v="4741"/>
  </r>
  <r>
    <x v="10"/>
    <x v="20"/>
    <x v="4742"/>
  </r>
  <r>
    <x v="10"/>
    <x v="21"/>
    <x v="3338"/>
  </r>
  <r>
    <x v="10"/>
    <x v="22"/>
    <x v="3426"/>
  </r>
  <r>
    <x v="10"/>
    <x v="23"/>
    <x v="4743"/>
  </r>
  <r>
    <x v="10"/>
    <x v="0"/>
    <x v="3936"/>
  </r>
  <r>
    <x v="10"/>
    <x v="1"/>
    <x v="1536"/>
  </r>
  <r>
    <x v="10"/>
    <x v="2"/>
    <x v="3338"/>
  </r>
  <r>
    <x v="10"/>
    <x v="3"/>
    <x v="4744"/>
  </r>
  <r>
    <x v="10"/>
    <x v="4"/>
    <x v="1870"/>
  </r>
  <r>
    <x v="10"/>
    <x v="5"/>
    <x v="2745"/>
  </r>
  <r>
    <x v="10"/>
    <x v="6"/>
    <x v="4745"/>
  </r>
  <r>
    <x v="10"/>
    <x v="7"/>
    <x v="4746"/>
  </r>
  <r>
    <x v="10"/>
    <x v="8"/>
    <x v="4747"/>
  </r>
  <r>
    <x v="10"/>
    <x v="9"/>
    <x v="2392"/>
  </r>
  <r>
    <x v="10"/>
    <x v="10"/>
    <x v="1516"/>
  </r>
  <r>
    <x v="10"/>
    <x v="11"/>
    <x v="4748"/>
  </r>
  <r>
    <x v="10"/>
    <x v="12"/>
    <x v="605"/>
  </r>
  <r>
    <x v="10"/>
    <x v="13"/>
    <x v="603"/>
  </r>
  <r>
    <x v="10"/>
    <x v="14"/>
    <x v="3769"/>
  </r>
  <r>
    <x v="10"/>
    <x v="15"/>
    <x v="4749"/>
  </r>
  <r>
    <x v="10"/>
    <x v="16"/>
    <x v="4750"/>
  </r>
  <r>
    <x v="10"/>
    <x v="17"/>
    <x v="4751"/>
  </r>
  <r>
    <x v="10"/>
    <x v="18"/>
    <x v="4752"/>
  </r>
  <r>
    <x v="10"/>
    <x v="19"/>
    <x v="4750"/>
  </r>
  <r>
    <x v="10"/>
    <x v="20"/>
    <x v="4753"/>
  </r>
  <r>
    <x v="10"/>
    <x v="21"/>
    <x v="4754"/>
  </r>
  <r>
    <x v="10"/>
    <x v="22"/>
    <x v="1596"/>
  </r>
  <r>
    <x v="10"/>
    <x v="23"/>
    <x v="4755"/>
  </r>
  <r>
    <x v="10"/>
    <x v="0"/>
    <x v="4756"/>
  </r>
  <r>
    <x v="10"/>
    <x v="1"/>
    <x v="4081"/>
  </r>
  <r>
    <x v="10"/>
    <x v="2"/>
    <x v="2859"/>
  </r>
  <r>
    <x v="10"/>
    <x v="3"/>
    <x v="2067"/>
  </r>
  <r>
    <x v="10"/>
    <x v="4"/>
    <x v="2523"/>
  </r>
  <r>
    <x v="10"/>
    <x v="5"/>
    <x v="4164"/>
  </r>
  <r>
    <x v="10"/>
    <x v="6"/>
    <x v="4757"/>
  </r>
  <r>
    <x v="10"/>
    <x v="7"/>
    <x v="4758"/>
  </r>
  <r>
    <x v="10"/>
    <x v="8"/>
    <x v="4759"/>
  </r>
  <r>
    <x v="10"/>
    <x v="9"/>
    <x v="4760"/>
  </r>
  <r>
    <x v="10"/>
    <x v="10"/>
    <x v="4761"/>
  </r>
  <r>
    <x v="10"/>
    <x v="11"/>
    <x v="3634"/>
  </r>
  <r>
    <x v="10"/>
    <x v="12"/>
    <x v="4762"/>
  </r>
  <r>
    <x v="10"/>
    <x v="13"/>
    <x v="1966"/>
  </r>
  <r>
    <x v="10"/>
    <x v="14"/>
    <x v="4038"/>
  </r>
  <r>
    <x v="10"/>
    <x v="15"/>
    <x v="4763"/>
  </r>
  <r>
    <x v="10"/>
    <x v="16"/>
    <x v="4764"/>
  </r>
  <r>
    <x v="10"/>
    <x v="17"/>
    <x v="3699"/>
  </r>
  <r>
    <x v="10"/>
    <x v="18"/>
    <x v="3671"/>
  </r>
  <r>
    <x v="10"/>
    <x v="19"/>
    <x v="451"/>
  </r>
  <r>
    <x v="10"/>
    <x v="20"/>
    <x v="4765"/>
  </r>
  <r>
    <x v="10"/>
    <x v="21"/>
    <x v="3203"/>
  </r>
  <r>
    <x v="10"/>
    <x v="22"/>
    <x v="4073"/>
  </r>
  <r>
    <x v="10"/>
    <x v="23"/>
    <x v="4537"/>
  </r>
  <r>
    <x v="10"/>
    <x v="0"/>
    <x v="2421"/>
  </r>
  <r>
    <x v="10"/>
    <x v="1"/>
    <x v="2400"/>
  </r>
  <r>
    <x v="10"/>
    <x v="2"/>
    <x v="4766"/>
  </r>
  <r>
    <x v="10"/>
    <x v="3"/>
    <x v="2419"/>
  </r>
  <r>
    <x v="10"/>
    <x v="4"/>
    <x v="3636"/>
  </r>
  <r>
    <x v="10"/>
    <x v="5"/>
    <x v="114"/>
  </r>
  <r>
    <x v="10"/>
    <x v="6"/>
    <x v="2850"/>
  </r>
  <r>
    <x v="10"/>
    <x v="7"/>
    <x v="395"/>
  </r>
  <r>
    <x v="10"/>
    <x v="8"/>
    <x v="4767"/>
  </r>
  <r>
    <x v="10"/>
    <x v="9"/>
    <x v="4370"/>
  </r>
  <r>
    <x v="10"/>
    <x v="10"/>
    <x v="1878"/>
  </r>
  <r>
    <x v="10"/>
    <x v="11"/>
    <x v="4768"/>
  </r>
  <r>
    <x v="10"/>
    <x v="12"/>
    <x v="4769"/>
  </r>
  <r>
    <x v="10"/>
    <x v="13"/>
    <x v="1689"/>
  </r>
  <r>
    <x v="10"/>
    <x v="14"/>
    <x v="100"/>
  </r>
  <r>
    <x v="10"/>
    <x v="15"/>
    <x v="4770"/>
  </r>
  <r>
    <x v="10"/>
    <x v="16"/>
    <x v="4771"/>
  </r>
  <r>
    <x v="10"/>
    <x v="17"/>
    <x v="4772"/>
  </r>
  <r>
    <x v="10"/>
    <x v="18"/>
    <x v="2957"/>
  </r>
  <r>
    <x v="10"/>
    <x v="19"/>
    <x v="4773"/>
  </r>
  <r>
    <x v="10"/>
    <x v="20"/>
    <x v="2441"/>
  </r>
  <r>
    <x v="10"/>
    <x v="21"/>
    <x v="2454"/>
  </r>
  <r>
    <x v="10"/>
    <x v="22"/>
    <x v="2005"/>
  </r>
  <r>
    <x v="10"/>
    <x v="23"/>
    <x v="3939"/>
  </r>
  <r>
    <x v="10"/>
    <x v="0"/>
    <x v="2774"/>
  </r>
  <r>
    <x v="10"/>
    <x v="1"/>
    <x v="2105"/>
  </r>
  <r>
    <x v="10"/>
    <x v="2"/>
    <x v="3302"/>
  </r>
  <r>
    <x v="10"/>
    <x v="3"/>
    <x v="3200"/>
  </r>
  <r>
    <x v="10"/>
    <x v="4"/>
    <x v="2364"/>
  </r>
  <r>
    <x v="10"/>
    <x v="5"/>
    <x v="1560"/>
  </r>
  <r>
    <x v="10"/>
    <x v="6"/>
    <x v="4774"/>
  </r>
  <r>
    <x v="10"/>
    <x v="7"/>
    <x v="4467"/>
  </r>
  <r>
    <x v="10"/>
    <x v="8"/>
    <x v="2427"/>
  </r>
  <r>
    <x v="10"/>
    <x v="9"/>
    <x v="3274"/>
  </r>
  <r>
    <x v="10"/>
    <x v="10"/>
    <x v="4775"/>
  </r>
  <r>
    <x v="10"/>
    <x v="11"/>
    <x v="1510"/>
  </r>
  <r>
    <x v="10"/>
    <x v="12"/>
    <x v="408"/>
  </r>
  <r>
    <x v="10"/>
    <x v="13"/>
    <x v="4776"/>
  </r>
  <r>
    <x v="10"/>
    <x v="14"/>
    <x v="4777"/>
  </r>
  <r>
    <x v="10"/>
    <x v="15"/>
    <x v="3838"/>
  </r>
  <r>
    <x v="10"/>
    <x v="16"/>
    <x v="3197"/>
  </r>
  <r>
    <x v="10"/>
    <x v="17"/>
    <x v="4778"/>
  </r>
  <r>
    <x v="10"/>
    <x v="18"/>
    <x v="1974"/>
  </r>
  <r>
    <x v="10"/>
    <x v="19"/>
    <x v="4779"/>
  </r>
  <r>
    <x v="10"/>
    <x v="20"/>
    <x v="4432"/>
  </r>
  <r>
    <x v="10"/>
    <x v="21"/>
    <x v="4756"/>
  </r>
  <r>
    <x v="10"/>
    <x v="22"/>
    <x v="3600"/>
  </r>
  <r>
    <x v="10"/>
    <x v="23"/>
    <x v="3224"/>
  </r>
  <r>
    <x v="10"/>
    <x v="0"/>
    <x v="2682"/>
  </r>
  <r>
    <x v="10"/>
    <x v="1"/>
    <x v="4166"/>
  </r>
  <r>
    <x v="10"/>
    <x v="2"/>
    <x v="4780"/>
  </r>
  <r>
    <x v="10"/>
    <x v="3"/>
    <x v="2740"/>
  </r>
  <r>
    <x v="10"/>
    <x v="4"/>
    <x v="2514"/>
  </r>
  <r>
    <x v="10"/>
    <x v="5"/>
    <x v="4781"/>
  </r>
  <r>
    <x v="10"/>
    <x v="6"/>
    <x v="2677"/>
  </r>
  <r>
    <x v="10"/>
    <x v="7"/>
    <x v="4782"/>
  </r>
  <r>
    <x v="10"/>
    <x v="8"/>
    <x v="4433"/>
  </r>
  <r>
    <x v="10"/>
    <x v="9"/>
    <x v="4338"/>
  </r>
  <r>
    <x v="10"/>
    <x v="10"/>
    <x v="4783"/>
  </r>
  <r>
    <x v="10"/>
    <x v="11"/>
    <x v="3309"/>
  </r>
  <r>
    <x v="10"/>
    <x v="12"/>
    <x v="4094"/>
  </r>
  <r>
    <x v="10"/>
    <x v="13"/>
    <x v="4784"/>
  </r>
  <r>
    <x v="10"/>
    <x v="14"/>
    <x v="3976"/>
  </r>
  <r>
    <x v="10"/>
    <x v="15"/>
    <x v="3920"/>
  </r>
  <r>
    <x v="10"/>
    <x v="16"/>
    <x v="1773"/>
  </r>
  <r>
    <x v="10"/>
    <x v="17"/>
    <x v="4785"/>
  </r>
  <r>
    <x v="10"/>
    <x v="18"/>
    <x v="2132"/>
  </r>
  <r>
    <x v="10"/>
    <x v="19"/>
    <x v="1504"/>
  </r>
  <r>
    <x v="10"/>
    <x v="20"/>
    <x v="1683"/>
  </r>
  <r>
    <x v="10"/>
    <x v="21"/>
    <x v="3968"/>
  </r>
  <r>
    <x v="10"/>
    <x v="22"/>
    <x v="4786"/>
  </r>
  <r>
    <x v="10"/>
    <x v="23"/>
    <x v="537"/>
  </r>
  <r>
    <x v="10"/>
    <x v="0"/>
    <x v="3948"/>
  </r>
  <r>
    <x v="10"/>
    <x v="1"/>
    <x v="2077"/>
  </r>
  <r>
    <x v="10"/>
    <x v="2"/>
    <x v="3074"/>
  </r>
  <r>
    <x v="10"/>
    <x v="3"/>
    <x v="2825"/>
  </r>
  <r>
    <x v="10"/>
    <x v="4"/>
    <x v="2460"/>
  </r>
  <r>
    <x v="10"/>
    <x v="5"/>
    <x v="4457"/>
  </r>
  <r>
    <x v="10"/>
    <x v="6"/>
    <x v="2541"/>
  </r>
  <r>
    <x v="10"/>
    <x v="7"/>
    <x v="2199"/>
  </r>
  <r>
    <x v="10"/>
    <x v="8"/>
    <x v="2801"/>
  </r>
  <r>
    <x v="10"/>
    <x v="9"/>
    <x v="3347"/>
  </r>
  <r>
    <x v="10"/>
    <x v="10"/>
    <x v="427"/>
  </r>
  <r>
    <x v="10"/>
    <x v="11"/>
    <x v="4179"/>
  </r>
  <r>
    <x v="10"/>
    <x v="12"/>
    <x v="4473"/>
  </r>
  <r>
    <x v="10"/>
    <x v="13"/>
    <x v="4787"/>
  </r>
  <r>
    <x v="10"/>
    <x v="14"/>
    <x v="4788"/>
  </r>
  <r>
    <x v="10"/>
    <x v="15"/>
    <x v="4789"/>
  </r>
  <r>
    <x v="10"/>
    <x v="16"/>
    <x v="1669"/>
  </r>
  <r>
    <x v="10"/>
    <x v="17"/>
    <x v="364"/>
  </r>
  <r>
    <x v="10"/>
    <x v="18"/>
    <x v="1521"/>
  </r>
  <r>
    <x v="10"/>
    <x v="19"/>
    <x v="3941"/>
  </r>
  <r>
    <x v="10"/>
    <x v="20"/>
    <x v="4147"/>
  </r>
  <r>
    <x v="10"/>
    <x v="21"/>
    <x v="3586"/>
  </r>
  <r>
    <x v="10"/>
    <x v="22"/>
    <x v="4790"/>
  </r>
  <r>
    <x v="10"/>
    <x v="23"/>
    <x v="3362"/>
  </r>
  <r>
    <x v="10"/>
    <x v="0"/>
    <x v="2999"/>
  </r>
  <r>
    <x v="10"/>
    <x v="1"/>
    <x v="1855"/>
  </r>
  <r>
    <x v="10"/>
    <x v="2"/>
    <x v="2299"/>
  </r>
  <r>
    <x v="10"/>
    <x v="3"/>
    <x v="2401"/>
  </r>
  <r>
    <x v="10"/>
    <x v="4"/>
    <x v="2345"/>
  </r>
  <r>
    <x v="10"/>
    <x v="5"/>
    <x v="2852"/>
  </r>
  <r>
    <x v="10"/>
    <x v="6"/>
    <x v="44"/>
  </r>
  <r>
    <x v="10"/>
    <x v="7"/>
    <x v="1511"/>
  </r>
  <r>
    <x v="10"/>
    <x v="8"/>
    <x v="4125"/>
  </r>
  <r>
    <x v="10"/>
    <x v="9"/>
    <x v="4791"/>
  </r>
  <r>
    <x v="10"/>
    <x v="10"/>
    <x v="3662"/>
  </r>
  <r>
    <x v="10"/>
    <x v="11"/>
    <x v="2686"/>
  </r>
  <r>
    <x v="10"/>
    <x v="12"/>
    <x v="2056"/>
  </r>
  <r>
    <x v="10"/>
    <x v="13"/>
    <x v="3851"/>
  </r>
  <r>
    <x v="10"/>
    <x v="14"/>
    <x v="2742"/>
  </r>
  <r>
    <x v="10"/>
    <x v="15"/>
    <x v="537"/>
  </r>
  <r>
    <x v="10"/>
    <x v="16"/>
    <x v="4792"/>
  </r>
  <r>
    <x v="10"/>
    <x v="17"/>
    <x v="4793"/>
  </r>
  <r>
    <x v="10"/>
    <x v="18"/>
    <x v="4552"/>
  </r>
  <r>
    <x v="10"/>
    <x v="19"/>
    <x v="4794"/>
  </r>
  <r>
    <x v="10"/>
    <x v="20"/>
    <x v="4795"/>
  </r>
  <r>
    <x v="10"/>
    <x v="21"/>
    <x v="4796"/>
  </r>
  <r>
    <x v="10"/>
    <x v="22"/>
    <x v="4797"/>
  </r>
  <r>
    <x v="10"/>
    <x v="23"/>
    <x v="3923"/>
  </r>
  <r>
    <x v="10"/>
    <x v="0"/>
    <x v="4798"/>
  </r>
  <r>
    <x v="10"/>
    <x v="1"/>
    <x v="3820"/>
  </r>
  <r>
    <x v="10"/>
    <x v="2"/>
    <x v="4648"/>
  </r>
  <r>
    <x v="10"/>
    <x v="3"/>
    <x v="2832"/>
  </r>
  <r>
    <x v="10"/>
    <x v="4"/>
    <x v="4799"/>
  </r>
  <r>
    <x v="10"/>
    <x v="5"/>
    <x v="3555"/>
  </r>
  <r>
    <x v="10"/>
    <x v="6"/>
    <x v="1841"/>
  </r>
  <r>
    <x v="10"/>
    <x v="7"/>
    <x v="2676"/>
  </r>
  <r>
    <x v="10"/>
    <x v="8"/>
    <x v="4557"/>
  </r>
  <r>
    <x v="10"/>
    <x v="9"/>
    <x v="4800"/>
  </r>
  <r>
    <x v="10"/>
    <x v="10"/>
    <x v="4118"/>
  </r>
  <r>
    <x v="10"/>
    <x v="11"/>
    <x v="1590"/>
  </r>
  <r>
    <x v="10"/>
    <x v="12"/>
    <x v="2404"/>
  </r>
  <r>
    <x v="10"/>
    <x v="13"/>
    <x v="2565"/>
  </r>
  <r>
    <x v="10"/>
    <x v="14"/>
    <x v="3314"/>
  </r>
  <r>
    <x v="10"/>
    <x v="15"/>
    <x v="2965"/>
  </r>
  <r>
    <x v="10"/>
    <x v="16"/>
    <x v="4801"/>
  </r>
  <r>
    <x v="10"/>
    <x v="17"/>
    <x v="108"/>
  </r>
  <r>
    <x v="10"/>
    <x v="18"/>
    <x v="4601"/>
  </r>
  <r>
    <x v="10"/>
    <x v="19"/>
    <x v="3850"/>
  </r>
  <r>
    <x v="10"/>
    <x v="20"/>
    <x v="2048"/>
  </r>
  <r>
    <x v="10"/>
    <x v="21"/>
    <x v="4802"/>
  </r>
  <r>
    <x v="10"/>
    <x v="22"/>
    <x v="4803"/>
  </r>
  <r>
    <x v="10"/>
    <x v="23"/>
    <x v="3826"/>
  </r>
  <r>
    <x v="10"/>
    <x v="0"/>
    <x v="2549"/>
  </r>
  <r>
    <x v="10"/>
    <x v="1"/>
    <x v="4804"/>
  </r>
  <r>
    <x v="10"/>
    <x v="2"/>
    <x v="4805"/>
  </r>
  <r>
    <x v="10"/>
    <x v="3"/>
    <x v="3403"/>
  </r>
  <r>
    <x v="10"/>
    <x v="4"/>
    <x v="2068"/>
  </r>
  <r>
    <x v="10"/>
    <x v="5"/>
    <x v="4806"/>
  </r>
  <r>
    <x v="10"/>
    <x v="6"/>
    <x v="4807"/>
  </r>
  <r>
    <x v="10"/>
    <x v="7"/>
    <x v="3613"/>
  </r>
  <r>
    <x v="10"/>
    <x v="8"/>
    <x v="4808"/>
  </r>
  <r>
    <x v="10"/>
    <x v="9"/>
    <x v="4809"/>
  </r>
  <r>
    <x v="10"/>
    <x v="10"/>
    <x v="4810"/>
  </r>
  <r>
    <x v="10"/>
    <x v="11"/>
    <x v="4811"/>
  </r>
  <r>
    <x v="10"/>
    <x v="12"/>
    <x v="3968"/>
  </r>
  <r>
    <x v="10"/>
    <x v="13"/>
    <x v="4812"/>
  </r>
  <r>
    <x v="10"/>
    <x v="14"/>
    <x v="4813"/>
  </r>
  <r>
    <x v="10"/>
    <x v="15"/>
    <x v="3959"/>
  </r>
  <r>
    <x v="10"/>
    <x v="16"/>
    <x v="2482"/>
  </r>
  <r>
    <x v="10"/>
    <x v="17"/>
    <x v="4153"/>
  </r>
  <r>
    <x v="10"/>
    <x v="18"/>
    <x v="4647"/>
  </r>
  <r>
    <x v="10"/>
    <x v="19"/>
    <x v="4814"/>
  </r>
  <r>
    <x v="10"/>
    <x v="20"/>
    <x v="2657"/>
  </r>
  <r>
    <x v="10"/>
    <x v="21"/>
    <x v="2547"/>
  </r>
  <r>
    <x v="10"/>
    <x v="22"/>
    <x v="4815"/>
  </r>
  <r>
    <x v="10"/>
    <x v="23"/>
    <x v="4816"/>
  </r>
  <r>
    <x v="10"/>
    <x v="0"/>
    <x v="3950"/>
  </r>
  <r>
    <x v="10"/>
    <x v="1"/>
    <x v="2319"/>
  </r>
  <r>
    <x v="10"/>
    <x v="2"/>
    <x v="3927"/>
  </r>
  <r>
    <x v="10"/>
    <x v="3"/>
    <x v="3243"/>
  </r>
  <r>
    <x v="10"/>
    <x v="4"/>
    <x v="4139"/>
  </r>
  <r>
    <x v="10"/>
    <x v="5"/>
    <x v="2854"/>
  </r>
  <r>
    <x v="10"/>
    <x v="6"/>
    <x v="3903"/>
  </r>
  <r>
    <x v="10"/>
    <x v="7"/>
    <x v="2044"/>
  </r>
  <r>
    <x v="10"/>
    <x v="8"/>
    <x v="4817"/>
  </r>
  <r>
    <x v="10"/>
    <x v="9"/>
    <x v="3911"/>
  </r>
  <r>
    <x v="10"/>
    <x v="10"/>
    <x v="8"/>
  </r>
  <r>
    <x v="10"/>
    <x v="11"/>
    <x v="2037"/>
  </r>
  <r>
    <x v="10"/>
    <x v="12"/>
    <x v="4141"/>
  </r>
  <r>
    <x v="10"/>
    <x v="13"/>
    <x v="96"/>
  </r>
  <r>
    <x v="10"/>
    <x v="14"/>
    <x v="4818"/>
  </r>
  <r>
    <x v="10"/>
    <x v="15"/>
    <x v="4819"/>
  </r>
  <r>
    <x v="10"/>
    <x v="16"/>
    <x v="4820"/>
  </r>
  <r>
    <x v="10"/>
    <x v="17"/>
    <x v="4821"/>
  </r>
  <r>
    <x v="10"/>
    <x v="18"/>
    <x v="4822"/>
  </r>
  <r>
    <x v="10"/>
    <x v="19"/>
    <x v="2117"/>
  </r>
  <r>
    <x v="10"/>
    <x v="20"/>
    <x v="4823"/>
  </r>
  <r>
    <x v="10"/>
    <x v="21"/>
    <x v="1835"/>
  </r>
  <r>
    <x v="10"/>
    <x v="22"/>
    <x v="2996"/>
  </r>
  <r>
    <x v="10"/>
    <x v="23"/>
    <x v="4366"/>
  </r>
  <r>
    <x v="10"/>
    <x v="0"/>
    <x v="2855"/>
  </r>
  <r>
    <x v="10"/>
    <x v="1"/>
    <x v="2758"/>
  </r>
  <r>
    <x v="10"/>
    <x v="2"/>
    <x v="3013"/>
  </r>
  <r>
    <x v="10"/>
    <x v="3"/>
    <x v="2511"/>
  </r>
  <r>
    <x v="10"/>
    <x v="4"/>
    <x v="3258"/>
  </r>
  <r>
    <x v="10"/>
    <x v="5"/>
    <x v="2306"/>
  </r>
  <r>
    <x v="10"/>
    <x v="6"/>
    <x v="3218"/>
  </r>
  <r>
    <x v="10"/>
    <x v="7"/>
    <x v="81"/>
  </r>
  <r>
    <x v="10"/>
    <x v="8"/>
    <x v="4534"/>
  </r>
  <r>
    <x v="10"/>
    <x v="9"/>
    <x v="498"/>
  </r>
  <r>
    <x v="10"/>
    <x v="10"/>
    <x v="403"/>
  </r>
  <r>
    <x v="10"/>
    <x v="11"/>
    <x v="4824"/>
  </r>
  <r>
    <x v="10"/>
    <x v="12"/>
    <x v="3776"/>
  </r>
  <r>
    <x v="10"/>
    <x v="13"/>
    <x v="3312"/>
  </r>
  <r>
    <x v="10"/>
    <x v="14"/>
    <x v="4774"/>
  </r>
  <r>
    <x v="10"/>
    <x v="15"/>
    <x v="4269"/>
  </r>
  <r>
    <x v="10"/>
    <x v="16"/>
    <x v="4071"/>
  </r>
  <r>
    <x v="10"/>
    <x v="17"/>
    <x v="1634"/>
  </r>
  <r>
    <x v="10"/>
    <x v="18"/>
    <x v="4825"/>
  </r>
  <r>
    <x v="10"/>
    <x v="19"/>
    <x v="2449"/>
  </r>
  <r>
    <x v="10"/>
    <x v="20"/>
    <x v="3324"/>
  </r>
  <r>
    <x v="10"/>
    <x v="21"/>
    <x v="3611"/>
  </r>
  <r>
    <x v="10"/>
    <x v="22"/>
    <x v="3061"/>
  </r>
  <r>
    <x v="10"/>
    <x v="23"/>
    <x v="4555"/>
  </r>
  <r>
    <x v="10"/>
    <x v="0"/>
    <x v="3244"/>
  </r>
  <r>
    <x v="10"/>
    <x v="1"/>
    <x v="4826"/>
  </r>
  <r>
    <x v="10"/>
    <x v="2"/>
    <x v="4827"/>
  </r>
  <r>
    <x v="10"/>
    <x v="3"/>
    <x v="3170"/>
  </r>
  <r>
    <x v="10"/>
    <x v="4"/>
    <x v="4515"/>
  </r>
  <r>
    <x v="10"/>
    <x v="5"/>
    <x v="3113"/>
  </r>
  <r>
    <x v="10"/>
    <x v="6"/>
    <x v="514"/>
  </r>
  <r>
    <x v="10"/>
    <x v="7"/>
    <x v="2068"/>
  </r>
  <r>
    <x v="10"/>
    <x v="8"/>
    <x v="4828"/>
  </r>
  <r>
    <x v="10"/>
    <x v="9"/>
    <x v="2203"/>
  </r>
  <r>
    <x v="10"/>
    <x v="10"/>
    <x v="4829"/>
  </r>
  <r>
    <x v="10"/>
    <x v="11"/>
    <x v="3730"/>
  </r>
  <r>
    <x v="10"/>
    <x v="12"/>
    <x v="3116"/>
  </r>
  <r>
    <x v="10"/>
    <x v="13"/>
    <x v="2753"/>
  </r>
  <r>
    <x v="10"/>
    <x v="14"/>
    <x v="4830"/>
  </r>
  <r>
    <x v="10"/>
    <x v="15"/>
    <x v="4831"/>
  </r>
  <r>
    <x v="10"/>
    <x v="16"/>
    <x v="3155"/>
  </r>
  <r>
    <x v="10"/>
    <x v="17"/>
    <x v="4832"/>
  </r>
  <r>
    <x v="10"/>
    <x v="18"/>
    <x v="3015"/>
  </r>
  <r>
    <x v="10"/>
    <x v="19"/>
    <x v="3440"/>
  </r>
  <r>
    <x v="10"/>
    <x v="20"/>
    <x v="4833"/>
  </r>
  <r>
    <x v="10"/>
    <x v="21"/>
    <x v="4834"/>
  </r>
  <r>
    <x v="10"/>
    <x v="22"/>
    <x v="3458"/>
  </r>
  <r>
    <x v="10"/>
    <x v="23"/>
    <x v="442"/>
  </r>
  <r>
    <x v="10"/>
    <x v="0"/>
    <x v="4835"/>
  </r>
  <r>
    <x v="10"/>
    <x v="1"/>
    <x v="3117"/>
  </r>
  <r>
    <x v="10"/>
    <x v="2"/>
    <x v="4836"/>
  </r>
  <r>
    <x v="10"/>
    <x v="3"/>
    <x v="4837"/>
  </r>
  <r>
    <x v="10"/>
    <x v="4"/>
    <x v="4838"/>
  </r>
  <r>
    <x v="10"/>
    <x v="5"/>
    <x v="3046"/>
  </r>
  <r>
    <x v="10"/>
    <x v="6"/>
    <x v="3284"/>
  </r>
  <r>
    <x v="10"/>
    <x v="7"/>
    <x v="4839"/>
  </r>
  <r>
    <x v="10"/>
    <x v="8"/>
    <x v="3877"/>
  </r>
  <r>
    <x v="10"/>
    <x v="9"/>
    <x v="2861"/>
  </r>
  <r>
    <x v="10"/>
    <x v="10"/>
    <x v="2636"/>
  </r>
  <r>
    <x v="10"/>
    <x v="11"/>
    <x v="2200"/>
  </r>
  <r>
    <x v="10"/>
    <x v="12"/>
    <x v="3925"/>
  </r>
  <r>
    <x v="10"/>
    <x v="13"/>
    <x v="4840"/>
  </r>
  <r>
    <x v="10"/>
    <x v="14"/>
    <x v="2897"/>
  </r>
  <r>
    <x v="10"/>
    <x v="15"/>
    <x v="4841"/>
  </r>
  <r>
    <x v="10"/>
    <x v="16"/>
    <x v="2758"/>
  </r>
  <r>
    <x v="10"/>
    <x v="17"/>
    <x v="4842"/>
  </r>
  <r>
    <x v="10"/>
    <x v="18"/>
    <x v="4366"/>
  </r>
  <r>
    <x v="10"/>
    <x v="19"/>
    <x v="2752"/>
  </r>
  <r>
    <x v="10"/>
    <x v="20"/>
    <x v="1523"/>
  </r>
  <r>
    <x v="10"/>
    <x v="21"/>
    <x v="2618"/>
  </r>
  <r>
    <x v="10"/>
    <x v="22"/>
    <x v="2855"/>
  </r>
  <r>
    <x v="10"/>
    <x v="23"/>
    <x v="4843"/>
  </r>
  <r>
    <x v="10"/>
    <x v="0"/>
    <x v="3450"/>
  </r>
  <r>
    <x v="10"/>
    <x v="1"/>
    <x v="4844"/>
  </r>
  <r>
    <x v="10"/>
    <x v="2"/>
    <x v="2782"/>
  </r>
  <r>
    <x v="10"/>
    <x v="3"/>
    <x v="2224"/>
  </r>
  <r>
    <x v="10"/>
    <x v="4"/>
    <x v="4845"/>
  </r>
  <r>
    <x v="10"/>
    <x v="5"/>
    <x v="2384"/>
  </r>
  <r>
    <x v="10"/>
    <x v="6"/>
    <x v="3082"/>
  </r>
  <r>
    <x v="10"/>
    <x v="7"/>
    <x v="4846"/>
  </r>
  <r>
    <x v="10"/>
    <x v="8"/>
    <x v="3031"/>
  </r>
  <r>
    <x v="10"/>
    <x v="9"/>
    <x v="4566"/>
  </r>
  <r>
    <x v="10"/>
    <x v="10"/>
    <x v="4847"/>
  </r>
  <r>
    <x v="10"/>
    <x v="11"/>
    <x v="3598"/>
  </r>
  <r>
    <x v="10"/>
    <x v="12"/>
    <x v="3012"/>
  </r>
  <r>
    <x v="10"/>
    <x v="13"/>
    <x v="4848"/>
  </r>
  <r>
    <x v="10"/>
    <x v="14"/>
    <x v="2618"/>
  </r>
  <r>
    <x v="10"/>
    <x v="15"/>
    <x v="2790"/>
  </r>
  <r>
    <x v="10"/>
    <x v="16"/>
    <x v="4641"/>
  </r>
  <r>
    <x v="10"/>
    <x v="17"/>
    <x v="2412"/>
  </r>
  <r>
    <x v="10"/>
    <x v="18"/>
    <x v="3581"/>
  </r>
  <r>
    <x v="10"/>
    <x v="19"/>
    <x v="2767"/>
  </r>
  <r>
    <x v="10"/>
    <x v="20"/>
    <x v="2747"/>
  </r>
  <r>
    <x v="10"/>
    <x v="21"/>
    <x v="2339"/>
  </r>
  <r>
    <x v="10"/>
    <x v="22"/>
    <x v="4849"/>
  </r>
  <r>
    <x v="10"/>
    <x v="23"/>
    <x v="4850"/>
  </r>
  <r>
    <x v="10"/>
    <x v="0"/>
    <x v="3078"/>
  </r>
  <r>
    <x v="10"/>
    <x v="1"/>
    <x v="2556"/>
  </r>
  <r>
    <x v="10"/>
    <x v="2"/>
    <x v="2225"/>
  </r>
  <r>
    <x v="10"/>
    <x v="3"/>
    <x v="2326"/>
  </r>
  <r>
    <x v="10"/>
    <x v="4"/>
    <x v="419"/>
  </r>
  <r>
    <x v="10"/>
    <x v="5"/>
    <x v="4203"/>
  </r>
  <r>
    <x v="10"/>
    <x v="6"/>
    <x v="3807"/>
  </r>
  <r>
    <x v="10"/>
    <x v="7"/>
    <x v="4851"/>
  </r>
  <r>
    <x v="10"/>
    <x v="8"/>
    <x v="2035"/>
  </r>
  <r>
    <x v="10"/>
    <x v="9"/>
    <x v="2569"/>
  </r>
  <r>
    <x v="10"/>
    <x v="10"/>
    <x v="2317"/>
  </r>
  <r>
    <x v="10"/>
    <x v="11"/>
    <x v="3428"/>
  </r>
  <r>
    <x v="10"/>
    <x v="12"/>
    <x v="4366"/>
  </r>
  <r>
    <x v="10"/>
    <x v="13"/>
    <x v="3239"/>
  </r>
  <r>
    <x v="10"/>
    <x v="14"/>
    <x v="3258"/>
  </r>
  <r>
    <x v="10"/>
    <x v="15"/>
    <x v="3927"/>
  </r>
  <r>
    <x v="10"/>
    <x v="16"/>
    <x v="3445"/>
  </r>
  <r>
    <x v="10"/>
    <x v="17"/>
    <x v="3854"/>
  </r>
  <r>
    <x v="10"/>
    <x v="18"/>
    <x v="2710"/>
  </r>
  <r>
    <x v="10"/>
    <x v="19"/>
    <x v="3657"/>
  </r>
  <r>
    <x v="10"/>
    <x v="20"/>
    <x v="1126"/>
  </r>
  <r>
    <x v="10"/>
    <x v="21"/>
    <x v="2528"/>
  </r>
  <r>
    <x v="10"/>
    <x v="22"/>
    <x v="4852"/>
  </r>
  <r>
    <x v="10"/>
    <x v="23"/>
    <x v="2560"/>
  </r>
  <r>
    <x v="10"/>
    <x v="0"/>
    <x v="3736"/>
  </r>
  <r>
    <x v="10"/>
    <x v="1"/>
    <x v="2091"/>
  </r>
  <r>
    <x v="10"/>
    <x v="2"/>
    <x v="3235"/>
  </r>
  <r>
    <x v="10"/>
    <x v="3"/>
    <x v="3824"/>
  </r>
  <r>
    <x v="10"/>
    <x v="4"/>
    <x v="4208"/>
  </r>
  <r>
    <x v="10"/>
    <x v="5"/>
    <x v="2234"/>
  </r>
  <r>
    <x v="10"/>
    <x v="6"/>
    <x v="4853"/>
  </r>
  <r>
    <x v="10"/>
    <x v="7"/>
    <x v="4854"/>
  </r>
  <r>
    <x v="10"/>
    <x v="8"/>
    <x v="1628"/>
  </r>
  <r>
    <x v="10"/>
    <x v="9"/>
    <x v="3729"/>
  </r>
  <r>
    <x v="10"/>
    <x v="10"/>
    <x v="2949"/>
  </r>
  <r>
    <x v="10"/>
    <x v="11"/>
    <x v="3937"/>
  </r>
  <r>
    <x v="10"/>
    <x v="12"/>
    <x v="3178"/>
  </r>
  <r>
    <x v="10"/>
    <x v="13"/>
    <x v="3303"/>
  </r>
  <r>
    <x v="10"/>
    <x v="14"/>
    <x v="2080"/>
  </r>
  <r>
    <x v="10"/>
    <x v="15"/>
    <x v="2338"/>
  </r>
  <r>
    <x v="10"/>
    <x v="16"/>
    <x v="2188"/>
  </r>
  <r>
    <x v="10"/>
    <x v="17"/>
    <x v="4084"/>
  </r>
  <r>
    <x v="10"/>
    <x v="18"/>
    <x v="1596"/>
  </r>
  <r>
    <x v="10"/>
    <x v="19"/>
    <x v="2004"/>
  </r>
  <r>
    <x v="10"/>
    <x v="20"/>
    <x v="2518"/>
  </r>
  <r>
    <x v="10"/>
    <x v="21"/>
    <x v="2116"/>
  </r>
  <r>
    <x v="10"/>
    <x v="22"/>
    <x v="3369"/>
  </r>
  <r>
    <x v="10"/>
    <x v="23"/>
    <x v="4855"/>
  </r>
  <r>
    <x v="10"/>
    <x v="0"/>
    <x v="4856"/>
  </r>
  <r>
    <x v="10"/>
    <x v="1"/>
    <x v="1585"/>
  </r>
  <r>
    <x v="10"/>
    <x v="2"/>
    <x v="4137"/>
  </r>
  <r>
    <x v="10"/>
    <x v="3"/>
    <x v="2839"/>
  </r>
  <r>
    <x v="10"/>
    <x v="4"/>
    <x v="2705"/>
  </r>
  <r>
    <x v="10"/>
    <x v="5"/>
    <x v="4857"/>
  </r>
  <r>
    <x v="10"/>
    <x v="6"/>
    <x v="3740"/>
  </r>
  <r>
    <x v="10"/>
    <x v="7"/>
    <x v="4858"/>
  </r>
  <r>
    <x v="10"/>
    <x v="8"/>
    <x v="3748"/>
  </r>
  <r>
    <x v="10"/>
    <x v="9"/>
    <x v="3306"/>
  </r>
  <r>
    <x v="10"/>
    <x v="10"/>
    <x v="2695"/>
  </r>
  <r>
    <x v="10"/>
    <x v="11"/>
    <x v="3727"/>
  </r>
  <r>
    <x v="10"/>
    <x v="12"/>
    <x v="2057"/>
  </r>
  <r>
    <x v="10"/>
    <x v="13"/>
    <x v="2865"/>
  </r>
  <r>
    <x v="10"/>
    <x v="14"/>
    <x v="2498"/>
  </r>
  <r>
    <x v="10"/>
    <x v="15"/>
    <x v="4641"/>
  </r>
  <r>
    <x v="10"/>
    <x v="16"/>
    <x v="3203"/>
  </r>
  <r>
    <x v="10"/>
    <x v="17"/>
    <x v="600"/>
  </r>
  <r>
    <x v="10"/>
    <x v="18"/>
    <x v="4859"/>
  </r>
  <r>
    <x v="10"/>
    <x v="19"/>
    <x v="1871"/>
  </r>
  <r>
    <x v="10"/>
    <x v="20"/>
    <x v="537"/>
  </r>
  <r>
    <x v="10"/>
    <x v="21"/>
    <x v="2034"/>
  </r>
  <r>
    <x v="10"/>
    <x v="22"/>
    <x v="2202"/>
  </r>
  <r>
    <x v="10"/>
    <x v="23"/>
    <x v="3973"/>
  </r>
  <r>
    <x v="10"/>
    <x v="0"/>
    <x v="69"/>
  </r>
  <r>
    <x v="10"/>
    <x v="1"/>
    <x v="3082"/>
  </r>
  <r>
    <x v="10"/>
    <x v="2"/>
    <x v="4860"/>
  </r>
  <r>
    <x v="10"/>
    <x v="3"/>
    <x v="2891"/>
  </r>
  <r>
    <x v="10"/>
    <x v="4"/>
    <x v="4861"/>
  </r>
  <r>
    <x v="10"/>
    <x v="5"/>
    <x v="3667"/>
  </r>
  <r>
    <x v="10"/>
    <x v="6"/>
    <x v="3887"/>
  </r>
  <r>
    <x v="10"/>
    <x v="7"/>
    <x v="2045"/>
  </r>
  <r>
    <x v="10"/>
    <x v="8"/>
    <x v="2501"/>
  </r>
  <r>
    <x v="10"/>
    <x v="9"/>
    <x v="3916"/>
  </r>
  <r>
    <x v="10"/>
    <x v="10"/>
    <x v="4862"/>
  </r>
  <r>
    <x v="10"/>
    <x v="11"/>
    <x v="2436"/>
  </r>
  <r>
    <x v="10"/>
    <x v="12"/>
    <x v="3304"/>
  </r>
  <r>
    <x v="10"/>
    <x v="13"/>
    <x v="3377"/>
  </r>
  <r>
    <x v="10"/>
    <x v="14"/>
    <x v="4094"/>
  </r>
  <r>
    <x v="10"/>
    <x v="15"/>
    <x v="1608"/>
  </r>
  <r>
    <x v="10"/>
    <x v="16"/>
    <x v="4863"/>
  </r>
  <r>
    <x v="10"/>
    <x v="17"/>
    <x v="4323"/>
  </r>
  <r>
    <x v="10"/>
    <x v="18"/>
    <x v="4864"/>
  </r>
  <r>
    <x v="10"/>
    <x v="19"/>
    <x v="2671"/>
  </r>
  <r>
    <x v="10"/>
    <x v="20"/>
    <x v="3208"/>
  </r>
  <r>
    <x v="10"/>
    <x v="21"/>
    <x v="452"/>
  </r>
  <r>
    <x v="10"/>
    <x v="22"/>
    <x v="4865"/>
  </r>
  <r>
    <x v="10"/>
    <x v="23"/>
    <x v="453"/>
  </r>
  <r>
    <x v="10"/>
    <x v="0"/>
    <x v="3285"/>
  </r>
  <r>
    <x v="10"/>
    <x v="1"/>
    <x v="3283"/>
  </r>
  <r>
    <x v="10"/>
    <x v="2"/>
    <x v="2359"/>
  </r>
  <r>
    <x v="10"/>
    <x v="3"/>
    <x v="4866"/>
  </r>
  <r>
    <x v="10"/>
    <x v="4"/>
    <x v="4203"/>
  </r>
  <r>
    <x v="10"/>
    <x v="5"/>
    <x v="4733"/>
  </r>
  <r>
    <x v="10"/>
    <x v="6"/>
    <x v="4867"/>
  </r>
  <r>
    <x v="10"/>
    <x v="7"/>
    <x v="2498"/>
  </r>
  <r>
    <x v="10"/>
    <x v="8"/>
    <x v="2861"/>
  </r>
  <r>
    <x v="10"/>
    <x v="9"/>
    <x v="2592"/>
  </r>
  <r>
    <x v="10"/>
    <x v="10"/>
    <x v="2779"/>
  </r>
  <r>
    <x v="10"/>
    <x v="11"/>
    <x v="2631"/>
  </r>
  <r>
    <x v="10"/>
    <x v="12"/>
    <x v="2512"/>
  </r>
  <r>
    <x v="10"/>
    <x v="13"/>
    <x v="3237"/>
  </r>
  <r>
    <x v="10"/>
    <x v="14"/>
    <x v="2088"/>
  </r>
  <r>
    <x v="10"/>
    <x v="15"/>
    <x v="2737"/>
  </r>
  <r>
    <x v="10"/>
    <x v="16"/>
    <x v="4868"/>
  </r>
  <r>
    <x v="10"/>
    <x v="17"/>
    <x v="2738"/>
  </r>
  <r>
    <x v="10"/>
    <x v="18"/>
    <x v="4002"/>
  </r>
  <r>
    <x v="10"/>
    <x v="19"/>
    <x v="2643"/>
  </r>
  <r>
    <x v="10"/>
    <x v="20"/>
    <x v="2802"/>
  </r>
  <r>
    <x v="10"/>
    <x v="21"/>
    <x v="2310"/>
  </r>
  <r>
    <x v="10"/>
    <x v="22"/>
    <x v="3169"/>
  </r>
  <r>
    <x v="10"/>
    <x v="23"/>
    <x v="4869"/>
  </r>
  <r>
    <x v="10"/>
    <x v="0"/>
    <x v="4870"/>
  </r>
  <r>
    <x v="10"/>
    <x v="1"/>
    <x v="2209"/>
  </r>
  <r>
    <x v="10"/>
    <x v="2"/>
    <x v="3074"/>
  </r>
  <r>
    <x v="10"/>
    <x v="3"/>
    <x v="2197"/>
  </r>
  <r>
    <x v="10"/>
    <x v="4"/>
    <x v="3428"/>
  </r>
  <r>
    <x v="10"/>
    <x v="5"/>
    <x v="3243"/>
  </r>
  <r>
    <x v="10"/>
    <x v="6"/>
    <x v="3904"/>
  </r>
  <r>
    <x v="10"/>
    <x v="7"/>
    <x v="2212"/>
  </r>
  <r>
    <x v="10"/>
    <x v="8"/>
    <x v="2998"/>
  </r>
  <r>
    <x v="10"/>
    <x v="9"/>
    <x v="3009"/>
  </r>
  <r>
    <x v="10"/>
    <x v="10"/>
    <x v="4871"/>
  </r>
  <r>
    <x v="10"/>
    <x v="11"/>
    <x v="2037"/>
  </r>
  <r>
    <x v="10"/>
    <x v="12"/>
    <x v="4857"/>
  </r>
  <r>
    <x v="10"/>
    <x v="13"/>
    <x v="3380"/>
  </r>
  <r>
    <x v="10"/>
    <x v="14"/>
    <x v="3285"/>
  </r>
  <r>
    <x v="10"/>
    <x v="15"/>
    <x v="2084"/>
  </r>
  <r>
    <x v="10"/>
    <x v="16"/>
    <x v="4872"/>
  </r>
  <r>
    <x v="10"/>
    <x v="17"/>
    <x v="3343"/>
  </r>
  <r>
    <x v="10"/>
    <x v="18"/>
    <x v="3728"/>
  </r>
  <r>
    <x v="10"/>
    <x v="19"/>
    <x v="2769"/>
  </r>
  <r>
    <x v="10"/>
    <x v="20"/>
    <x v="2522"/>
  </r>
  <r>
    <x v="10"/>
    <x v="21"/>
    <x v="4873"/>
  </r>
  <r>
    <x v="10"/>
    <x v="22"/>
    <x v="4874"/>
  </r>
  <r>
    <x v="10"/>
    <x v="23"/>
    <x v="4875"/>
  </r>
  <r>
    <x v="10"/>
    <x v="0"/>
    <x v="4876"/>
  </r>
  <r>
    <x v="10"/>
    <x v="1"/>
    <x v="4877"/>
  </r>
  <r>
    <x v="10"/>
    <x v="2"/>
    <x v="4878"/>
  </r>
  <r>
    <x v="10"/>
    <x v="3"/>
    <x v="4879"/>
  </r>
  <r>
    <x v="10"/>
    <x v="4"/>
    <x v="4880"/>
  </r>
  <r>
    <x v="10"/>
    <x v="5"/>
    <x v="3649"/>
  </r>
  <r>
    <x v="10"/>
    <x v="6"/>
    <x v="3889"/>
  </r>
  <r>
    <x v="10"/>
    <x v="7"/>
    <x v="2253"/>
  </r>
  <r>
    <x v="10"/>
    <x v="8"/>
    <x v="2348"/>
  </r>
  <r>
    <x v="10"/>
    <x v="9"/>
    <x v="1868"/>
  </r>
  <r>
    <x v="10"/>
    <x v="10"/>
    <x v="4881"/>
  </r>
  <r>
    <x v="10"/>
    <x v="11"/>
    <x v="4735"/>
  </r>
  <r>
    <x v="10"/>
    <x v="12"/>
    <x v="1781"/>
  </r>
  <r>
    <x v="10"/>
    <x v="13"/>
    <x v="4323"/>
  </r>
  <r>
    <x v="10"/>
    <x v="14"/>
    <x v="4090"/>
  </r>
  <r>
    <x v="10"/>
    <x v="15"/>
    <x v="4882"/>
  </r>
  <r>
    <x v="10"/>
    <x v="16"/>
    <x v="4773"/>
  </r>
  <r>
    <x v="10"/>
    <x v="17"/>
    <x v="4788"/>
  </r>
  <r>
    <x v="10"/>
    <x v="18"/>
    <x v="4769"/>
  </r>
  <r>
    <x v="10"/>
    <x v="19"/>
    <x v="4883"/>
  </r>
  <r>
    <x v="10"/>
    <x v="20"/>
    <x v="2935"/>
  </r>
  <r>
    <x v="10"/>
    <x v="21"/>
    <x v="3450"/>
  </r>
  <r>
    <x v="10"/>
    <x v="22"/>
    <x v="4884"/>
  </r>
  <r>
    <x v="10"/>
    <x v="23"/>
    <x v="4885"/>
  </r>
  <r>
    <x v="10"/>
    <x v="0"/>
    <x v="2384"/>
  </r>
  <r>
    <x v="10"/>
    <x v="1"/>
    <x v="2687"/>
  </r>
  <r>
    <x v="10"/>
    <x v="2"/>
    <x v="2532"/>
  </r>
  <r>
    <x v="10"/>
    <x v="3"/>
    <x v="2897"/>
  </r>
  <r>
    <x v="10"/>
    <x v="4"/>
    <x v="4304"/>
  </r>
  <r>
    <x v="10"/>
    <x v="5"/>
    <x v="2524"/>
  </r>
  <r>
    <x v="10"/>
    <x v="6"/>
    <x v="3753"/>
  </r>
  <r>
    <x v="10"/>
    <x v="7"/>
    <x v="1683"/>
  </r>
  <r>
    <x v="10"/>
    <x v="8"/>
    <x v="3731"/>
  </r>
  <r>
    <x v="10"/>
    <x v="9"/>
    <x v="2752"/>
  </r>
  <r>
    <x v="10"/>
    <x v="10"/>
    <x v="3923"/>
  </r>
  <r>
    <x v="10"/>
    <x v="11"/>
    <x v="3572"/>
  </r>
  <r>
    <x v="10"/>
    <x v="12"/>
    <x v="3750"/>
  </r>
  <r>
    <x v="10"/>
    <x v="13"/>
    <x v="4471"/>
  </r>
  <r>
    <x v="10"/>
    <x v="14"/>
    <x v="3901"/>
  </r>
  <r>
    <x v="10"/>
    <x v="15"/>
    <x v="4886"/>
  </r>
  <r>
    <x v="10"/>
    <x v="16"/>
    <x v="3284"/>
  </r>
  <r>
    <x v="10"/>
    <x v="17"/>
    <x v="4386"/>
  </r>
  <r>
    <x v="10"/>
    <x v="18"/>
    <x v="1982"/>
  </r>
  <r>
    <x v="10"/>
    <x v="19"/>
    <x v="2266"/>
  </r>
  <r>
    <x v="10"/>
    <x v="20"/>
    <x v="4871"/>
  </r>
  <r>
    <x v="10"/>
    <x v="21"/>
    <x v="4887"/>
  </r>
  <r>
    <x v="10"/>
    <x v="22"/>
    <x v="4888"/>
  </r>
  <r>
    <x v="10"/>
    <x v="23"/>
    <x v="2936"/>
  </r>
  <r>
    <x v="10"/>
    <x v="0"/>
    <x v="3717"/>
  </r>
  <r>
    <x v="10"/>
    <x v="1"/>
    <x v="2307"/>
  </r>
  <r>
    <x v="10"/>
    <x v="2"/>
    <x v="2244"/>
  </r>
  <r>
    <x v="10"/>
    <x v="3"/>
    <x v="2550"/>
  </r>
  <r>
    <x v="10"/>
    <x v="4"/>
    <x v="2862"/>
  </r>
  <r>
    <x v="10"/>
    <x v="5"/>
    <x v="2422"/>
  </r>
  <r>
    <x v="10"/>
    <x v="6"/>
    <x v="1636"/>
  </r>
  <r>
    <x v="10"/>
    <x v="7"/>
    <x v="869"/>
  </r>
  <r>
    <x v="10"/>
    <x v="8"/>
    <x v="3530"/>
  </r>
  <r>
    <x v="10"/>
    <x v="9"/>
    <x v="2173"/>
  </r>
  <r>
    <x v="10"/>
    <x v="10"/>
    <x v="4889"/>
  </r>
  <r>
    <x v="10"/>
    <x v="11"/>
    <x v="1682"/>
  </r>
  <r>
    <x v="10"/>
    <x v="12"/>
    <x v="3287"/>
  </r>
  <r>
    <x v="10"/>
    <x v="13"/>
    <x v="3013"/>
  </r>
  <r>
    <x v="10"/>
    <x v="14"/>
    <x v="3625"/>
  </r>
  <r>
    <x v="10"/>
    <x v="15"/>
    <x v="4282"/>
  </r>
  <r>
    <x v="10"/>
    <x v="16"/>
    <x v="3256"/>
  </r>
  <r>
    <x v="10"/>
    <x v="17"/>
    <x v="1415"/>
  </r>
  <r>
    <x v="10"/>
    <x v="18"/>
    <x v="1665"/>
  </r>
  <r>
    <x v="10"/>
    <x v="19"/>
    <x v="1990"/>
  </r>
  <r>
    <x v="10"/>
    <x v="20"/>
    <x v="3847"/>
  </r>
  <r>
    <x v="10"/>
    <x v="21"/>
    <x v="1595"/>
  </r>
  <r>
    <x v="10"/>
    <x v="22"/>
    <x v="3439"/>
  </r>
  <r>
    <x v="10"/>
    <x v="23"/>
    <x v="2486"/>
  </r>
  <r>
    <x v="10"/>
    <x v="0"/>
    <x v="3751"/>
  </r>
  <r>
    <x v="10"/>
    <x v="1"/>
    <x v="4352"/>
  </r>
  <r>
    <x v="10"/>
    <x v="2"/>
    <x v="2297"/>
  </r>
  <r>
    <x v="10"/>
    <x v="3"/>
    <x v="2692"/>
  </r>
  <r>
    <x v="10"/>
    <x v="4"/>
    <x v="3092"/>
  </r>
  <r>
    <x v="10"/>
    <x v="5"/>
    <x v="2349"/>
  </r>
  <r>
    <x v="10"/>
    <x v="6"/>
    <x v="49"/>
  </r>
  <r>
    <x v="10"/>
    <x v="7"/>
    <x v="3670"/>
  </r>
  <r>
    <x v="10"/>
    <x v="8"/>
    <x v="3608"/>
  </r>
  <r>
    <x v="10"/>
    <x v="9"/>
    <x v="2744"/>
  </r>
  <r>
    <x v="10"/>
    <x v="10"/>
    <x v="3008"/>
  </r>
  <r>
    <x v="10"/>
    <x v="11"/>
    <x v="2692"/>
  </r>
  <r>
    <x v="10"/>
    <x v="12"/>
    <x v="3470"/>
  </r>
  <r>
    <x v="10"/>
    <x v="13"/>
    <x v="2823"/>
  </r>
  <r>
    <x v="10"/>
    <x v="14"/>
    <x v="3626"/>
  </r>
  <r>
    <x v="10"/>
    <x v="15"/>
    <x v="4673"/>
  </r>
  <r>
    <x v="10"/>
    <x v="16"/>
    <x v="1642"/>
  </r>
  <r>
    <x v="10"/>
    <x v="17"/>
    <x v="4890"/>
  </r>
  <r>
    <x v="10"/>
    <x v="18"/>
    <x v="4891"/>
  </r>
  <r>
    <x v="10"/>
    <x v="19"/>
    <x v="4312"/>
  </r>
  <r>
    <x v="10"/>
    <x v="20"/>
    <x v="2290"/>
  </r>
  <r>
    <x v="10"/>
    <x v="21"/>
    <x v="3539"/>
  </r>
  <r>
    <x v="10"/>
    <x v="22"/>
    <x v="4892"/>
  </r>
  <r>
    <x v="10"/>
    <x v="23"/>
    <x v="2630"/>
  </r>
  <r>
    <x v="10"/>
    <x v="0"/>
    <x v="3577"/>
  </r>
  <r>
    <x v="10"/>
    <x v="1"/>
    <x v="3877"/>
  </r>
  <r>
    <x v="10"/>
    <x v="2"/>
    <x v="4145"/>
  </r>
  <r>
    <x v="10"/>
    <x v="3"/>
    <x v="3051"/>
  </r>
  <r>
    <x v="10"/>
    <x v="4"/>
    <x v="3247"/>
  </r>
  <r>
    <x v="10"/>
    <x v="5"/>
    <x v="3045"/>
  </r>
  <r>
    <x v="10"/>
    <x v="6"/>
    <x v="4567"/>
  </r>
  <r>
    <x v="10"/>
    <x v="7"/>
    <x v="4893"/>
  </r>
  <r>
    <x v="10"/>
    <x v="8"/>
    <x v="2196"/>
  </r>
  <r>
    <x v="10"/>
    <x v="9"/>
    <x v="2742"/>
  </r>
  <r>
    <x v="10"/>
    <x v="10"/>
    <x v="4894"/>
  </r>
  <r>
    <x v="10"/>
    <x v="11"/>
    <x v="2038"/>
  </r>
  <r>
    <x v="10"/>
    <x v="12"/>
    <x v="4890"/>
  </r>
  <r>
    <x v="10"/>
    <x v="13"/>
    <x v="2545"/>
  </r>
  <r>
    <x v="10"/>
    <x v="14"/>
    <x v="4895"/>
  </r>
  <r>
    <x v="10"/>
    <x v="15"/>
    <x v="4896"/>
  </r>
  <r>
    <x v="10"/>
    <x v="16"/>
    <x v="2596"/>
  </r>
  <r>
    <x v="10"/>
    <x v="17"/>
    <x v="4897"/>
  </r>
  <r>
    <x v="10"/>
    <x v="18"/>
    <x v="4664"/>
  </r>
  <r>
    <x v="10"/>
    <x v="19"/>
    <x v="4898"/>
  </r>
  <r>
    <x v="10"/>
    <x v="20"/>
    <x v="3751"/>
  </r>
  <r>
    <x v="10"/>
    <x v="21"/>
    <x v="4899"/>
  </r>
  <r>
    <x v="10"/>
    <x v="22"/>
    <x v="3875"/>
  </r>
  <r>
    <x v="10"/>
    <x v="23"/>
    <x v="4900"/>
  </r>
  <r>
    <x v="10"/>
    <x v="0"/>
    <x v="2774"/>
  </r>
  <r>
    <x v="10"/>
    <x v="1"/>
    <x v="2306"/>
  </r>
  <r>
    <x v="10"/>
    <x v="2"/>
    <x v="4901"/>
  </r>
  <r>
    <x v="10"/>
    <x v="3"/>
    <x v="4902"/>
  </r>
  <r>
    <x v="10"/>
    <x v="4"/>
    <x v="3742"/>
  </r>
  <r>
    <x v="10"/>
    <x v="5"/>
    <x v="4903"/>
  </r>
  <r>
    <x v="10"/>
    <x v="6"/>
    <x v="4904"/>
  </r>
  <r>
    <x v="10"/>
    <x v="7"/>
    <x v="4905"/>
  </r>
  <r>
    <x v="10"/>
    <x v="8"/>
    <x v="4906"/>
  </r>
  <r>
    <x v="10"/>
    <x v="9"/>
    <x v="3265"/>
  </r>
  <r>
    <x v="10"/>
    <x v="10"/>
    <x v="3728"/>
  </r>
  <r>
    <x v="10"/>
    <x v="11"/>
    <x v="3439"/>
  </r>
  <r>
    <x v="10"/>
    <x v="12"/>
    <x v="4907"/>
  </r>
  <r>
    <x v="10"/>
    <x v="13"/>
    <x v="4908"/>
  </r>
  <r>
    <x v="10"/>
    <x v="14"/>
    <x v="2227"/>
  </r>
  <r>
    <x v="10"/>
    <x v="15"/>
    <x v="2573"/>
  </r>
  <r>
    <x v="10"/>
    <x v="16"/>
    <x v="2290"/>
  </r>
  <r>
    <x v="10"/>
    <x v="17"/>
    <x v="3523"/>
  </r>
  <r>
    <x v="10"/>
    <x v="18"/>
    <x v="2216"/>
  </r>
  <r>
    <x v="10"/>
    <x v="19"/>
    <x v="2504"/>
  </r>
  <r>
    <x v="10"/>
    <x v="20"/>
    <x v="3202"/>
  </r>
  <r>
    <x v="10"/>
    <x v="21"/>
    <x v="3239"/>
  </r>
  <r>
    <x v="10"/>
    <x v="22"/>
    <x v="2244"/>
  </r>
  <r>
    <x v="10"/>
    <x v="23"/>
    <x v="4909"/>
  </r>
  <r>
    <x v="10"/>
    <x v="0"/>
    <x v="4910"/>
  </r>
  <r>
    <x v="10"/>
    <x v="1"/>
    <x v="4137"/>
  </r>
  <r>
    <x v="10"/>
    <x v="2"/>
    <x v="4911"/>
  </r>
  <r>
    <x v="10"/>
    <x v="3"/>
    <x v="4912"/>
  </r>
  <r>
    <x v="10"/>
    <x v="4"/>
    <x v="3667"/>
  </r>
  <r>
    <x v="10"/>
    <x v="5"/>
    <x v="4452"/>
  </r>
  <r>
    <x v="10"/>
    <x v="6"/>
    <x v="3081"/>
  </r>
  <r>
    <x v="10"/>
    <x v="7"/>
    <x v="2866"/>
  </r>
  <r>
    <x v="10"/>
    <x v="8"/>
    <x v="2758"/>
  </r>
  <r>
    <x v="10"/>
    <x v="9"/>
    <x v="3163"/>
  </r>
  <r>
    <x v="10"/>
    <x v="10"/>
    <x v="1564"/>
  </r>
  <r>
    <x v="10"/>
    <x v="11"/>
    <x v="4913"/>
  </r>
  <r>
    <x v="10"/>
    <x v="12"/>
    <x v="4334"/>
  </r>
  <r>
    <x v="10"/>
    <x v="13"/>
    <x v="4021"/>
  </r>
  <r>
    <x v="10"/>
    <x v="14"/>
    <x v="3817"/>
  </r>
  <r>
    <x v="10"/>
    <x v="15"/>
    <x v="2523"/>
  </r>
  <r>
    <x v="10"/>
    <x v="16"/>
    <x v="4914"/>
  </r>
  <r>
    <x v="10"/>
    <x v="17"/>
    <x v="1432"/>
  </r>
  <r>
    <x v="10"/>
    <x v="18"/>
    <x v="4915"/>
  </r>
  <r>
    <x v="10"/>
    <x v="19"/>
    <x v="4891"/>
  </r>
  <r>
    <x v="10"/>
    <x v="20"/>
    <x v="4139"/>
  </r>
  <r>
    <x v="10"/>
    <x v="21"/>
    <x v="2509"/>
  </r>
  <r>
    <x v="10"/>
    <x v="22"/>
    <x v="4728"/>
  </r>
  <r>
    <x v="10"/>
    <x v="23"/>
    <x v="4816"/>
  </r>
  <r>
    <x v="10"/>
    <x v="0"/>
    <x v="2715"/>
  </r>
  <r>
    <x v="10"/>
    <x v="1"/>
    <x v="2327"/>
  </r>
  <r>
    <x v="10"/>
    <x v="2"/>
    <x v="2230"/>
  </r>
  <r>
    <x v="10"/>
    <x v="3"/>
    <x v="2302"/>
  </r>
  <r>
    <x v="10"/>
    <x v="4"/>
    <x v="2334"/>
  </r>
  <r>
    <x v="10"/>
    <x v="5"/>
    <x v="2554"/>
  </r>
  <r>
    <x v="10"/>
    <x v="6"/>
    <x v="1942"/>
  </r>
  <r>
    <x v="10"/>
    <x v="7"/>
    <x v="2612"/>
  </r>
  <r>
    <x v="10"/>
    <x v="8"/>
    <x v="2802"/>
  </r>
  <r>
    <x v="10"/>
    <x v="9"/>
    <x v="4443"/>
  </r>
  <r>
    <x v="10"/>
    <x v="10"/>
    <x v="2221"/>
  </r>
  <r>
    <x v="10"/>
    <x v="11"/>
    <x v="3641"/>
  </r>
  <r>
    <x v="10"/>
    <x v="12"/>
    <x v="2740"/>
  </r>
  <r>
    <x v="10"/>
    <x v="13"/>
    <x v="1549"/>
  </r>
  <r>
    <x v="10"/>
    <x v="14"/>
    <x v="2335"/>
  </r>
  <r>
    <x v="10"/>
    <x v="15"/>
    <x v="4916"/>
  </r>
  <r>
    <x v="10"/>
    <x v="16"/>
    <x v="3023"/>
  </r>
  <r>
    <x v="10"/>
    <x v="17"/>
    <x v="4917"/>
  </r>
  <r>
    <x v="10"/>
    <x v="18"/>
    <x v="4548"/>
  </r>
  <r>
    <x v="10"/>
    <x v="19"/>
    <x v="4918"/>
  </r>
  <r>
    <x v="10"/>
    <x v="20"/>
    <x v="67"/>
  </r>
  <r>
    <x v="10"/>
    <x v="21"/>
    <x v="3955"/>
  </r>
  <r>
    <x v="10"/>
    <x v="22"/>
    <x v="3814"/>
  </r>
  <r>
    <x v="10"/>
    <x v="23"/>
    <x v="4919"/>
  </r>
  <r>
    <x v="10"/>
    <x v="0"/>
    <x v="2036"/>
  </r>
  <r>
    <x v="10"/>
    <x v="1"/>
    <x v="2264"/>
  </r>
  <r>
    <x v="10"/>
    <x v="2"/>
    <x v="4920"/>
  </r>
  <r>
    <x v="10"/>
    <x v="3"/>
    <x v="3252"/>
  </r>
  <r>
    <x v="10"/>
    <x v="4"/>
    <x v="4921"/>
  </r>
  <r>
    <x v="10"/>
    <x v="5"/>
    <x v="3955"/>
  </r>
  <r>
    <x v="10"/>
    <x v="6"/>
    <x v="4209"/>
  </r>
  <r>
    <x v="10"/>
    <x v="7"/>
    <x v="4922"/>
  </r>
  <r>
    <x v="10"/>
    <x v="8"/>
    <x v="4129"/>
  </r>
  <r>
    <x v="10"/>
    <x v="9"/>
    <x v="2308"/>
  </r>
  <r>
    <x v="10"/>
    <x v="10"/>
    <x v="2300"/>
  </r>
  <r>
    <x v="10"/>
    <x v="11"/>
    <x v="4923"/>
  </r>
  <r>
    <x v="10"/>
    <x v="12"/>
    <x v="4924"/>
  </r>
  <r>
    <x v="10"/>
    <x v="13"/>
    <x v="4925"/>
  </r>
  <r>
    <x v="10"/>
    <x v="14"/>
    <x v="4926"/>
  </r>
  <r>
    <x v="10"/>
    <x v="15"/>
    <x v="4927"/>
  </r>
  <r>
    <x v="10"/>
    <x v="16"/>
    <x v="378"/>
  </r>
  <r>
    <x v="10"/>
    <x v="17"/>
    <x v="4928"/>
  </r>
  <r>
    <x v="10"/>
    <x v="18"/>
    <x v="4929"/>
  </r>
  <r>
    <x v="10"/>
    <x v="19"/>
    <x v="4930"/>
  </r>
  <r>
    <x v="10"/>
    <x v="20"/>
    <x v="1737"/>
  </r>
  <r>
    <x v="10"/>
    <x v="21"/>
    <x v="4931"/>
  </r>
  <r>
    <x v="10"/>
    <x v="22"/>
    <x v="2843"/>
  </r>
  <r>
    <x v="10"/>
    <x v="23"/>
    <x v="2524"/>
  </r>
  <r>
    <x v="11"/>
    <x v="0"/>
    <x v="1571"/>
  </r>
  <r>
    <x v="11"/>
    <x v="1"/>
    <x v="2317"/>
  </r>
  <r>
    <x v="11"/>
    <x v="2"/>
    <x v="3925"/>
  </r>
  <r>
    <x v="11"/>
    <x v="3"/>
    <x v="3258"/>
  </r>
  <r>
    <x v="11"/>
    <x v="4"/>
    <x v="2791"/>
  </r>
  <r>
    <x v="11"/>
    <x v="5"/>
    <x v="2523"/>
  </r>
  <r>
    <x v="11"/>
    <x v="6"/>
    <x v="2164"/>
  </r>
  <r>
    <x v="11"/>
    <x v="7"/>
    <x v="4932"/>
  </r>
  <r>
    <x v="11"/>
    <x v="8"/>
    <x v="4933"/>
  </r>
  <r>
    <x v="11"/>
    <x v="9"/>
    <x v="3998"/>
  </r>
  <r>
    <x v="11"/>
    <x v="10"/>
    <x v="4934"/>
  </r>
  <r>
    <x v="11"/>
    <x v="11"/>
    <x v="2442"/>
  </r>
  <r>
    <x v="11"/>
    <x v="12"/>
    <x v="3831"/>
  </r>
  <r>
    <x v="11"/>
    <x v="13"/>
    <x v="2961"/>
  </r>
  <r>
    <x v="11"/>
    <x v="14"/>
    <x v="1548"/>
  </r>
  <r>
    <x v="11"/>
    <x v="15"/>
    <x v="2231"/>
  </r>
  <r>
    <x v="11"/>
    <x v="16"/>
    <x v="2776"/>
  </r>
  <r>
    <x v="11"/>
    <x v="17"/>
    <x v="1840"/>
  </r>
  <r>
    <x v="11"/>
    <x v="18"/>
    <x v="4337"/>
  </r>
  <r>
    <x v="11"/>
    <x v="19"/>
    <x v="4935"/>
  </r>
  <r>
    <x v="11"/>
    <x v="20"/>
    <x v="4281"/>
  </r>
  <r>
    <x v="11"/>
    <x v="21"/>
    <x v="3583"/>
  </r>
  <r>
    <x v="11"/>
    <x v="22"/>
    <x v="1639"/>
  </r>
  <r>
    <x v="11"/>
    <x v="23"/>
    <x v="3889"/>
  </r>
  <r>
    <x v="11"/>
    <x v="0"/>
    <x v="4936"/>
  </r>
  <r>
    <x v="11"/>
    <x v="1"/>
    <x v="3117"/>
  </r>
  <r>
    <x v="11"/>
    <x v="2"/>
    <x v="4937"/>
  </r>
  <r>
    <x v="11"/>
    <x v="3"/>
    <x v="2613"/>
  </r>
  <r>
    <x v="11"/>
    <x v="4"/>
    <x v="4393"/>
  </r>
  <r>
    <x v="11"/>
    <x v="5"/>
    <x v="2383"/>
  </r>
  <r>
    <x v="11"/>
    <x v="6"/>
    <x v="3927"/>
  </r>
  <r>
    <x v="11"/>
    <x v="7"/>
    <x v="1667"/>
  </r>
  <r>
    <x v="11"/>
    <x v="8"/>
    <x v="2171"/>
  </r>
  <r>
    <x v="11"/>
    <x v="9"/>
    <x v="4442"/>
  </r>
  <r>
    <x v="11"/>
    <x v="10"/>
    <x v="1592"/>
  </r>
  <r>
    <x v="11"/>
    <x v="11"/>
    <x v="2474"/>
  </r>
  <r>
    <x v="11"/>
    <x v="12"/>
    <x v="3799"/>
  </r>
  <r>
    <x v="11"/>
    <x v="13"/>
    <x v="2503"/>
  </r>
  <r>
    <x v="11"/>
    <x v="14"/>
    <x v="2111"/>
  </r>
  <r>
    <x v="11"/>
    <x v="15"/>
    <x v="441"/>
  </r>
  <r>
    <x v="11"/>
    <x v="16"/>
    <x v="3971"/>
  </r>
  <r>
    <x v="11"/>
    <x v="17"/>
    <x v="4938"/>
  </r>
  <r>
    <x v="11"/>
    <x v="18"/>
    <x v="31"/>
  </r>
  <r>
    <x v="11"/>
    <x v="19"/>
    <x v="4939"/>
  </r>
  <r>
    <x v="11"/>
    <x v="20"/>
    <x v="4940"/>
  </r>
  <r>
    <x v="11"/>
    <x v="21"/>
    <x v="2019"/>
  </r>
  <r>
    <x v="11"/>
    <x v="22"/>
    <x v="4554"/>
  </r>
  <r>
    <x v="11"/>
    <x v="23"/>
    <x v="3592"/>
  </r>
  <r>
    <x v="11"/>
    <x v="0"/>
    <x v="2368"/>
  </r>
  <r>
    <x v="11"/>
    <x v="1"/>
    <x v="3235"/>
  </r>
  <r>
    <x v="11"/>
    <x v="2"/>
    <x v="4941"/>
  </r>
  <r>
    <x v="11"/>
    <x v="3"/>
    <x v="4942"/>
  </r>
  <r>
    <x v="11"/>
    <x v="4"/>
    <x v="3358"/>
  </r>
  <r>
    <x v="11"/>
    <x v="5"/>
    <x v="2236"/>
  </r>
  <r>
    <x v="11"/>
    <x v="6"/>
    <x v="2307"/>
  </r>
  <r>
    <x v="11"/>
    <x v="7"/>
    <x v="2788"/>
  </r>
  <r>
    <x v="11"/>
    <x v="8"/>
    <x v="2228"/>
  </r>
  <r>
    <x v="11"/>
    <x v="9"/>
    <x v="4943"/>
  </r>
  <r>
    <x v="11"/>
    <x v="10"/>
    <x v="2011"/>
  </r>
  <r>
    <x v="11"/>
    <x v="11"/>
    <x v="2013"/>
  </r>
  <r>
    <x v="11"/>
    <x v="12"/>
    <x v="2248"/>
  </r>
  <r>
    <x v="11"/>
    <x v="13"/>
    <x v="3743"/>
  </r>
  <r>
    <x v="11"/>
    <x v="14"/>
    <x v="3887"/>
  </r>
  <r>
    <x v="11"/>
    <x v="15"/>
    <x v="2403"/>
  </r>
  <r>
    <x v="11"/>
    <x v="16"/>
    <x v="2264"/>
  </r>
  <r>
    <x v="11"/>
    <x v="17"/>
    <x v="4944"/>
  </r>
  <r>
    <x v="11"/>
    <x v="18"/>
    <x v="2165"/>
  </r>
  <r>
    <x v="11"/>
    <x v="19"/>
    <x v="2112"/>
  </r>
  <r>
    <x v="11"/>
    <x v="20"/>
    <x v="3148"/>
  </r>
  <r>
    <x v="11"/>
    <x v="21"/>
    <x v="567"/>
  </r>
  <r>
    <x v="11"/>
    <x v="22"/>
    <x v="2095"/>
  </r>
  <r>
    <x v="11"/>
    <x v="23"/>
    <x v="4945"/>
  </r>
  <r>
    <x v="11"/>
    <x v="0"/>
    <x v="4946"/>
  </r>
  <r>
    <x v="11"/>
    <x v="1"/>
    <x v="2579"/>
  </r>
  <r>
    <x v="11"/>
    <x v="2"/>
    <x v="4947"/>
  </r>
  <r>
    <x v="11"/>
    <x v="3"/>
    <x v="4172"/>
  </r>
  <r>
    <x v="11"/>
    <x v="4"/>
    <x v="2909"/>
  </r>
  <r>
    <x v="11"/>
    <x v="5"/>
    <x v="4948"/>
  </r>
  <r>
    <x v="11"/>
    <x v="6"/>
    <x v="4949"/>
  </r>
  <r>
    <x v="11"/>
    <x v="7"/>
    <x v="3206"/>
  </r>
  <r>
    <x v="11"/>
    <x v="8"/>
    <x v="1676"/>
  </r>
  <r>
    <x v="11"/>
    <x v="9"/>
    <x v="3658"/>
  </r>
  <r>
    <x v="11"/>
    <x v="10"/>
    <x v="2528"/>
  </r>
  <r>
    <x v="11"/>
    <x v="11"/>
    <x v="579"/>
  </r>
  <r>
    <x v="11"/>
    <x v="12"/>
    <x v="2791"/>
  </r>
  <r>
    <x v="11"/>
    <x v="13"/>
    <x v="2739"/>
  </r>
  <r>
    <x v="11"/>
    <x v="14"/>
    <x v="2368"/>
  </r>
  <r>
    <x v="11"/>
    <x v="15"/>
    <x v="3250"/>
  </r>
  <r>
    <x v="11"/>
    <x v="16"/>
    <x v="3207"/>
  </r>
  <r>
    <x v="11"/>
    <x v="17"/>
    <x v="2116"/>
  </r>
  <r>
    <x v="11"/>
    <x v="18"/>
    <x v="1533"/>
  </r>
  <r>
    <x v="11"/>
    <x v="19"/>
    <x v="3888"/>
  </r>
  <r>
    <x v="11"/>
    <x v="20"/>
    <x v="2789"/>
  </r>
  <r>
    <x v="11"/>
    <x v="21"/>
    <x v="2566"/>
  </r>
  <r>
    <x v="11"/>
    <x v="22"/>
    <x v="2862"/>
  </r>
  <r>
    <x v="11"/>
    <x v="23"/>
    <x v="4208"/>
  </r>
  <r>
    <x v="11"/>
    <x v="0"/>
    <x v="3877"/>
  </r>
  <r>
    <x v="11"/>
    <x v="1"/>
    <x v="3426"/>
  </r>
  <r>
    <x v="11"/>
    <x v="2"/>
    <x v="4137"/>
  </r>
  <r>
    <x v="11"/>
    <x v="3"/>
    <x v="4843"/>
  </r>
  <r>
    <x v="11"/>
    <x v="4"/>
    <x v="3177"/>
  </r>
  <r>
    <x v="11"/>
    <x v="5"/>
    <x v="4936"/>
  </r>
  <r>
    <x v="11"/>
    <x v="6"/>
    <x v="3593"/>
  </r>
  <r>
    <x v="11"/>
    <x v="7"/>
    <x v="2556"/>
  </r>
  <r>
    <x v="11"/>
    <x v="8"/>
    <x v="2003"/>
  </r>
  <r>
    <x v="11"/>
    <x v="9"/>
    <x v="3751"/>
  </r>
  <r>
    <x v="11"/>
    <x v="10"/>
    <x v="4450"/>
  </r>
  <r>
    <x v="11"/>
    <x v="11"/>
    <x v="4158"/>
  </r>
  <r>
    <x v="11"/>
    <x v="12"/>
    <x v="3253"/>
  </r>
  <r>
    <x v="11"/>
    <x v="13"/>
    <x v="3315"/>
  </r>
  <r>
    <x v="11"/>
    <x v="14"/>
    <x v="4950"/>
  </r>
  <r>
    <x v="11"/>
    <x v="15"/>
    <x v="2336"/>
  </r>
  <r>
    <x v="11"/>
    <x v="16"/>
    <x v="4951"/>
  </r>
  <r>
    <x v="11"/>
    <x v="17"/>
    <x v="2877"/>
  </r>
  <r>
    <x v="11"/>
    <x v="18"/>
    <x v="1891"/>
  </r>
  <r>
    <x v="11"/>
    <x v="19"/>
    <x v="4658"/>
  </r>
  <r>
    <x v="11"/>
    <x v="20"/>
    <x v="2942"/>
  </r>
  <r>
    <x v="11"/>
    <x v="21"/>
    <x v="4952"/>
  </r>
  <r>
    <x v="11"/>
    <x v="22"/>
    <x v="3709"/>
  </r>
  <r>
    <x v="11"/>
    <x v="23"/>
    <x v="2368"/>
  </r>
  <r>
    <x v="11"/>
    <x v="0"/>
    <x v="3287"/>
  </r>
  <r>
    <x v="11"/>
    <x v="1"/>
    <x v="2278"/>
  </r>
  <r>
    <x v="11"/>
    <x v="2"/>
    <x v="2812"/>
  </r>
  <r>
    <x v="11"/>
    <x v="3"/>
    <x v="2886"/>
  </r>
  <r>
    <x v="11"/>
    <x v="4"/>
    <x v="3901"/>
  </r>
  <r>
    <x v="11"/>
    <x v="5"/>
    <x v="4943"/>
  </r>
  <r>
    <x v="11"/>
    <x v="6"/>
    <x v="1575"/>
  </r>
  <r>
    <x v="11"/>
    <x v="7"/>
    <x v="2066"/>
  </r>
  <r>
    <x v="11"/>
    <x v="8"/>
    <x v="3680"/>
  </r>
  <r>
    <x v="11"/>
    <x v="9"/>
    <x v="3737"/>
  </r>
  <r>
    <x v="11"/>
    <x v="10"/>
    <x v="3926"/>
  </r>
  <r>
    <x v="11"/>
    <x v="11"/>
    <x v="2274"/>
  </r>
  <r>
    <x v="11"/>
    <x v="12"/>
    <x v="4556"/>
  </r>
  <r>
    <x v="11"/>
    <x v="13"/>
    <x v="3149"/>
  </r>
  <r>
    <x v="11"/>
    <x v="14"/>
    <x v="2212"/>
  </r>
  <r>
    <x v="11"/>
    <x v="15"/>
    <x v="3804"/>
  </r>
  <r>
    <x v="11"/>
    <x v="16"/>
    <x v="4953"/>
  </r>
  <r>
    <x v="11"/>
    <x v="17"/>
    <x v="3242"/>
  </r>
  <r>
    <x v="11"/>
    <x v="18"/>
    <x v="582"/>
  </r>
  <r>
    <x v="11"/>
    <x v="19"/>
    <x v="4954"/>
  </r>
  <r>
    <x v="11"/>
    <x v="20"/>
    <x v="4955"/>
  </r>
  <r>
    <x v="11"/>
    <x v="21"/>
    <x v="3203"/>
  </r>
  <r>
    <x v="11"/>
    <x v="22"/>
    <x v="2295"/>
  </r>
  <r>
    <x v="11"/>
    <x v="23"/>
    <x v="2018"/>
  </r>
  <r>
    <x v="11"/>
    <x v="0"/>
    <x v="2278"/>
  </r>
  <r>
    <x v="11"/>
    <x v="1"/>
    <x v="2178"/>
  </r>
  <r>
    <x v="11"/>
    <x v="2"/>
    <x v="1617"/>
  </r>
  <r>
    <x v="11"/>
    <x v="3"/>
    <x v="4636"/>
  </r>
  <r>
    <x v="11"/>
    <x v="4"/>
    <x v="2556"/>
  </r>
  <r>
    <x v="11"/>
    <x v="5"/>
    <x v="4956"/>
  </r>
  <r>
    <x v="11"/>
    <x v="6"/>
    <x v="4957"/>
  </r>
  <r>
    <x v="11"/>
    <x v="7"/>
    <x v="4958"/>
  </r>
  <r>
    <x v="11"/>
    <x v="8"/>
    <x v="4959"/>
  </r>
  <r>
    <x v="11"/>
    <x v="9"/>
    <x v="454"/>
  </r>
  <r>
    <x v="11"/>
    <x v="10"/>
    <x v="4894"/>
  </r>
  <r>
    <x v="11"/>
    <x v="11"/>
    <x v="3149"/>
  </r>
  <r>
    <x v="11"/>
    <x v="12"/>
    <x v="1666"/>
  </r>
  <r>
    <x v="11"/>
    <x v="13"/>
    <x v="3428"/>
  </r>
  <r>
    <x v="11"/>
    <x v="14"/>
    <x v="2035"/>
  </r>
  <r>
    <x v="11"/>
    <x v="15"/>
    <x v="2656"/>
  </r>
  <r>
    <x v="11"/>
    <x v="16"/>
    <x v="4960"/>
  </r>
  <r>
    <x v="11"/>
    <x v="17"/>
    <x v="484"/>
  </r>
  <r>
    <x v="11"/>
    <x v="18"/>
    <x v="2391"/>
  </r>
  <r>
    <x v="11"/>
    <x v="19"/>
    <x v="4503"/>
  </r>
  <r>
    <x v="11"/>
    <x v="20"/>
    <x v="2166"/>
  </r>
  <r>
    <x v="11"/>
    <x v="21"/>
    <x v="4364"/>
  </r>
  <r>
    <x v="11"/>
    <x v="22"/>
    <x v="4961"/>
  </r>
  <r>
    <x v="11"/>
    <x v="23"/>
    <x v="3784"/>
  </r>
  <r>
    <x v="11"/>
    <x v="0"/>
    <x v="3729"/>
  </r>
  <r>
    <x v="11"/>
    <x v="1"/>
    <x v="2550"/>
  </r>
  <r>
    <x v="11"/>
    <x v="2"/>
    <x v="2335"/>
  </r>
  <r>
    <x v="11"/>
    <x v="3"/>
    <x v="3640"/>
  </r>
  <r>
    <x v="11"/>
    <x v="4"/>
    <x v="2779"/>
  </r>
  <r>
    <x v="11"/>
    <x v="5"/>
    <x v="4443"/>
  </r>
  <r>
    <x v="11"/>
    <x v="6"/>
    <x v="2491"/>
  </r>
  <r>
    <x v="11"/>
    <x v="7"/>
    <x v="469"/>
  </r>
  <r>
    <x v="11"/>
    <x v="8"/>
    <x v="3748"/>
  </r>
  <r>
    <x v="11"/>
    <x v="9"/>
    <x v="422"/>
  </r>
  <r>
    <x v="11"/>
    <x v="10"/>
    <x v="3939"/>
  </r>
  <r>
    <x v="11"/>
    <x v="11"/>
    <x v="1628"/>
  </r>
  <r>
    <x v="11"/>
    <x v="12"/>
    <x v="3537"/>
  </r>
  <r>
    <x v="11"/>
    <x v="13"/>
    <x v="4350"/>
  </r>
  <r>
    <x v="11"/>
    <x v="14"/>
    <x v="1625"/>
  </r>
  <r>
    <x v="11"/>
    <x v="15"/>
    <x v="4361"/>
  </r>
  <r>
    <x v="11"/>
    <x v="16"/>
    <x v="4281"/>
  </r>
  <r>
    <x v="11"/>
    <x v="17"/>
    <x v="3711"/>
  </r>
  <r>
    <x v="11"/>
    <x v="18"/>
    <x v="2109"/>
  </r>
  <r>
    <x v="11"/>
    <x v="19"/>
    <x v="3958"/>
  </r>
  <r>
    <x v="11"/>
    <x v="20"/>
    <x v="4962"/>
  </r>
  <r>
    <x v="11"/>
    <x v="21"/>
    <x v="3207"/>
  </r>
  <r>
    <x v="11"/>
    <x v="22"/>
    <x v="4471"/>
  </r>
  <r>
    <x v="11"/>
    <x v="23"/>
    <x v="41"/>
  </r>
  <r>
    <x v="11"/>
    <x v="0"/>
    <x v="3217"/>
  </r>
  <r>
    <x v="11"/>
    <x v="1"/>
    <x v="2608"/>
  </r>
  <r>
    <x v="11"/>
    <x v="2"/>
    <x v="2056"/>
  </r>
  <r>
    <x v="11"/>
    <x v="3"/>
    <x v="3303"/>
  </r>
  <r>
    <x v="11"/>
    <x v="4"/>
    <x v="4286"/>
  </r>
  <r>
    <x v="11"/>
    <x v="5"/>
    <x v="3730"/>
  </r>
  <r>
    <x v="11"/>
    <x v="6"/>
    <x v="4208"/>
  </r>
  <r>
    <x v="11"/>
    <x v="7"/>
    <x v="2104"/>
  </r>
  <r>
    <x v="11"/>
    <x v="8"/>
    <x v="2402"/>
  </r>
  <r>
    <x v="11"/>
    <x v="9"/>
    <x v="2514"/>
  </r>
  <r>
    <x v="11"/>
    <x v="10"/>
    <x v="3133"/>
  </r>
  <r>
    <x v="11"/>
    <x v="11"/>
    <x v="3668"/>
  </r>
  <r>
    <x v="11"/>
    <x v="12"/>
    <x v="3355"/>
  </r>
  <r>
    <x v="11"/>
    <x v="13"/>
    <x v="2046"/>
  </r>
  <r>
    <x v="11"/>
    <x v="14"/>
    <x v="2739"/>
  </r>
  <r>
    <x v="11"/>
    <x v="15"/>
    <x v="1675"/>
  </r>
  <r>
    <x v="11"/>
    <x v="16"/>
    <x v="4963"/>
  </r>
  <r>
    <x v="11"/>
    <x v="17"/>
    <x v="4964"/>
  </r>
  <r>
    <x v="11"/>
    <x v="18"/>
    <x v="556"/>
  </r>
  <r>
    <x v="11"/>
    <x v="19"/>
    <x v="3372"/>
  </r>
  <r>
    <x v="11"/>
    <x v="20"/>
    <x v="4952"/>
  </r>
  <r>
    <x v="11"/>
    <x v="21"/>
    <x v="2883"/>
  </r>
  <r>
    <x v="11"/>
    <x v="22"/>
    <x v="3823"/>
  </r>
  <r>
    <x v="11"/>
    <x v="23"/>
    <x v="1580"/>
  </r>
  <r>
    <x v="11"/>
    <x v="0"/>
    <x v="4843"/>
  </r>
  <r>
    <x v="11"/>
    <x v="1"/>
    <x v="2212"/>
  </r>
  <r>
    <x v="11"/>
    <x v="2"/>
    <x v="4965"/>
  </r>
  <r>
    <x v="11"/>
    <x v="3"/>
    <x v="3389"/>
  </r>
  <r>
    <x v="11"/>
    <x v="4"/>
    <x v="2340"/>
  </r>
  <r>
    <x v="11"/>
    <x v="5"/>
    <x v="4966"/>
  </r>
  <r>
    <x v="11"/>
    <x v="6"/>
    <x v="2329"/>
  </r>
  <r>
    <x v="11"/>
    <x v="7"/>
    <x v="3849"/>
  </r>
  <r>
    <x v="11"/>
    <x v="8"/>
    <x v="577"/>
  </r>
  <r>
    <x v="11"/>
    <x v="9"/>
    <x v="2865"/>
  </r>
  <r>
    <x v="11"/>
    <x v="10"/>
    <x v="2761"/>
  </r>
  <r>
    <x v="11"/>
    <x v="11"/>
    <x v="3667"/>
  </r>
  <r>
    <x v="11"/>
    <x v="12"/>
    <x v="3076"/>
  </r>
  <r>
    <x v="11"/>
    <x v="13"/>
    <x v="2343"/>
  </r>
  <r>
    <x v="11"/>
    <x v="14"/>
    <x v="3358"/>
  </r>
  <r>
    <x v="11"/>
    <x v="15"/>
    <x v="3106"/>
  </r>
  <r>
    <x v="11"/>
    <x v="16"/>
    <x v="4469"/>
  </r>
  <r>
    <x v="11"/>
    <x v="17"/>
    <x v="561"/>
  </r>
  <r>
    <x v="11"/>
    <x v="18"/>
    <x v="4967"/>
  </r>
  <r>
    <x v="11"/>
    <x v="19"/>
    <x v="1629"/>
  </r>
  <r>
    <x v="11"/>
    <x v="20"/>
    <x v="2577"/>
  </r>
  <r>
    <x v="11"/>
    <x v="21"/>
    <x v="3100"/>
  </r>
  <r>
    <x v="11"/>
    <x v="22"/>
    <x v="2550"/>
  </r>
  <r>
    <x v="11"/>
    <x v="23"/>
    <x v="2691"/>
  </r>
  <r>
    <x v="11"/>
    <x v="0"/>
    <x v="4968"/>
  </r>
  <r>
    <x v="11"/>
    <x v="1"/>
    <x v="4969"/>
  </r>
  <r>
    <x v="11"/>
    <x v="2"/>
    <x v="4970"/>
  </r>
  <r>
    <x v="11"/>
    <x v="3"/>
    <x v="4971"/>
  </r>
  <r>
    <x v="11"/>
    <x v="4"/>
    <x v="4972"/>
  </r>
  <r>
    <x v="11"/>
    <x v="5"/>
    <x v="4973"/>
  </r>
  <r>
    <x v="11"/>
    <x v="6"/>
    <x v="4974"/>
  </r>
  <r>
    <x v="11"/>
    <x v="7"/>
    <x v="2031"/>
  </r>
  <r>
    <x v="11"/>
    <x v="8"/>
    <x v="4129"/>
  </r>
  <r>
    <x v="11"/>
    <x v="9"/>
    <x v="4975"/>
  </r>
  <r>
    <x v="11"/>
    <x v="10"/>
    <x v="3223"/>
  </r>
  <r>
    <x v="11"/>
    <x v="11"/>
    <x v="4457"/>
  </r>
  <r>
    <x v="11"/>
    <x v="12"/>
    <x v="4459"/>
  </r>
  <r>
    <x v="11"/>
    <x v="13"/>
    <x v="2618"/>
  </r>
  <r>
    <x v="11"/>
    <x v="14"/>
    <x v="4288"/>
  </r>
  <r>
    <x v="11"/>
    <x v="15"/>
    <x v="3245"/>
  </r>
  <r>
    <x v="11"/>
    <x v="16"/>
    <x v="3885"/>
  </r>
  <r>
    <x v="11"/>
    <x v="17"/>
    <x v="3706"/>
  </r>
  <r>
    <x v="11"/>
    <x v="18"/>
    <x v="4976"/>
  </r>
  <r>
    <x v="11"/>
    <x v="19"/>
    <x v="3659"/>
  </r>
  <r>
    <x v="11"/>
    <x v="20"/>
    <x v="2280"/>
  </r>
  <r>
    <x v="11"/>
    <x v="21"/>
    <x v="4310"/>
  </r>
  <r>
    <x v="11"/>
    <x v="22"/>
    <x v="3928"/>
  </r>
  <r>
    <x v="11"/>
    <x v="23"/>
    <x v="3913"/>
  </r>
  <r>
    <x v="11"/>
    <x v="0"/>
    <x v="4977"/>
  </r>
  <r>
    <x v="11"/>
    <x v="1"/>
    <x v="4978"/>
  </r>
  <r>
    <x v="11"/>
    <x v="2"/>
    <x v="4979"/>
  </r>
  <r>
    <x v="11"/>
    <x v="3"/>
    <x v="3494"/>
  </r>
  <r>
    <x v="11"/>
    <x v="4"/>
    <x v="4980"/>
  </r>
  <r>
    <x v="11"/>
    <x v="5"/>
    <x v="3433"/>
  </r>
  <r>
    <x v="11"/>
    <x v="6"/>
    <x v="4981"/>
  </r>
  <r>
    <x v="11"/>
    <x v="7"/>
    <x v="4982"/>
  </r>
  <r>
    <x v="11"/>
    <x v="8"/>
    <x v="4983"/>
  </r>
  <r>
    <x v="11"/>
    <x v="9"/>
    <x v="4984"/>
  </r>
  <r>
    <x v="11"/>
    <x v="10"/>
    <x v="4985"/>
  </r>
  <r>
    <x v="11"/>
    <x v="11"/>
    <x v="4986"/>
  </r>
  <r>
    <x v="11"/>
    <x v="12"/>
    <x v="3651"/>
  </r>
  <r>
    <x v="11"/>
    <x v="13"/>
    <x v="4987"/>
  </r>
  <r>
    <x v="11"/>
    <x v="14"/>
    <x v="3471"/>
  </r>
  <r>
    <x v="11"/>
    <x v="15"/>
    <x v="3525"/>
  </r>
  <r>
    <x v="11"/>
    <x v="16"/>
    <x v="3570"/>
  </r>
  <r>
    <x v="11"/>
    <x v="17"/>
    <x v="4824"/>
  </r>
  <r>
    <x v="11"/>
    <x v="18"/>
    <x v="4877"/>
  </r>
  <r>
    <x v="11"/>
    <x v="19"/>
    <x v="2310"/>
  </r>
  <r>
    <x v="11"/>
    <x v="20"/>
    <x v="3886"/>
  </r>
  <r>
    <x v="11"/>
    <x v="21"/>
    <x v="2631"/>
  </r>
  <r>
    <x v="11"/>
    <x v="22"/>
    <x v="4988"/>
  </r>
  <r>
    <x v="11"/>
    <x v="23"/>
    <x v="4989"/>
  </r>
  <r>
    <x v="11"/>
    <x v="0"/>
    <x v="4839"/>
  </r>
  <r>
    <x v="11"/>
    <x v="1"/>
    <x v="3520"/>
  </r>
  <r>
    <x v="11"/>
    <x v="2"/>
    <x v="3492"/>
  </r>
  <r>
    <x v="11"/>
    <x v="3"/>
    <x v="4969"/>
  </r>
  <r>
    <x v="11"/>
    <x v="4"/>
    <x v="4990"/>
  </r>
  <r>
    <x v="11"/>
    <x v="5"/>
    <x v="3120"/>
  </r>
  <r>
    <x v="11"/>
    <x v="6"/>
    <x v="4991"/>
  </r>
  <r>
    <x v="11"/>
    <x v="7"/>
    <x v="4981"/>
  </r>
  <r>
    <x v="11"/>
    <x v="8"/>
    <x v="4992"/>
  </r>
  <r>
    <x v="11"/>
    <x v="9"/>
    <x v="3214"/>
  </r>
  <r>
    <x v="11"/>
    <x v="10"/>
    <x v="2499"/>
  </r>
  <r>
    <x v="11"/>
    <x v="11"/>
    <x v="2648"/>
  </r>
  <r>
    <x v="11"/>
    <x v="12"/>
    <x v="4993"/>
  </r>
  <r>
    <x v="11"/>
    <x v="13"/>
    <x v="3300"/>
  </r>
  <r>
    <x v="11"/>
    <x v="14"/>
    <x v="3299"/>
  </r>
  <r>
    <x v="11"/>
    <x v="15"/>
    <x v="1538"/>
  </r>
  <r>
    <x v="11"/>
    <x v="16"/>
    <x v="3337"/>
  </r>
  <r>
    <x v="11"/>
    <x v="17"/>
    <x v="3663"/>
  </r>
  <r>
    <x v="11"/>
    <x v="18"/>
    <x v="4766"/>
  </r>
  <r>
    <x v="11"/>
    <x v="19"/>
    <x v="4994"/>
  </r>
  <r>
    <x v="11"/>
    <x v="20"/>
    <x v="4286"/>
  </r>
  <r>
    <x v="11"/>
    <x v="21"/>
    <x v="2223"/>
  </r>
  <r>
    <x v="11"/>
    <x v="22"/>
    <x v="4995"/>
  </r>
  <r>
    <x v="11"/>
    <x v="23"/>
    <x v="3082"/>
  </r>
  <r>
    <x v="11"/>
    <x v="0"/>
    <x v="3407"/>
  </r>
  <r>
    <x v="11"/>
    <x v="1"/>
    <x v="4996"/>
  </r>
  <r>
    <x v="11"/>
    <x v="2"/>
    <x v="3480"/>
  </r>
  <r>
    <x v="11"/>
    <x v="3"/>
    <x v="4997"/>
  </r>
  <r>
    <x v="11"/>
    <x v="4"/>
    <x v="4998"/>
  </r>
  <r>
    <x v="11"/>
    <x v="5"/>
    <x v="4999"/>
  </r>
  <r>
    <x v="11"/>
    <x v="6"/>
    <x v="3265"/>
  </r>
  <r>
    <x v="11"/>
    <x v="7"/>
    <x v="4952"/>
  </r>
  <r>
    <x v="11"/>
    <x v="8"/>
    <x v="2653"/>
  </r>
  <r>
    <x v="11"/>
    <x v="9"/>
    <x v="4950"/>
  </r>
  <r>
    <x v="11"/>
    <x v="10"/>
    <x v="1992"/>
  </r>
  <r>
    <x v="11"/>
    <x v="11"/>
    <x v="5000"/>
  </r>
  <r>
    <x v="11"/>
    <x v="12"/>
    <x v="1643"/>
  </r>
  <r>
    <x v="11"/>
    <x v="13"/>
    <x v="3854"/>
  </r>
  <r>
    <x v="11"/>
    <x v="14"/>
    <x v="3760"/>
  </r>
  <r>
    <x v="11"/>
    <x v="15"/>
    <x v="2878"/>
  </r>
  <r>
    <x v="11"/>
    <x v="16"/>
    <x v="2881"/>
  </r>
  <r>
    <x v="11"/>
    <x v="17"/>
    <x v="5001"/>
  </r>
  <r>
    <x v="11"/>
    <x v="18"/>
    <x v="3370"/>
  </r>
  <r>
    <x v="11"/>
    <x v="19"/>
    <x v="4313"/>
  </r>
  <r>
    <x v="11"/>
    <x v="20"/>
    <x v="4127"/>
  </r>
  <r>
    <x v="11"/>
    <x v="21"/>
    <x v="1517"/>
  </r>
  <r>
    <x v="11"/>
    <x v="22"/>
    <x v="2421"/>
  </r>
  <r>
    <x v="11"/>
    <x v="23"/>
    <x v="3028"/>
  </r>
  <r>
    <x v="11"/>
    <x v="0"/>
    <x v="2563"/>
  </r>
  <r>
    <x v="11"/>
    <x v="1"/>
    <x v="5002"/>
  </r>
  <r>
    <x v="11"/>
    <x v="2"/>
    <x v="5003"/>
  </r>
  <r>
    <x v="11"/>
    <x v="3"/>
    <x v="3483"/>
  </r>
  <r>
    <x v="11"/>
    <x v="4"/>
    <x v="5004"/>
  </r>
  <r>
    <x v="11"/>
    <x v="5"/>
    <x v="4906"/>
  </r>
  <r>
    <x v="11"/>
    <x v="6"/>
    <x v="3404"/>
  </r>
  <r>
    <x v="11"/>
    <x v="7"/>
    <x v="2017"/>
  </r>
  <r>
    <x v="11"/>
    <x v="8"/>
    <x v="5005"/>
  </r>
  <r>
    <x v="11"/>
    <x v="9"/>
    <x v="5006"/>
  </r>
  <r>
    <x v="11"/>
    <x v="10"/>
    <x v="2570"/>
  </r>
  <r>
    <x v="11"/>
    <x v="11"/>
    <x v="2359"/>
  </r>
  <r>
    <x v="11"/>
    <x v="12"/>
    <x v="3552"/>
  </r>
  <r>
    <x v="11"/>
    <x v="13"/>
    <x v="3877"/>
  </r>
  <r>
    <x v="11"/>
    <x v="14"/>
    <x v="2886"/>
  </r>
  <r>
    <x v="11"/>
    <x v="15"/>
    <x v="5007"/>
  </r>
  <r>
    <x v="11"/>
    <x v="16"/>
    <x v="2512"/>
  </r>
  <r>
    <x v="11"/>
    <x v="17"/>
    <x v="3549"/>
  </r>
  <r>
    <x v="11"/>
    <x v="18"/>
    <x v="2410"/>
  </r>
  <r>
    <x v="11"/>
    <x v="19"/>
    <x v="5008"/>
  </r>
  <r>
    <x v="11"/>
    <x v="20"/>
    <x v="5009"/>
  </r>
  <r>
    <x v="11"/>
    <x v="21"/>
    <x v="3252"/>
  </r>
  <r>
    <x v="11"/>
    <x v="22"/>
    <x v="5010"/>
  </r>
  <r>
    <x v="11"/>
    <x v="23"/>
    <x v="4710"/>
  </r>
  <r>
    <x v="11"/>
    <x v="0"/>
    <x v="5011"/>
  </r>
  <r>
    <x v="11"/>
    <x v="1"/>
    <x v="5012"/>
  </r>
  <r>
    <x v="11"/>
    <x v="2"/>
    <x v="2353"/>
  </r>
  <r>
    <x v="11"/>
    <x v="3"/>
    <x v="5013"/>
  </r>
  <r>
    <x v="11"/>
    <x v="4"/>
    <x v="2923"/>
  </r>
  <r>
    <x v="11"/>
    <x v="5"/>
    <x v="5014"/>
  </r>
  <r>
    <x v="11"/>
    <x v="6"/>
    <x v="5015"/>
  </r>
  <r>
    <x v="11"/>
    <x v="7"/>
    <x v="2347"/>
  </r>
  <r>
    <x v="11"/>
    <x v="8"/>
    <x v="2026"/>
  </r>
  <r>
    <x v="11"/>
    <x v="9"/>
    <x v="4288"/>
  </r>
  <r>
    <x v="11"/>
    <x v="10"/>
    <x v="2610"/>
  </r>
  <r>
    <x v="11"/>
    <x v="11"/>
    <x v="4389"/>
  </r>
  <r>
    <x v="11"/>
    <x v="12"/>
    <x v="2293"/>
  </r>
  <r>
    <x v="11"/>
    <x v="13"/>
    <x v="2324"/>
  </r>
  <r>
    <x v="11"/>
    <x v="14"/>
    <x v="4841"/>
  </r>
  <r>
    <x v="11"/>
    <x v="15"/>
    <x v="2105"/>
  </r>
  <r>
    <x v="11"/>
    <x v="16"/>
    <x v="3814"/>
  </r>
  <r>
    <x v="11"/>
    <x v="17"/>
    <x v="4770"/>
  </r>
  <r>
    <x v="11"/>
    <x v="18"/>
    <x v="3229"/>
  </r>
  <r>
    <x v="11"/>
    <x v="19"/>
    <x v="2114"/>
  </r>
  <r>
    <x v="11"/>
    <x v="20"/>
    <x v="3372"/>
  </r>
  <r>
    <x v="11"/>
    <x v="21"/>
    <x v="1780"/>
  </r>
  <r>
    <x v="11"/>
    <x v="22"/>
    <x v="2209"/>
  </r>
  <r>
    <x v="11"/>
    <x v="23"/>
    <x v="3877"/>
  </r>
  <r>
    <x v="11"/>
    <x v="0"/>
    <x v="1572"/>
  </r>
  <r>
    <x v="11"/>
    <x v="1"/>
    <x v="5016"/>
  </r>
  <r>
    <x v="11"/>
    <x v="2"/>
    <x v="1433"/>
  </r>
  <r>
    <x v="11"/>
    <x v="3"/>
    <x v="5017"/>
  </r>
  <r>
    <x v="11"/>
    <x v="4"/>
    <x v="2055"/>
  </r>
  <r>
    <x v="11"/>
    <x v="5"/>
    <x v="2202"/>
  </r>
  <r>
    <x v="11"/>
    <x v="6"/>
    <x v="2883"/>
  </r>
  <r>
    <x v="11"/>
    <x v="7"/>
    <x v="8"/>
  </r>
  <r>
    <x v="11"/>
    <x v="8"/>
    <x v="3171"/>
  </r>
  <r>
    <x v="11"/>
    <x v="9"/>
    <x v="2740"/>
  </r>
  <r>
    <x v="11"/>
    <x v="10"/>
    <x v="3009"/>
  </r>
  <r>
    <x v="11"/>
    <x v="11"/>
    <x v="5018"/>
  </r>
  <r>
    <x v="11"/>
    <x v="12"/>
    <x v="1995"/>
  </r>
  <r>
    <x v="11"/>
    <x v="13"/>
    <x v="4414"/>
  </r>
  <r>
    <x v="11"/>
    <x v="14"/>
    <x v="4003"/>
  </r>
  <r>
    <x v="11"/>
    <x v="15"/>
    <x v="2242"/>
  </r>
  <r>
    <x v="11"/>
    <x v="16"/>
    <x v="2042"/>
  </r>
  <r>
    <x v="11"/>
    <x v="17"/>
    <x v="2649"/>
  </r>
  <r>
    <x v="11"/>
    <x v="18"/>
    <x v="3021"/>
  </r>
  <r>
    <x v="11"/>
    <x v="19"/>
    <x v="1126"/>
  </r>
  <r>
    <x v="11"/>
    <x v="20"/>
    <x v="3813"/>
  </r>
  <r>
    <x v="11"/>
    <x v="21"/>
    <x v="512"/>
  </r>
  <r>
    <x v="11"/>
    <x v="22"/>
    <x v="3645"/>
  </r>
  <r>
    <x v="11"/>
    <x v="23"/>
    <x v="453"/>
  </r>
  <r>
    <x v="11"/>
    <x v="0"/>
    <x v="5019"/>
  </r>
  <r>
    <x v="11"/>
    <x v="1"/>
    <x v="3406"/>
  </r>
  <r>
    <x v="11"/>
    <x v="2"/>
    <x v="444"/>
  </r>
  <r>
    <x v="11"/>
    <x v="3"/>
    <x v="5020"/>
  </r>
  <r>
    <x v="11"/>
    <x v="4"/>
    <x v="5021"/>
  </r>
  <r>
    <x v="11"/>
    <x v="5"/>
    <x v="2296"/>
  </r>
  <r>
    <x v="11"/>
    <x v="6"/>
    <x v="2030"/>
  </r>
  <r>
    <x v="11"/>
    <x v="7"/>
    <x v="2087"/>
  </r>
  <r>
    <x v="11"/>
    <x v="8"/>
    <x v="2013"/>
  </r>
  <r>
    <x v="11"/>
    <x v="9"/>
    <x v="3061"/>
  </r>
  <r>
    <x v="11"/>
    <x v="10"/>
    <x v="5022"/>
  </r>
  <r>
    <x v="11"/>
    <x v="11"/>
    <x v="3611"/>
  </r>
  <r>
    <x v="11"/>
    <x v="12"/>
    <x v="2981"/>
  </r>
  <r>
    <x v="11"/>
    <x v="13"/>
    <x v="4641"/>
  </r>
  <r>
    <x v="11"/>
    <x v="14"/>
    <x v="3707"/>
  </r>
  <r>
    <x v="11"/>
    <x v="15"/>
    <x v="2925"/>
  </r>
  <r>
    <x v="11"/>
    <x v="16"/>
    <x v="4766"/>
  </r>
  <r>
    <x v="11"/>
    <x v="17"/>
    <x v="103"/>
  </r>
  <r>
    <x v="11"/>
    <x v="18"/>
    <x v="3955"/>
  </r>
  <r>
    <x v="11"/>
    <x v="19"/>
    <x v="3715"/>
  </r>
  <r>
    <x v="11"/>
    <x v="20"/>
    <x v="5023"/>
  </r>
  <r>
    <x v="11"/>
    <x v="21"/>
    <x v="1585"/>
  </r>
  <r>
    <x v="11"/>
    <x v="22"/>
    <x v="4956"/>
  </r>
  <r>
    <x v="11"/>
    <x v="23"/>
    <x v="2533"/>
  </r>
  <r>
    <x v="11"/>
    <x v="0"/>
    <x v="3262"/>
  </r>
  <r>
    <x v="11"/>
    <x v="1"/>
    <x v="2512"/>
  </r>
  <r>
    <x v="11"/>
    <x v="2"/>
    <x v="3422"/>
  </r>
  <r>
    <x v="11"/>
    <x v="3"/>
    <x v="2486"/>
  </r>
  <r>
    <x v="11"/>
    <x v="4"/>
    <x v="2485"/>
  </r>
  <r>
    <x v="11"/>
    <x v="5"/>
    <x v="2767"/>
  </r>
  <r>
    <x v="11"/>
    <x v="6"/>
    <x v="3928"/>
  </r>
  <r>
    <x v="11"/>
    <x v="7"/>
    <x v="3249"/>
  </r>
  <r>
    <x v="11"/>
    <x v="8"/>
    <x v="3640"/>
  </r>
  <r>
    <x v="11"/>
    <x v="9"/>
    <x v="2887"/>
  </r>
  <r>
    <x v="11"/>
    <x v="10"/>
    <x v="5024"/>
  </r>
  <r>
    <x v="11"/>
    <x v="11"/>
    <x v="2304"/>
  </r>
  <r>
    <x v="11"/>
    <x v="12"/>
    <x v="4900"/>
  </r>
  <r>
    <x v="11"/>
    <x v="13"/>
    <x v="4888"/>
  </r>
  <r>
    <x v="11"/>
    <x v="14"/>
    <x v="5025"/>
  </r>
  <r>
    <x v="11"/>
    <x v="15"/>
    <x v="3445"/>
  </r>
  <r>
    <x v="11"/>
    <x v="16"/>
    <x v="387"/>
  </r>
  <r>
    <x v="11"/>
    <x v="17"/>
    <x v="5026"/>
  </r>
  <r>
    <x v="11"/>
    <x v="18"/>
    <x v="2821"/>
  </r>
  <r>
    <x v="11"/>
    <x v="19"/>
    <x v="3204"/>
  </r>
  <r>
    <x v="11"/>
    <x v="20"/>
    <x v="5027"/>
  </r>
  <r>
    <x v="11"/>
    <x v="21"/>
    <x v="5028"/>
  </r>
  <r>
    <x v="11"/>
    <x v="22"/>
    <x v="3591"/>
  </r>
  <r>
    <x v="11"/>
    <x v="23"/>
    <x v="4447"/>
  </r>
  <r>
    <x v="11"/>
    <x v="0"/>
    <x v="5029"/>
  </r>
  <r>
    <x v="11"/>
    <x v="1"/>
    <x v="2172"/>
  </r>
  <r>
    <x v="11"/>
    <x v="2"/>
    <x v="2272"/>
  </r>
  <r>
    <x v="11"/>
    <x v="3"/>
    <x v="2871"/>
  </r>
  <r>
    <x v="11"/>
    <x v="4"/>
    <x v="4166"/>
  </r>
  <r>
    <x v="11"/>
    <x v="5"/>
    <x v="2308"/>
  </r>
  <r>
    <x v="11"/>
    <x v="6"/>
    <x v="5030"/>
  </r>
  <r>
    <x v="11"/>
    <x v="7"/>
    <x v="30"/>
  </r>
  <r>
    <x v="11"/>
    <x v="8"/>
    <x v="2336"/>
  </r>
  <r>
    <x v="11"/>
    <x v="9"/>
    <x v="2512"/>
  </r>
  <r>
    <x v="11"/>
    <x v="10"/>
    <x v="3237"/>
  </r>
  <r>
    <x v="11"/>
    <x v="11"/>
    <x v="2733"/>
  </r>
  <r>
    <x v="11"/>
    <x v="12"/>
    <x v="2790"/>
  </r>
  <r>
    <x v="11"/>
    <x v="13"/>
    <x v="2750"/>
  </r>
  <r>
    <x v="11"/>
    <x v="14"/>
    <x v="5031"/>
  </r>
  <r>
    <x v="11"/>
    <x v="15"/>
    <x v="3315"/>
  </r>
  <r>
    <x v="11"/>
    <x v="16"/>
    <x v="1853"/>
  </r>
  <r>
    <x v="11"/>
    <x v="17"/>
    <x v="2479"/>
  </r>
  <r>
    <x v="11"/>
    <x v="18"/>
    <x v="1638"/>
  </r>
  <r>
    <x v="11"/>
    <x v="19"/>
    <x v="3231"/>
  </r>
  <r>
    <x v="11"/>
    <x v="20"/>
    <x v="5032"/>
  </r>
  <r>
    <x v="11"/>
    <x v="21"/>
    <x v="3208"/>
  </r>
  <r>
    <x v="11"/>
    <x v="22"/>
    <x v="48"/>
  </r>
  <r>
    <x v="11"/>
    <x v="23"/>
    <x v="2826"/>
  </r>
  <r>
    <x v="11"/>
    <x v="0"/>
    <x v="2858"/>
  </r>
  <r>
    <x v="11"/>
    <x v="1"/>
    <x v="2317"/>
  </r>
  <r>
    <x v="11"/>
    <x v="2"/>
    <x v="2780"/>
  </r>
  <r>
    <x v="11"/>
    <x v="3"/>
    <x v="2840"/>
  </r>
  <r>
    <x v="11"/>
    <x v="4"/>
    <x v="2778"/>
  </r>
  <r>
    <x v="11"/>
    <x v="5"/>
    <x v="441"/>
  </r>
  <r>
    <x v="11"/>
    <x v="6"/>
    <x v="5033"/>
  </r>
  <r>
    <x v="11"/>
    <x v="7"/>
    <x v="4963"/>
  </r>
  <r>
    <x v="11"/>
    <x v="8"/>
    <x v="4957"/>
  </r>
  <r>
    <x v="11"/>
    <x v="9"/>
    <x v="47"/>
  </r>
  <r>
    <x v="11"/>
    <x v="10"/>
    <x v="1526"/>
  </r>
  <r>
    <x v="11"/>
    <x v="11"/>
    <x v="2848"/>
  </r>
  <r>
    <x v="11"/>
    <x v="12"/>
    <x v="2429"/>
  </r>
  <r>
    <x v="11"/>
    <x v="13"/>
    <x v="3054"/>
  </r>
  <r>
    <x v="11"/>
    <x v="14"/>
    <x v="2365"/>
  </r>
  <r>
    <x v="11"/>
    <x v="15"/>
    <x v="4994"/>
  </r>
  <r>
    <x v="11"/>
    <x v="16"/>
    <x v="3819"/>
  </r>
  <r>
    <x v="11"/>
    <x v="17"/>
    <x v="5034"/>
  </r>
  <r>
    <x v="11"/>
    <x v="18"/>
    <x v="204"/>
  </r>
  <r>
    <x v="11"/>
    <x v="19"/>
    <x v="4361"/>
  </r>
  <r>
    <x v="11"/>
    <x v="20"/>
    <x v="556"/>
  </r>
  <r>
    <x v="11"/>
    <x v="21"/>
    <x v="4842"/>
  </r>
  <r>
    <x v="11"/>
    <x v="22"/>
    <x v="2306"/>
  </r>
  <r>
    <x v="11"/>
    <x v="23"/>
    <x v="514"/>
  </r>
  <r>
    <x v="11"/>
    <x v="0"/>
    <x v="2592"/>
  </r>
  <r>
    <x v="11"/>
    <x v="1"/>
    <x v="4898"/>
  </r>
  <r>
    <x v="11"/>
    <x v="2"/>
    <x v="3450"/>
  </r>
  <r>
    <x v="11"/>
    <x v="3"/>
    <x v="2373"/>
  </r>
  <r>
    <x v="11"/>
    <x v="4"/>
    <x v="3895"/>
  </r>
  <r>
    <x v="11"/>
    <x v="5"/>
    <x v="3654"/>
  </r>
  <r>
    <x v="11"/>
    <x v="6"/>
    <x v="2759"/>
  </r>
  <r>
    <x v="11"/>
    <x v="7"/>
    <x v="2404"/>
  </r>
  <r>
    <x v="11"/>
    <x v="8"/>
    <x v="2529"/>
  </r>
  <r>
    <x v="11"/>
    <x v="9"/>
    <x v="3612"/>
  </r>
  <r>
    <x v="11"/>
    <x v="10"/>
    <x v="2243"/>
  </r>
  <r>
    <x v="11"/>
    <x v="11"/>
    <x v="1613"/>
  </r>
  <r>
    <x v="11"/>
    <x v="12"/>
    <x v="2961"/>
  </r>
  <r>
    <x v="11"/>
    <x v="13"/>
    <x v="3797"/>
  </r>
  <r>
    <x v="11"/>
    <x v="14"/>
    <x v="2505"/>
  </r>
  <r>
    <x v="11"/>
    <x v="15"/>
    <x v="3568"/>
  </r>
  <r>
    <x v="11"/>
    <x v="16"/>
    <x v="2745"/>
  </r>
  <r>
    <x v="11"/>
    <x v="17"/>
    <x v="2959"/>
  </r>
  <r>
    <x v="11"/>
    <x v="18"/>
    <x v="1126"/>
  </r>
  <r>
    <x v="11"/>
    <x v="19"/>
    <x v="2012"/>
  </r>
  <r>
    <x v="11"/>
    <x v="20"/>
    <x v="2925"/>
  </r>
  <r>
    <x v="11"/>
    <x v="21"/>
    <x v="5035"/>
  </r>
  <r>
    <x v="11"/>
    <x v="22"/>
    <x v="2217"/>
  </r>
  <r>
    <x v="11"/>
    <x v="23"/>
    <x v="2889"/>
  </r>
  <r>
    <x v="11"/>
    <x v="0"/>
    <x v="2950"/>
  </r>
  <r>
    <x v="11"/>
    <x v="1"/>
    <x v="5036"/>
  </r>
  <r>
    <x v="11"/>
    <x v="2"/>
    <x v="3116"/>
  </r>
  <r>
    <x v="11"/>
    <x v="3"/>
    <x v="3450"/>
  </r>
  <r>
    <x v="11"/>
    <x v="4"/>
    <x v="5037"/>
  </r>
  <r>
    <x v="11"/>
    <x v="5"/>
    <x v="3169"/>
  </r>
  <r>
    <x v="11"/>
    <x v="6"/>
    <x v="4835"/>
  </r>
  <r>
    <x v="11"/>
    <x v="7"/>
    <x v="2252"/>
  </r>
  <r>
    <x v="11"/>
    <x v="8"/>
    <x v="3157"/>
  </r>
  <r>
    <x v="11"/>
    <x v="9"/>
    <x v="3646"/>
  </r>
  <r>
    <x v="11"/>
    <x v="10"/>
    <x v="3558"/>
  </r>
  <r>
    <x v="11"/>
    <x v="11"/>
    <x v="2705"/>
  </r>
  <r>
    <x v="11"/>
    <x v="12"/>
    <x v="3646"/>
  </r>
  <r>
    <x v="11"/>
    <x v="13"/>
    <x v="3113"/>
  </r>
  <r>
    <x v="11"/>
    <x v="14"/>
    <x v="2238"/>
  </r>
  <r>
    <x v="11"/>
    <x v="15"/>
    <x v="3085"/>
  </r>
  <r>
    <x v="11"/>
    <x v="16"/>
    <x v="3157"/>
  </r>
  <r>
    <x v="11"/>
    <x v="17"/>
    <x v="1579"/>
  </r>
  <r>
    <x v="11"/>
    <x v="18"/>
    <x v="1942"/>
  </r>
  <r>
    <x v="11"/>
    <x v="19"/>
    <x v="2778"/>
  </r>
  <r>
    <x v="11"/>
    <x v="20"/>
    <x v="2865"/>
  </r>
  <r>
    <x v="11"/>
    <x v="21"/>
    <x v="5038"/>
  </r>
  <r>
    <x v="11"/>
    <x v="22"/>
    <x v="3827"/>
  </r>
  <r>
    <x v="11"/>
    <x v="23"/>
    <x v="5039"/>
  </r>
  <r>
    <x v="11"/>
    <x v="0"/>
    <x v="5040"/>
  </r>
  <r>
    <x v="11"/>
    <x v="1"/>
    <x v="5041"/>
  </r>
  <r>
    <x v="11"/>
    <x v="2"/>
    <x v="5042"/>
  </r>
  <r>
    <x v="11"/>
    <x v="3"/>
    <x v="1433"/>
  </r>
  <r>
    <x v="11"/>
    <x v="4"/>
    <x v="5043"/>
  </r>
  <r>
    <x v="11"/>
    <x v="5"/>
    <x v="5044"/>
  </r>
  <r>
    <x v="11"/>
    <x v="6"/>
    <x v="5045"/>
  </r>
  <r>
    <x v="11"/>
    <x v="7"/>
    <x v="5046"/>
  </r>
  <r>
    <x v="11"/>
    <x v="8"/>
    <x v="3825"/>
  </r>
  <r>
    <x v="11"/>
    <x v="9"/>
    <x v="3443"/>
  </r>
  <r>
    <x v="11"/>
    <x v="10"/>
    <x v="5047"/>
  </r>
  <r>
    <x v="11"/>
    <x v="11"/>
    <x v="5048"/>
  </r>
  <r>
    <x v="11"/>
    <x v="12"/>
    <x v="2898"/>
  </r>
  <r>
    <x v="11"/>
    <x v="13"/>
    <x v="5049"/>
  </r>
  <r>
    <x v="11"/>
    <x v="14"/>
    <x v="5050"/>
  </r>
  <r>
    <x v="11"/>
    <x v="15"/>
    <x v="5051"/>
  </r>
  <r>
    <x v="11"/>
    <x v="16"/>
    <x v="2616"/>
  </r>
  <r>
    <x v="11"/>
    <x v="17"/>
    <x v="5052"/>
  </r>
  <r>
    <x v="11"/>
    <x v="18"/>
    <x v="420"/>
  </r>
  <r>
    <x v="11"/>
    <x v="19"/>
    <x v="5053"/>
  </r>
  <r>
    <x v="11"/>
    <x v="20"/>
    <x v="428"/>
  </r>
  <r>
    <x v="11"/>
    <x v="21"/>
    <x v="5054"/>
  </r>
  <r>
    <x v="11"/>
    <x v="22"/>
    <x v="3401"/>
  </r>
  <r>
    <x v="11"/>
    <x v="23"/>
    <x v="4985"/>
  </r>
  <r>
    <x v="11"/>
    <x v="0"/>
    <x v="4971"/>
  </r>
  <r>
    <x v="11"/>
    <x v="1"/>
    <x v="5055"/>
  </r>
  <r>
    <x v="11"/>
    <x v="2"/>
    <x v="5056"/>
  </r>
  <r>
    <x v="11"/>
    <x v="3"/>
    <x v="5057"/>
  </r>
  <r>
    <x v="11"/>
    <x v="4"/>
    <x v="3047"/>
  </r>
  <r>
    <x v="11"/>
    <x v="5"/>
    <x v="5058"/>
  </r>
  <r>
    <x v="11"/>
    <x v="6"/>
    <x v="5059"/>
  </r>
  <r>
    <x v="11"/>
    <x v="7"/>
    <x v="5060"/>
  </r>
  <r>
    <x v="11"/>
    <x v="8"/>
    <x v="3496"/>
  </r>
  <r>
    <x v="11"/>
    <x v="9"/>
    <x v="5061"/>
  </r>
  <r>
    <x v="11"/>
    <x v="10"/>
    <x v="5062"/>
  </r>
  <r>
    <x v="11"/>
    <x v="11"/>
    <x v="4849"/>
  </r>
  <r>
    <x v="11"/>
    <x v="12"/>
    <x v="2907"/>
  </r>
  <r>
    <x v="11"/>
    <x v="13"/>
    <x v="3144"/>
  </r>
  <r>
    <x v="11"/>
    <x v="14"/>
    <x v="5047"/>
  </r>
  <r>
    <x v="11"/>
    <x v="15"/>
    <x v="5063"/>
  </r>
  <r>
    <x v="11"/>
    <x v="16"/>
    <x v="5064"/>
  </r>
  <r>
    <x v="11"/>
    <x v="17"/>
    <x v="5065"/>
  </r>
  <r>
    <x v="11"/>
    <x v="18"/>
    <x v="5066"/>
  </r>
  <r>
    <x v="11"/>
    <x v="19"/>
    <x v="5067"/>
  </r>
  <r>
    <x v="11"/>
    <x v="20"/>
    <x v="4903"/>
  </r>
  <r>
    <x v="11"/>
    <x v="21"/>
    <x v="4995"/>
  </r>
  <r>
    <x v="11"/>
    <x v="22"/>
    <x v="5068"/>
  </r>
  <r>
    <x v="11"/>
    <x v="23"/>
    <x v="5069"/>
  </r>
  <r>
    <x v="11"/>
    <x v="0"/>
    <x v="5070"/>
  </r>
  <r>
    <x v="11"/>
    <x v="1"/>
    <x v="1433"/>
  </r>
  <r>
    <x v="11"/>
    <x v="2"/>
    <x v="2905"/>
  </r>
  <r>
    <x v="11"/>
    <x v="3"/>
    <x v="5071"/>
  </r>
  <r>
    <x v="11"/>
    <x v="4"/>
    <x v="5072"/>
  </r>
  <r>
    <x v="11"/>
    <x v="5"/>
    <x v="5073"/>
  </r>
  <r>
    <x v="11"/>
    <x v="6"/>
    <x v="5074"/>
  </r>
  <r>
    <x v="11"/>
    <x v="7"/>
    <x v="5075"/>
  </r>
  <r>
    <x v="11"/>
    <x v="8"/>
    <x v="5076"/>
  </r>
  <r>
    <x v="11"/>
    <x v="9"/>
    <x v="4886"/>
  </r>
  <r>
    <x v="11"/>
    <x v="10"/>
    <x v="5077"/>
  </r>
  <r>
    <x v="11"/>
    <x v="11"/>
    <x v="5078"/>
  </r>
  <r>
    <x v="11"/>
    <x v="12"/>
    <x v="5079"/>
  </r>
  <r>
    <x v="11"/>
    <x v="13"/>
    <x v="2311"/>
  </r>
  <r>
    <x v="11"/>
    <x v="14"/>
    <x v="5080"/>
  </r>
  <r>
    <x v="11"/>
    <x v="15"/>
    <x v="5081"/>
  </r>
  <r>
    <x v="11"/>
    <x v="16"/>
    <x v="5082"/>
  </r>
  <r>
    <x v="11"/>
    <x v="17"/>
    <x v="2237"/>
  </r>
  <r>
    <x v="11"/>
    <x v="18"/>
    <x v="3178"/>
  </r>
  <r>
    <x v="11"/>
    <x v="19"/>
    <x v="2057"/>
  </r>
  <r>
    <x v="11"/>
    <x v="20"/>
    <x v="3345"/>
  </r>
  <r>
    <x v="11"/>
    <x v="21"/>
    <x v="3079"/>
  </r>
  <r>
    <x v="11"/>
    <x v="22"/>
    <x v="3471"/>
  </r>
  <r>
    <x v="11"/>
    <x v="23"/>
    <x v="5077"/>
  </r>
  <r>
    <x v="11"/>
    <x v="0"/>
    <x v="5083"/>
  </r>
  <r>
    <x v="11"/>
    <x v="1"/>
    <x v="5084"/>
  </r>
  <r>
    <x v="11"/>
    <x v="2"/>
    <x v="5062"/>
  </r>
  <r>
    <x v="11"/>
    <x v="3"/>
    <x v="5085"/>
  </r>
  <r>
    <x v="11"/>
    <x v="4"/>
    <x v="5063"/>
  </r>
  <r>
    <x v="11"/>
    <x v="5"/>
    <x v="5086"/>
  </r>
  <r>
    <x v="11"/>
    <x v="6"/>
    <x v="3040"/>
  </r>
  <r>
    <x v="11"/>
    <x v="7"/>
    <x v="5087"/>
  </r>
  <r>
    <x v="11"/>
    <x v="8"/>
    <x v="4167"/>
  </r>
  <r>
    <x v="11"/>
    <x v="9"/>
    <x v="2045"/>
  </r>
  <r>
    <x v="11"/>
    <x v="10"/>
    <x v="3737"/>
  </r>
  <r>
    <x v="11"/>
    <x v="11"/>
    <x v="2320"/>
  </r>
  <r>
    <x v="11"/>
    <x v="12"/>
    <x v="3132"/>
  </r>
  <r>
    <x v="11"/>
    <x v="13"/>
    <x v="567"/>
  </r>
  <r>
    <x v="11"/>
    <x v="14"/>
    <x v="3100"/>
  </r>
  <r>
    <x v="11"/>
    <x v="15"/>
    <x v="2021"/>
  </r>
  <r>
    <x v="11"/>
    <x v="16"/>
    <x v="1650"/>
  </r>
  <r>
    <x v="11"/>
    <x v="17"/>
    <x v="2457"/>
  </r>
  <r>
    <x v="11"/>
    <x v="18"/>
    <x v="3720"/>
  </r>
  <r>
    <x v="11"/>
    <x v="19"/>
    <x v="2856"/>
  </r>
  <r>
    <x v="11"/>
    <x v="20"/>
    <x v="5088"/>
  </r>
  <r>
    <x v="11"/>
    <x v="21"/>
    <x v="2579"/>
  </r>
  <r>
    <x v="11"/>
    <x v="22"/>
    <x v="5089"/>
  </r>
  <r>
    <x v="11"/>
    <x v="23"/>
    <x v="2605"/>
  </r>
  <r>
    <x v="11"/>
    <x v="0"/>
    <x v="5090"/>
  </r>
  <r>
    <x v="11"/>
    <x v="1"/>
    <x v="4411"/>
  </r>
  <r>
    <x v="11"/>
    <x v="2"/>
    <x v="3898"/>
  </r>
  <r>
    <x v="11"/>
    <x v="3"/>
    <x v="3451"/>
  </r>
  <r>
    <x v="11"/>
    <x v="4"/>
    <x v="4947"/>
  </r>
  <r>
    <x v="11"/>
    <x v="5"/>
    <x v="2922"/>
  </r>
  <r>
    <x v="11"/>
    <x v="6"/>
    <x v="5091"/>
  </r>
  <r>
    <x v="11"/>
    <x v="7"/>
    <x v="2203"/>
  </r>
  <r>
    <x v="11"/>
    <x v="8"/>
    <x v="2890"/>
  </r>
  <r>
    <x v="11"/>
    <x v="9"/>
    <x v="3027"/>
  </r>
  <r>
    <x v="11"/>
    <x v="10"/>
    <x v="2424"/>
  </r>
  <r>
    <x v="11"/>
    <x v="11"/>
    <x v="2013"/>
  </r>
  <r>
    <x v="11"/>
    <x v="12"/>
    <x v="1888"/>
  </r>
  <r>
    <x v="11"/>
    <x v="13"/>
    <x v="4155"/>
  </r>
  <r>
    <x v="11"/>
    <x v="14"/>
    <x v="2830"/>
  </r>
  <r>
    <x v="11"/>
    <x v="15"/>
    <x v="3305"/>
  </r>
  <r>
    <x v="11"/>
    <x v="16"/>
    <x v="5092"/>
  </r>
  <r>
    <x v="11"/>
    <x v="17"/>
    <x v="5093"/>
  </r>
  <r>
    <x v="11"/>
    <x v="18"/>
    <x v="5094"/>
  </r>
  <r>
    <x v="11"/>
    <x v="19"/>
    <x v="493"/>
  </r>
  <r>
    <x v="11"/>
    <x v="20"/>
    <x v="5095"/>
  </r>
  <r>
    <x v="11"/>
    <x v="21"/>
    <x v="4441"/>
  </r>
  <r>
    <x v="11"/>
    <x v="22"/>
    <x v="5096"/>
  </r>
  <r>
    <x v="11"/>
    <x v="23"/>
    <x v="2815"/>
  </r>
  <r>
    <x v="11"/>
    <x v="0"/>
    <x v="2669"/>
  </r>
  <r>
    <x v="11"/>
    <x v="1"/>
    <x v="2366"/>
  </r>
  <r>
    <x v="11"/>
    <x v="2"/>
    <x v="2192"/>
  </r>
  <r>
    <x v="11"/>
    <x v="3"/>
    <x v="2110"/>
  </r>
  <r>
    <x v="11"/>
    <x v="4"/>
    <x v="3149"/>
  </r>
  <r>
    <x v="11"/>
    <x v="5"/>
    <x v="5097"/>
  </r>
  <r>
    <x v="11"/>
    <x v="6"/>
    <x v="5098"/>
  </r>
  <r>
    <x v="11"/>
    <x v="7"/>
    <x v="4806"/>
  </r>
  <r>
    <x v="11"/>
    <x v="8"/>
    <x v="5099"/>
  </r>
  <r>
    <x v="11"/>
    <x v="9"/>
    <x v="5100"/>
  </r>
  <r>
    <x v="11"/>
    <x v="10"/>
    <x v="5101"/>
  </r>
  <r>
    <x v="11"/>
    <x v="11"/>
    <x v="5102"/>
  </r>
  <r>
    <x v="11"/>
    <x v="12"/>
    <x v="2955"/>
  </r>
  <r>
    <x v="11"/>
    <x v="13"/>
    <x v="2140"/>
  </r>
  <r>
    <x v="11"/>
    <x v="14"/>
    <x v="3210"/>
  </r>
  <r>
    <x v="11"/>
    <x v="15"/>
    <x v="1786"/>
  </r>
  <r>
    <x v="11"/>
    <x v="16"/>
    <x v="96"/>
  </r>
  <r>
    <x v="11"/>
    <x v="17"/>
    <x v="566"/>
  </r>
  <r>
    <x v="11"/>
    <x v="18"/>
    <x v="2122"/>
  </r>
  <r>
    <x v="11"/>
    <x v="19"/>
    <x v="1565"/>
  </r>
  <r>
    <x v="11"/>
    <x v="20"/>
    <x v="471"/>
  </r>
  <r>
    <x v="11"/>
    <x v="21"/>
    <x v="3613"/>
  </r>
  <r>
    <x v="11"/>
    <x v="22"/>
    <x v="4144"/>
  </r>
  <r>
    <x v="11"/>
    <x v="23"/>
    <x v="4576"/>
  </r>
  <r>
    <x v="11"/>
    <x v="0"/>
    <x v="3855"/>
  </r>
  <r>
    <x v="11"/>
    <x v="1"/>
    <x v="5103"/>
  </r>
  <r>
    <x v="11"/>
    <x v="2"/>
    <x v="1873"/>
  </r>
  <r>
    <x v="11"/>
    <x v="3"/>
    <x v="3799"/>
  </r>
  <r>
    <x v="11"/>
    <x v="4"/>
    <x v="454"/>
  </r>
  <r>
    <x v="11"/>
    <x v="5"/>
    <x v="3162"/>
  </r>
  <r>
    <x v="11"/>
    <x v="6"/>
    <x v="1603"/>
  </r>
  <r>
    <x v="11"/>
    <x v="7"/>
    <x v="1980"/>
  </r>
  <r>
    <x v="11"/>
    <x v="8"/>
    <x v="1997"/>
  </r>
  <r>
    <x v="11"/>
    <x v="9"/>
    <x v="1491"/>
  </r>
  <r>
    <x v="11"/>
    <x v="10"/>
    <x v="541"/>
  </r>
  <r>
    <x v="11"/>
    <x v="11"/>
    <x v="5104"/>
  </r>
  <r>
    <x v="11"/>
    <x v="12"/>
    <x v="5105"/>
  </r>
  <r>
    <x v="11"/>
    <x v="13"/>
    <x v="5106"/>
  </r>
  <r>
    <x v="11"/>
    <x v="14"/>
    <x v="5107"/>
  </r>
  <r>
    <x v="11"/>
    <x v="15"/>
    <x v="5108"/>
  </r>
  <r>
    <x v="11"/>
    <x v="16"/>
    <x v="5109"/>
  </r>
  <r>
    <x v="11"/>
    <x v="17"/>
    <x v="4032"/>
  </r>
  <r>
    <x v="11"/>
    <x v="18"/>
    <x v="5110"/>
  </r>
  <r>
    <x v="11"/>
    <x v="19"/>
    <x v="660"/>
  </r>
  <r>
    <x v="11"/>
    <x v="20"/>
    <x v="5111"/>
  </r>
  <r>
    <x v="11"/>
    <x v="21"/>
    <x v="5112"/>
  </r>
  <r>
    <x v="11"/>
    <x v="22"/>
    <x v="3670"/>
  </r>
  <r>
    <x v="11"/>
    <x v="23"/>
    <x v="3230"/>
  </r>
  <r>
    <x v="11"/>
    <x v="0"/>
    <x v="5113"/>
  </r>
  <r>
    <x v="11"/>
    <x v="1"/>
    <x v="5114"/>
  </r>
  <r>
    <x v="11"/>
    <x v="2"/>
    <x v="4676"/>
  </r>
  <r>
    <x v="11"/>
    <x v="3"/>
    <x v="4118"/>
  </r>
  <r>
    <x v="11"/>
    <x v="4"/>
    <x v="4340"/>
  </r>
  <r>
    <x v="11"/>
    <x v="5"/>
    <x v="5115"/>
  </r>
  <r>
    <x v="11"/>
    <x v="6"/>
    <x v="1974"/>
  </r>
  <r>
    <x v="11"/>
    <x v="7"/>
    <x v="5116"/>
  </r>
  <r>
    <x v="11"/>
    <x v="8"/>
    <x v="2991"/>
  </r>
  <r>
    <x v="11"/>
    <x v="9"/>
    <x v="5117"/>
  </r>
  <r>
    <x v="11"/>
    <x v="10"/>
    <x v="3324"/>
  </r>
  <r>
    <x v="11"/>
    <x v="11"/>
    <x v="4415"/>
  </r>
  <r>
    <x v="11"/>
    <x v="12"/>
    <x v="2776"/>
  </r>
  <r>
    <x v="11"/>
    <x v="13"/>
    <x v="5118"/>
  </r>
  <r>
    <x v="11"/>
    <x v="14"/>
    <x v="5119"/>
  </r>
  <r>
    <x v="11"/>
    <x v="15"/>
    <x v="1552"/>
  </r>
  <r>
    <x v="11"/>
    <x v="16"/>
    <x v="5120"/>
  </r>
  <r>
    <x v="11"/>
    <x v="17"/>
    <x v="5121"/>
  </r>
  <r>
    <x v="11"/>
    <x v="18"/>
    <x v="1390"/>
  </r>
  <r>
    <x v="11"/>
    <x v="19"/>
    <x v="2947"/>
  </r>
  <r>
    <x v="11"/>
    <x v="20"/>
    <x v="1867"/>
  </r>
  <r>
    <x v="11"/>
    <x v="21"/>
    <x v="5122"/>
  </r>
  <r>
    <x v="11"/>
    <x v="22"/>
    <x v="2167"/>
  </r>
  <r>
    <x v="11"/>
    <x v="23"/>
    <x v="5123"/>
  </r>
  <r>
    <x v="0"/>
    <x v="0"/>
    <x v="5124"/>
  </r>
  <r>
    <x v="0"/>
    <x v="1"/>
    <x v="562"/>
  </r>
  <r>
    <x v="0"/>
    <x v="2"/>
    <x v="1596"/>
  </r>
  <r>
    <x v="0"/>
    <x v="3"/>
    <x v="2719"/>
  </r>
  <r>
    <x v="0"/>
    <x v="4"/>
    <x v="3289"/>
  </r>
  <r>
    <x v="0"/>
    <x v="5"/>
    <x v="5125"/>
  </r>
  <r>
    <x v="0"/>
    <x v="6"/>
    <x v="2439"/>
  </r>
  <r>
    <x v="0"/>
    <x v="7"/>
    <x v="5126"/>
  </r>
  <r>
    <x v="0"/>
    <x v="8"/>
    <x v="4458"/>
  </r>
  <r>
    <x v="0"/>
    <x v="9"/>
    <x v="2777"/>
  </r>
  <r>
    <x v="0"/>
    <x v="10"/>
    <x v="4815"/>
  </r>
  <r>
    <x v="0"/>
    <x v="11"/>
    <x v="5127"/>
  </r>
  <r>
    <x v="0"/>
    <x v="12"/>
    <x v="5128"/>
  </r>
  <r>
    <x v="0"/>
    <x v="13"/>
    <x v="4917"/>
  </r>
  <r>
    <x v="0"/>
    <x v="14"/>
    <x v="5129"/>
  </r>
  <r>
    <x v="0"/>
    <x v="15"/>
    <x v="3230"/>
  </r>
  <r>
    <x v="0"/>
    <x v="16"/>
    <x v="4232"/>
  </r>
  <r>
    <x v="0"/>
    <x v="17"/>
    <x v="1783"/>
  </r>
  <r>
    <x v="0"/>
    <x v="18"/>
    <x v="5130"/>
  </r>
  <r>
    <x v="0"/>
    <x v="19"/>
    <x v="3920"/>
  </r>
  <r>
    <x v="0"/>
    <x v="20"/>
    <x v="5131"/>
  </r>
  <r>
    <x v="0"/>
    <x v="21"/>
    <x v="2659"/>
  </r>
  <r>
    <x v="0"/>
    <x v="22"/>
    <x v="5132"/>
  </r>
  <r>
    <x v="0"/>
    <x v="23"/>
    <x v="3197"/>
  </r>
  <r>
    <x v="0"/>
    <x v="0"/>
    <x v="5133"/>
  </r>
  <r>
    <x v="0"/>
    <x v="1"/>
    <x v="4177"/>
  </r>
  <r>
    <x v="0"/>
    <x v="2"/>
    <x v="5134"/>
  </r>
  <r>
    <x v="0"/>
    <x v="3"/>
    <x v="5135"/>
  </r>
  <r>
    <x v="0"/>
    <x v="4"/>
    <x v="5136"/>
  </r>
  <r>
    <x v="0"/>
    <x v="5"/>
    <x v="5137"/>
  </r>
  <r>
    <x v="0"/>
    <x v="6"/>
    <x v="5138"/>
  </r>
  <r>
    <x v="0"/>
    <x v="7"/>
    <x v="4769"/>
  </r>
  <r>
    <x v="0"/>
    <x v="8"/>
    <x v="4678"/>
  </r>
  <r>
    <x v="0"/>
    <x v="9"/>
    <x v="4753"/>
  </r>
  <r>
    <x v="0"/>
    <x v="10"/>
    <x v="4340"/>
  </r>
  <r>
    <x v="0"/>
    <x v="11"/>
    <x v="2799"/>
  </r>
  <r>
    <x v="0"/>
    <x v="12"/>
    <x v="2178"/>
  </r>
  <r>
    <x v="0"/>
    <x v="13"/>
    <x v="5139"/>
  </r>
  <r>
    <x v="0"/>
    <x v="14"/>
    <x v="3975"/>
  </r>
  <r>
    <x v="0"/>
    <x v="15"/>
    <x v="5140"/>
  </r>
  <r>
    <x v="0"/>
    <x v="16"/>
    <x v="5141"/>
  </r>
  <r>
    <x v="0"/>
    <x v="17"/>
    <x v="5142"/>
  </r>
  <r>
    <x v="0"/>
    <x v="18"/>
    <x v="5143"/>
  </r>
  <r>
    <x v="0"/>
    <x v="19"/>
    <x v="4932"/>
  </r>
  <r>
    <x v="0"/>
    <x v="20"/>
    <x v="3184"/>
  </r>
  <r>
    <x v="0"/>
    <x v="21"/>
    <x v="5144"/>
  </r>
  <r>
    <x v="0"/>
    <x v="22"/>
    <x v="5145"/>
  </r>
  <r>
    <x v="0"/>
    <x v="23"/>
    <x v="3774"/>
  </r>
  <r>
    <x v="0"/>
    <x v="0"/>
    <x v="4078"/>
  </r>
  <r>
    <x v="0"/>
    <x v="1"/>
    <x v="2177"/>
  </r>
  <r>
    <x v="0"/>
    <x v="2"/>
    <x v="2010"/>
  </r>
  <r>
    <x v="0"/>
    <x v="3"/>
    <x v="1527"/>
  </r>
  <r>
    <x v="0"/>
    <x v="4"/>
    <x v="3850"/>
  </r>
  <r>
    <x v="0"/>
    <x v="5"/>
    <x v="3681"/>
  </r>
  <r>
    <x v="0"/>
    <x v="6"/>
    <x v="5146"/>
  </r>
  <r>
    <x v="0"/>
    <x v="7"/>
    <x v="4083"/>
  </r>
  <r>
    <x v="0"/>
    <x v="8"/>
    <x v="4351"/>
  </r>
  <r>
    <x v="0"/>
    <x v="9"/>
    <x v="2775"/>
  </r>
  <r>
    <x v="0"/>
    <x v="10"/>
    <x v="5147"/>
  </r>
  <r>
    <x v="0"/>
    <x v="11"/>
    <x v="2548"/>
  </r>
  <r>
    <x v="0"/>
    <x v="12"/>
    <x v="1621"/>
  </r>
  <r>
    <x v="0"/>
    <x v="13"/>
    <x v="5148"/>
  </r>
  <r>
    <x v="0"/>
    <x v="14"/>
    <x v="5149"/>
  </r>
  <r>
    <x v="0"/>
    <x v="15"/>
    <x v="1562"/>
  </r>
  <r>
    <x v="0"/>
    <x v="16"/>
    <x v="4954"/>
  </r>
  <r>
    <x v="0"/>
    <x v="17"/>
    <x v="1774"/>
  </r>
  <r>
    <x v="0"/>
    <x v="18"/>
    <x v="5150"/>
  </r>
  <r>
    <x v="0"/>
    <x v="19"/>
    <x v="2696"/>
  </r>
  <r>
    <x v="0"/>
    <x v="20"/>
    <x v="4643"/>
  </r>
  <r>
    <x v="0"/>
    <x v="21"/>
    <x v="1685"/>
  </r>
  <r>
    <x v="0"/>
    <x v="22"/>
    <x v="5151"/>
  </r>
  <r>
    <x v="0"/>
    <x v="23"/>
    <x v="1433"/>
  </r>
  <r>
    <x v="0"/>
    <x v="0"/>
    <x v="4957"/>
  </r>
  <r>
    <x v="0"/>
    <x v="1"/>
    <x v="5152"/>
  </r>
  <r>
    <x v="0"/>
    <x v="2"/>
    <x v="5153"/>
  </r>
  <r>
    <x v="0"/>
    <x v="3"/>
    <x v="5154"/>
  </r>
  <r>
    <x v="0"/>
    <x v="4"/>
    <x v="2206"/>
  </r>
  <r>
    <x v="0"/>
    <x v="5"/>
    <x v="5155"/>
  </r>
  <r>
    <x v="0"/>
    <x v="6"/>
    <x v="5156"/>
  </r>
  <r>
    <x v="0"/>
    <x v="7"/>
    <x v="3360"/>
  </r>
  <r>
    <x v="0"/>
    <x v="8"/>
    <x v="5157"/>
  </r>
  <r>
    <x v="0"/>
    <x v="9"/>
    <x v="2460"/>
  </r>
  <r>
    <x v="0"/>
    <x v="10"/>
    <x v="5156"/>
  </r>
  <r>
    <x v="0"/>
    <x v="11"/>
    <x v="5158"/>
  </r>
  <r>
    <x v="0"/>
    <x v="12"/>
    <x v="5159"/>
  </r>
  <r>
    <x v="0"/>
    <x v="13"/>
    <x v="5160"/>
  </r>
  <r>
    <x v="0"/>
    <x v="14"/>
    <x v="5161"/>
  </r>
  <r>
    <x v="0"/>
    <x v="15"/>
    <x v="1800"/>
  </r>
  <r>
    <x v="0"/>
    <x v="16"/>
    <x v="1835"/>
  </r>
  <r>
    <x v="0"/>
    <x v="17"/>
    <x v="5162"/>
  </r>
  <r>
    <x v="0"/>
    <x v="18"/>
    <x v="5163"/>
  </r>
  <r>
    <x v="0"/>
    <x v="19"/>
    <x v="5164"/>
  </r>
  <r>
    <x v="0"/>
    <x v="20"/>
    <x v="113"/>
  </r>
  <r>
    <x v="0"/>
    <x v="21"/>
    <x v="2142"/>
  </r>
  <r>
    <x v="0"/>
    <x v="22"/>
    <x v="3935"/>
  </r>
  <r>
    <x v="0"/>
    <x v="23"/>
    <x v="1518"/>
  </r>
  <r>
    <x v="0"/>
    <x v="0"/>
    <x v="5165"/>
  </r>
  <r>
    <x v="0"/>
    <x v="1"/>
    <x v="5166"/>
  </r>
  <r>
    <x v="0"/>
    <x v="2"/>
    <x v="5167"/>
  </r>
  <r>
    <x v="0"/>
    <x v="3"/>
    <x v="3843"/>
  </r>
  <r>
    <x v="0"/>
    <x v="4"/>
    <x v="2416"/>
  </r>
  <r>
    <x v="0"/>
    <x v="5"/>
    <x v="5168"/>
  </r>
  <r>
    <x v="0"/>
    <x v="6"/>
    <x v="5169"/>
  </r>
  <r>
    <x v="0"/>
    <x v="7"/>
    <x v="5170"/>
  </r>
  <r>
    <x v="0"/>
    <x v="8"/>
    <x v="5171"/>
  </r>
  <r>
    <x v="0"/>
    <x v="9"/>
    <x v="5172"/>
  </r>
  <r>
    <x v="0"/>
    <x v="10"/>
    <x v="5173"/>
  </r>
  <r>
    <x v="0"/>
    <x v="11"/>
    <x v="5174"/>
  </r>
  <r>
    <x v="0"/>
    <x v="12"/>
    <x v="5175"/>
  </r>
  <r>
    <x v="0"/>
    <x v="13"/>
    <x v="5176"/>
  </r>
  <r>
    <x v="0"/>
    <x v="14"/>
    <x v="5177"/>
  </r>
  <r>
    <x v="0"/>
    <x v="15"/>
    <x v="3982"/>
  </r>
  <r>
    <x v="0"/>
    <x v="16"/>
    <x v="5178"/>
  </r>
  <r>
    <x v="0"/>
    <x v="17"/>
    <x v="289"/>
  </r>
  <r>
    <x v="0"/>
    <x v="18"/>
    <x v="5179"/>
  </r>
  <r>
    <x v="0"/>
    <x v="19"/>
    <x v="5180"/>
  </r>
  <r>
    <x v="0"/>
    <x v="20"/>
    <x v="5181"/>
  </r>
  <r>
    <x v="0"/>
    <x v="21"/>
    <x v="2820"/>
  </r>
  <r>
    <x v="0"/>
    <x v="22"/>
    <x v="409"/>
  </r>
  <r>
    <x v="0"/>
    <x v="23"/>
    <x v="5182"/>
  </r>
  <r>
    <x v="0"/>
    <x v="0"/>
    <x v="5183"/>
  </r>
  <r>
    <x v="0"/>
    <x v="1"/>
    <x v="5184"/>
  </r>
  <r>
    <x v="0"/>
    <x v="2"/>
    <x v="4699"/>
  </r>
  <r>
    <x v="0"/>
    <x v="3"/>
    <x v="809"/>
  </r>
  <r>
    <x v="0"/>
    <x v="4"/>
    <x v="3683"/>
  </r>
  <r>
    <x v="0"/>
    <x v="5"/>
    <x v="5185"/>
  </r>
  <r>
    <x v="0"/>
    <x v="6"/>
    <x v="5186"/>
  </r>
  <r>
    <x v="0"/>
    <x v="7"/>
    <x v="5187"/>
  </r>
  <r>
    <x v="0"/>
    <x v="8"/>
    <x v="1733"/>
  </r>
  <r>
    <x v="0"/>
    <x v="9"/>
    <x v="2162"/>
  </r>
  <r>
    <x v="0"/>
    <x v="10"/>
    <x v="2971"/>
  </r>
  <r>
    <x v="0"/>
    <x v="11"/>
    <x v="5188"/>
  </r>
  <r>
    <x v="0"/>
    <x v="12"/>
    <x v="1622"/>
  </r>
  <r>
    <x v="0"/>
    <x v="13"/>
    <x v="5189"/>
  </r>
  <r>
    <x v="0"/>
    <x v="14"/>
    <x v="5027"/>
  </r>
  <r>
    <x v="0"/>
    <x v="15"/>
    <x v="5190"/>
  </r>
  <r>
    <x v="0"/>
    <x v="16"/>
    <x v="5191"/>
  </r>
  <r>
    <x v="0"/>
    <x v="17"/>
    <x v="5192"/>
  </r>
  <r>
    <x v="0"/>
    <x v="18"/>
    <x v="5193"/>
  </r>
  <r>
    <x v="0"/>
    <x v="19"/>
    <x v="5194"/>
  </r>
  <r>
    <x v="0"/>
    <x v="20"/>
    <x v="5195"/>
  </r>
  <r>
    <x v="0"/>
    <x v="21"/>
    <x v="5196"/>
  </r>
  <r>
    <x v="0"/>
    <x v="22"/>
    <x v="3954"/>
  </r>
  <r>
    <x v="0"/>
    <x v="23"/>
    <x v="5197"/>
  </r>
  <r>
    <x v="0"/>
    <x v="0"/>
    <x v="4717"/>
  </r>
  <r>
    <x v="0"/>
    <x v="1"/>
    <x v="2843"/>
  </r>
  <r>
    <x v="0"/>
    <x v="2"/>
    <x v="456"/>
  </r>
  <r>
    <x v="0"/>
    <x v="3"/>
    <x v="2843"/>
  </r>
  <r>
    <x v="0"/>
    <x v="4"/>
    <x v="5198"/>
  </r>
  <r>
    <x v="0"/>
    <x v="5"/>
    <x v="4306"/>
  </r>
  <r>
    <x v="0"/>
    <x v="6"/>
    <x v="5199"/>
  </r>
  <r>
    <x v="0"/>
    <x v="7"/>
    <x v="5200"/>
  </r>
  <r>
    <x v="0"/>
    <x v="8"/>
    <x v="5201"/>
  </r>
  <r>
    <x v="0"/>
    <x v="9"/>
    <x v="1878"/>
  </r>
  <r>
    <x v="0"/>
    <x v="10"/>
    <x v="2745"/>
  </r>
  <r>
    <x v="0"/>
    <x v="11"/>
    <x v="2178"/>
  </r>
  <r>
    <x v="0"/>
    <x v="12"/>
    <x v="1547"/>
  </r>
  <r>
    <x v="0"/>
    <x v="13"/>
    <x v="2240"/>
  </r>
  <r>
    <x v="0"/>
    <x v="14"/>
    <x v="4155"/>
  </r>
  <r>
    <x v="0"/>
    <x v="15"/>
    <x v="3908"/>
  </r>
  <r>
    <x v="0"/>
    <x v="16"/>
    <x v="5202"/>
  </r>
  <r>
    <x v="0"/>
    <x v="17"/>
    <x v="4922"/>
  </r>
  <r>
    <x v="0"/>
    <x v="18"/>
    <x v="5203"/>
  </r>
  <r>
    <x v="0"/>
    <x v="19"/>
    <x v="3533"/>
  </r>
  <r>
    <x v="0"/>
    <x v="20"/>
    <x v="5204"/>
  </r>
  <r>
    <x v="0"/>
    <x v="21"/>
    <x v="5205"/>
  </r>
  <r>
    <x v="0"/>
    <x v="22"/>
    <x v="2696"/>
  </r>
  <r>
    <x v="0"/>
    <x v="23"/>
    <x v="2740"/>
  </r>
  <r>
    <x v="0"/>
    <x v="0"/>
    <x v="2345"/>
  </r>
  <r>
    <x v="0"/>
    <x v="1"/>
    <x v="2289"/>
  </r>
  <r>
    <x v="0"/>
    <x v="2"/>
    <x v="2619"/>
  </r>
  <r>
    <x v="0"/>
    <x v="3"/>
    <x v="2518"/>
  </r>
  <r>
    <x v="0"/>
    <x v="4"/>
    <x v="3586"/>
  </r>
  <r>
    <x v="0"/>
    <x v="5"/>
    <x v="3554"/>
  </r>
  <r>
    <x v="0"/>
    <x v="6"/>
    <x v="3367"/>
  </r>
  <r>
    <x v="0"/>
    <x v="7"/>
    <x v="3774"/>
  </r>
  <r>
    <x v="0"/>
    <x v="8"/>
    <x v="5206"/>
  </r>
  <r>
    <x v="0"/>
    <x v="9"/>
    <x v="3365"/>
  </r>
  <r>
    <x v="0"/>
    <x v="10"/>
    <x v="1593"/>
  </r>
  <r>
    <x v="0"/>
    <x v="11"/>
    <x v="2880"/>
  </r>
  <r>
    <x v="0"/>
    <x v="12"/>
    <x v="2470"/>
  </r>
  <r>
    <x v="0"/>
    <x v="13"/>
    <x v="1861"/>
  </r>
  <r>
    <x v="0"/>
    <x v="14"/>
    <x v="4938"/>
  </r>
  <r>
    <x v="0"/>
    <x v="15"/>
    <x v="5207"/>
  </r>
  <r>
    <x v="0"/>
    <x v="16"/>
    <x v="466"/>
  </r>
  <r>
    <x v="0"/>
    <x v="17"/>
    <x v="2386"/>
  </r>
  <r>
    <x v="0"/>
    <x v="18"/>
    <x v="2639"/>
  </r>
  <r>
    <x v="0"/>
    <x v="19"/>
    <x v="4939"/>
  </r>
  <r>
    <x v="0"/>
    <x v="20"/>
    <x v="5208"/>
  </r>
  <r>
    <x v="0"/>
    <x v="21"/>
    <x v="3560"/>
  </r>
  <r>
    <x v="0"/>
    <x v="22"/>
    <x v="2223"/>
  </r>
  <r>
    <x v="0"/>
    <x v="23"/>
    <x v="3057"/>
  </r>
  <r>
    <x v="0"/>
    <x v="0"/>
    <x v="5209"/>
  </r>
  <r>
    <x v="0"/>
    <x v="1"/>
    <x v="2322"/>
  </r>
  <r>
    <x v="0"/>
    <x v="2"/>
    <x v="2018"/>
  </r>
  <r>
    <x v="0"/>
    <x v="3"/>
    <x v="2690"/>
  </r>
  <r>
    <x v="0"/>
    <x v="4"/>
    <x v="3583"/>
  </r>
  <r>
    <x v="0"/>
    <x v="5"/>
    <x v="5210"/>
  </r>
  <r>
    <x v="0"/>
    <x v="6"/>
    <x v="3645"/>
  </r>
  <r>
    <x v="0"/>
    <x v="7"/>
    <x v="2650"/>
  </r>
  <r>
    <x v="0"/>
    <x v="8"/>
    <x v="2715"/>
  </r>
  <r>
    <x v="0"/>
    <x v="9"/>
    <x v="2421"/>
  </r>
  <r>
    <x v="0"/>
    <x v="10"/>
    <x v="2180"/>
  </r>
  <r>
    <x v="0"/>
    <x v="11"/>
    <x v="5211"/>
  </r>
  <r>
    <x v="0"/>
    <x v="12"/>
    <x v="3854"/>
  </r>
  <r>
    <x v="0"/>
    <x v="13"/>
    <x v="2933"/>
  </r>
  <r>
    <x v="0"/>
    <x v="14"/>
    <x v="3133"/>
  </r>
  <r>
    <x v="0"/>
    <x v="15"/>
    <x v="2516"/>
  </r>
  <r>
    <x v="0"/>
    <x v="16"/>
    <x v="2283"/>
  </r>
  <r>
    <x v="0"/>
    <x v="17"/>
    <x v="1586"/>
  </r>
  <r>
    <x v="0"/>
    <x v="18"/>
    <x v="2100"/>
  </r>
  <r>
    <x v="0"/>
    <x v="19"/>
    <x v="4469"/>
  </r>
  <r>
    <x v="0"/>
    <x v="20"/>
    <x v="2216"/>
  </r>
  <r>
    <x v="0"/>
    <x v="21"/>
    <x v="2332"/>
  </r>
  <r>
    <x v="0"/>
    <x v="22"/>
    <x v="5212"/>
  </r>
  <r>
    <x v="0"/>
    <x v="23"/>
    <x v="5213"/>
  </r>
  <r>
    <x v="0"/>
    <x v="0"/>
    <x v="2705"/>
  </r>
  <r>
    <x v="0"/>
    <x v="1"/>
    <x v="2506"/>
  </r>
  <r>
    <x v="0"/>
    <x v="2"/>
    <x v="5214"/>
  </r>
  <r>
    <x v="0"/>
    <x v="3"/>
    <x v="2535"/>
  </r>
  <r>
    <x v="0"/>
    <x v="4"/>
    <x v="5215"/>
  </r>
  <r>
    <x v="0"/>
    <x v="5"/>
    <x v="5216"/>
  </r>
  <r>
    <x v="0"/>
    <x v="6"/>
    <x v="3213"/>
  </r>
  <r>
    <x v="0"/>
    <x v="7"/>
    <x v="3245"/>
  </r>
  <r>
    <x v="0"/>
    <x v="8"/>
    <x v="2014"/>
  </r>
  <r>
    <x v="0"/>
    <x v="9"/>
    <x v="2413"/>
  </r>
  <r>
    <x v="0"/>
    <x v="10"/>
    <x v="5217"/>
  </r>
  <r>
    <x v="0"/>
    <x v="11"/>
    <x v="3828"/>
  </r>
  <r>
    <x v="0"/>
    <x v="12"/>
    <x v="31"/>
  </r>
  <r>
    <x v="0"/>
    <x v="13"/>
    <x v="1216"/>
  </r>
  <r>
    <x v="0"/>
    <x v="14"/>
    <x v="2747"/>
  </r>
  <r>
    <x v="0"/>
    <x v="15"/>
    <x v="3245"/>
  </r>
  <r>
    <x v="0"/>
    <x v="16"/>
    <x v="2771"/>
  </r>
  <r>
    <x v="0"/>
    <x v="17"/>
    <x v="2413"/>
  </r>
  <r>
    <x v="0"/>
    <x v="18"/>
    <x v="2882"/>
  </r>
  <r>
    <x v="0"/>
    <x v="19"/>
    <x v="465"/>
  </r>
  <r>
    <x v="0"/>
    <x v="20"/>
    <x v="3915"/>
  </r>
  <r>
    <x v="0"/>
    <x v="21"/>
    <x v="2916"/>
  </r>
  <r>
    <x v="0"/>
    <x v="22"/>
    <x v="5218"/>
  </r>
  <r>
    <x v="0"/>
    <x v="23"/>
    <x v="5219"/>
  </r>
  <r>
    <x v="0"/>
    <x v="0"/>
    <x v="5220"/>
  </r>
  <r>
    <x v="0"/>
    <x v="1"/>
    <x v="5221"/>
  </r>
  <r>
    <x v="0"/>
    <x v="2"/>
    <x v="5222"/>
  </r>
  <r>
    <x v="0"/>
    <x v="3"/>
    <x v="2562"/>
  </r>
  <r>
    <x v="0"/>
    <x v="4"/>
    <x v="5223"/>
  </r>
  <r>
    <x v="0"/>
    <x v="5"/>
    <x v="5224"/>
  </r>
  <r>
    <x v="0"/>
    <x v="6"/>
    <x v="5225"/>
  </r>
  <r>
    <x v="0"/>
    <x v="7"/>
    <x v="3445"/>
  </r>
  <r>
    <x v="0"/>
    <x v="8"/>
    <x v="2981"/>
  </r>
  <r>
    <x v="0"/>
    <x v="9"/>
    <x v="3752"/>
  </r>
  <r>
    <x v="0"/>
    <x v="10"/>
    <x v="35"/>
  </r>
  <r>
    <x v="0"/>
    <x v="11"/>
    <x v="3879"/>
  </r>
  <r>
    <x v="0"/>
    <x v="12"/>
    <x v="2645"/>
  </r>
  <r>
    <x v="0"/>
    <x v="13"/>
    <x v="1547"/>
  </r>
  <r>
    <x v="0"/>
    <x v="14"/>
    <x v="5226"/>
  </r>
  <r>
    <x v="0"/>
    <x v="15"/>
    <x v="4323"/>
  </r>
  <r>
    <x v="0"/>
    <x v="16"/>
    <x v="5227"/>
  </r>
  <r>
    <x v="0"/>
    <x v="17"/>
    <x v="5228"/>
  </r>
  <r>
    <x v="0"/>
    <x v="18"/>
    <x v="5229"/>
  </r>
  <r>
    <x v="0"/>
    <x v="19"/>
    <x v="520"/>
  </r>
  <r>
    <x v="0"/>
    <x v="20"/>
    <x v="5230"/>
  </r>
  <r>
    <x v="0"/>
    <x v="21"/>
    <x v="488"/>
  </r>
  <r>
    <x v="0"/>
    <x v="22"/>
    <x v="4712"/>
  </r>
  <r>
    <x v="0"/>
    <x v="23"/>
    <x v="2540"/>
  </r>
  <r>
    <x v="0"/>
    <x v="0"/>
    <x v="5231"/>
  </r>
  <r>
    <x v="0"/>
    <x v="1"/>
    <x v="3064"/>
  </r>
  <r>
    <x v="0"/>
    <x v="2"/>
    <x v="1433"/>
  </r>
  <r>
    <x v="0"/>
    <x v="3"/>
    <x v="3921"/>
  </r>
  <r>
    <x v="0"/>
    <x v="4"/>
    <x v="5232"/>
  </r>
  <r>
    <x v="0"/>
    <x v="5"/>
    <x v="3054"/>
  </r>
  <r>
    <x v="0"/>
    <x v="6"/>
    <x v="69"/>
  </r>
  <r>
    <x v="0"/>
    <x v="7"/>
    <x v="5233"/>
  </r>
  <r>
    <x v="0"/>
    <x v="8"/>
    <x v="5234"/>
  </r>
  <r>
    <x v="0"/>
    <x v="9"/>
    <x v="1552"/>
  </r>
  <r>
    <x v="0"/>
    <x v="10"/>
    <x v="2677"/>
  </r>
  <r>
    <x v="0"/>
    <x v="11"/>
    <x v="4313"/>
  </r>
  <r>
    <x v="0"/>
    <x v="12"/>
    <x v="2845"/>
  </r>
  <r>
    <x v="0"/>
    <x v="13"/>
    <x v="5235"/>
  </r>
  <r>
    <x v="0"/>
    <x v="14"/>
    <x v="3704"/>
  </r>
  <r>
    <x v="0"/>
    <x v="15"/>
    <x v="1603"/>
  </r>
  <r>
    <x v="0"/>
    <x v="16"/>
    <x v="3818"/>
  </r>
  <r>
    <x v="0"/>
    <x v="17"/>
    <x v="5236"/>
  </r>
  <r>
    <x v="0"/>
    <x v="18"/>
    <x v="13"/>
  </r>
  <r>
    <x v="0"/>
    <x v="19"/>
    <x v="3020"/>
  </r>
  <r>
    <x v="0"/>
    <x v="20"/>
    <x v="1486"/>
  </r>
  <r>
    <x v="0"/>
    <x v="21"/>
    <x v="3859"/>
  </r>
  <r>
    <x v="0"/>
    <x v="22"/>
    <x v="3034"/>
  </r>
  <r>
    <x v="0"/>
    <x v="23"/>
    <x v="5237"/>
  </r>
  <r>
    <x v="0"/>
    <x v="0"/>
    <x v="3829"/>
  </r>
  <r>
    <x v="0"/>
    <x v="1"/>
    <x v="4794"/>
  </r>
  <r>
    <x v="0"/>
    <x v="2"/>
    <x v="2756"/>
  </r>
  <r>
    <x v="0"/>
    <x v="3"/>
    <x v="5238"/>
  </r>
  <r>
    <x v="0"/>
    <x v="4"/>
    <x v="3231"/>
  </r>
  <r>
    <x v="0"/>
    <x v="5"/>
    <x v="3439"/>
  </r>
  <r>
    <x v="0"/>
    <x v="6"/>
    <x v="4583"/>
  </r>
  <r>
    <x v="0"/>
    <x v="7"/>
    <x v="4308"/>
  </r>
  <r>
    <x v="0"/>
    <x v="8"/>
    <x v="5239"/>
  </r>
  <r>
    <x v="0"/>
    <x v="9"/>
    <x v="3230"/>
  </r>
  <r>
    <x v="0"/>
    <x v="10"/>
    <x v="99"/>
  </r>
  <r>
    <x v="0"/>
    <x v="11"/>
    <x v="5240"/>
  </r>
  <r>
    <x v="0"/>
    <x v="12"/>
    <x v="558"/>
  </r>
  <r>
    <x v="0"/>
    <x v="13"/>
    <x v="1699"/>
  </r>
  <r>
    <x v="0"/>
    <x v="14"/>
    <x v="4503"/>
  </r>
  <r>
    <x v="0"/>
    <x v="15"/>
    <x v="1565"/>
  </r>
  <r>
    <x v="0"/>
    <x v="16"/>
    <x v="5241"/>
  </r>
  <r>
    <x v="0"/>
    <x v="17"/>
    <x v="578"/>
  </r>
  <r>
    <x v="0"/>
    <x v="18"/>
    <x v="72"/>
  </r>
  <r>
    <x v="0"/>
    <x v="19"/>
    <x v="4036"/>
  </r>
  <r>
    <x v="0"/>
    <x v="20"/>
    <x v="554"/>
  </r>
  <r>
    <x v="0"/>
    <x v="21"/>
    <x v="4190"/>
  </r>
  <r>
    <x v="0"/>
    <x v="22"/>
    <x v="559"/>
  </r>
  <r>
    <x v="0"/>
    <x v="23"/>
    <x v="4270"/>
  </r>
  <r>
    <x v="0"/>
    <x v="0"/>
    <x v="1595"/>
  </r>
  <r>
    <x v="0"/>
    <x v="1"/>
    <x v="1891"/>
  </r>
  <r>
    <x v="0"/>
    <x v="2"/>
    <x v="5242"/>
  </r>
  <r>
    <x v="0"/>
    <x v="3"/>
    <x v="4122"/>
  </r>
  <r>
    <x v="0"/>
    <x v="4"/>
    <x v="2168"/>
  </r>
  <r>
    <x v="0"/>
    <x v="5"/>
    <x v="4490"/>
  </r>
  <r>
    <x v="0"/>
    <x v="6"/>
    <x v="5243"/>
  </r>
  <r>
    <x v="0"/>
    <x v="7"/>
    <x v="5244"/>
  </r>
  <r>
    <x v="0"/>
    <x v="8"/>
    <x v="2380"/>
  </r>
  <r>
    <x v="0"/>
    <x v="9"/>
    <x v="5245"/>
  </r>
  <r>
    <x v="0"/>
    <x v="10"/>
    <x v="5246"/>
  </r>
  <r>
    <x v="0"/>
    <x v="11"/>
    <x v="4126"/>
  </r>
  <r>
    <x v="0"/>
    <x v="12"/>
    <x v="5247"/>
  </r>
  <r>
    <x v="0"/>
    <x v="13"/>
    <x v="5248"/>
  </r>
  <r>
    <x v="0"/>
    <x v="14"/>
    <x v="5249"/>
  </r>
  <r>
    <x v="0"/>
    <x v="15"/>
    <x v="5250"/>
  </r>
  <r>
    <x v="0"/>
    <x v="16"/>
    <x v="490"/>
  </r>
  <r>
    <x v="0"/>
    <x v="17"/>
    <x v="5251"/>
  </r>
  <r>
    <x v="0"/>
    <x v="18"/>
    <x v="14"/>
  </r>
  <r>
    <x v="0"/>
    <x v="19"/>
    <x v="1689"/>
  </r>
  <r>
    <x v="0"/>
    <x v="20"/>
    <x v="1965"/>
  </r>
  <r>
    <x v="0"/>
    <x v="21"/>
    <x v="5252"/>
  </r>
  <r>
    <x v="0"/>
    <x v="22"/>
    <x v="4524"/>
  </r>
  <r>
    <x v="0"/>
    <x v="23"/>
    <x v="4389"/>
  </r>
  <r>
    <x v="0"/>
    <x v="0"/>
    <x v="5253"/>
  </r>
  <r>
    <x v="0"/>
    <x v="1"/>
    <x v="3388"/>
  </r>
  <r>
    <x v="0"/>
    <x v="2"/>
    <x v="453"/>
  </r>
  <r>
    <x v="0"/>
    <x v="3"/>
    <x v="3627"/>
  </r>
  <r>
    <x v="0"/>
    <x v="4"/>
    <x v="1528"/>
  </r>
  <r>
    <x v="0"/>
    <x v="5"/>
    <x v="3936"/>
  </r>
  <r>
    <x v="0"/>
    <x v="6"/>
    <x v="2030"/>
  </r>
  <r>
    <x v="0"/>
    <x v="7"/>
    <x v="5116"/>
  </r>
  <r>
    <x v="0"/>
    <x v="8"/>
    <x v="1871"/>
  </r>
  <r>
    <x v="0"/>
    <x v="9"/>
    <x v="2832"/>
  </r>
  <r>
    <x v="0"/>
    <x v="10"/>
    <x v="1687"/>
  </r>
  <r>
    <x v="0"/>
    <x v="11"/>
    <x v="2770"/>
  </r>
  <r>
    <x v="0"/>
    <x v="12"/>
    <x v="2296"/>
  </r>
  <r>
    <x v="0"/>
    <x v="13"/>
    <x v="1577"/>
  </r>
  <r>
    <x v="0"/>
    <x v="14"/>
    <x v="4077"/>
  </r>
  <r>
    <x v="0"/>
    <x v="15"/>
    <x v="3783"/>
  </r>
  <r>
    <x v="0"/>
    <x v="16"/>
    <x v="3916"/>
  </r>
  <r>
    <x v="0"/>
    <x v="17"/>
    <x v="2400"/>
  </r>
  <r>
    <x v="0"/>
    <x v="18"/>
    <x v="3151"/>
  </r>
  <r>
    <x v="0"/>
    <x v="19"/>
    <x v="4489"/>
  </r>
  <r>
    <x v="0"/>
    <x v="20"/>
    <x v="3254"/>
  </r>
  <r>
    <x v="0"/>
    <x v="21"/>
    <x v="4851"/>
  </r>
  <r>
    <x v="0"/>
    <x v="22"/>
    <x v="5254"/>
  </r>
  <r>
    <x v="0"/>
    <x v="23"/>
    <x v="437"/>
  </r>
  <r>
    <x v="0"/>
    <x v="0"/>
    <x v="4389"/>
  </r>
  <r>
    <x v="0"/>
    <x v="1"/>
    <x v="3628"/>
  </r>
  <r>
    <x v="0"/>
    <x v="2"/>
    <x v="5125"/>
  </r>
  <r>
    <x v="0"/>
    <x v="3"/>
    <x v="2960"/>
  </r>
  <r>
    <x v="0"/>
    <x v="4"/>
    <x v="3628"/>
  </r>
  <r>
    <x v="0"/>
    <x v="5"/>
    <x v="2644"/>
  </r>
  <r>
    <x v="0"/>
    <x v="6"/>
    <x v="1686"/>
  </r>
  <r>
    <x v="0"/>
    <x v="7"/>
    <x v="4287"/>
  </r>
  <r>
    <x v="0"/>
    <x v="8"/>
    <x v="2392"/>
  </r>
  <r>
    <x v="0"/>
    <x v="9"/>
    <x v="5255"/>
  </r>
  <r>
    <x v="0"/>
    <x v="10"/>
    <x v="2432"/>
  </r>
  <r>
    <x v="0"/>
    <x v="11"/>
    <x v="4482"/>
  </r>
  <r>
    <x v="0"/>
    <x v="12"/>
    <x v="5256"/>
  </r>
  <r>
    <x v="0"/>
    <x v="13"/>
    <x v="4649"/>
  </r>
  <r>
    <x v="0"/>
    <x v="14"/>
    <x v="4085"/>
  </r>
  <r>
    <x v="0"/>
    <x v="15"/>
    <x v="1635"/>
  </r>
  <r>
    <x v="0"/>
    <x v="16"/>
    <x v="4231"/>
  </r>
  <r>
    <x v="0"/>
    <x v="17"/>
    <x v="4441"/>
  </r>
  <r>
    <x v="0"/>
    <x v="18"/>
    <x v="4245"/>
  </r>
  <r>
    <x v="0"/>
    <x v="19"/>
    <x v="2375"/>
  </r>
  <r>
    <x v="0"/>
    <x v="20"/>
    <x v="5257"/>
  </r>
  <r>
    <x v="0"/>
    <x v="21"/>
    <x v="2745"/>
  </r>
  <r>
    <x v="0"/>
    <x v="22"/>
    <x v="3884"/>
  </r>
  <r>
    <x v="0"/>
    <x v="23"/>
    <x v="3851"/>
  </r>
  <r>
    <x v="0"/>
    <x v="0"/>
    <x v="1529"/>
  </r>
  <r>
    <x v="0"/>
    <x v="1"/>
    <x v="2504"/>
  </r>
  <r>
    <x v="0"/>
    <x v="2"/>
    <x v="2259"/>
  </r>
  <r>
    <x v="0"/>
    <x v="3"/>
    <x v="3028"/>
  </r>
  <r>
    <x v="0"/>
    <x v="4"/>
    <x v="3428"/>
  </r>
  <r>
    <x v="0"/>
    <x v="5"/>
    <x v="4791"/>
  </r>
  <r>
    <x v="0"/>
    <x v="6"/>
    <x v="1874"/>
  </r>
  <r>
    <x v="0"/>
    <x v="7"/>
    <x v="4994"/>
  </r>
  <r>
    <x v="0"/>
    <x v="8"/>
    <x v="4916"/>
  </r>
  <r>
    <x v="0"/>
    <x v="9"/>
    <x v="5258"/>
  </r>
  <r>
    <x v="0"/>
    <x v="10"/>
    <x v="3526"/>
  </r>
  <r>
    <x v="0"/>
    <x v="11"/>
    <x v="34"/>
  </r>
  <r>
    <x v="0"/>
    <x v="12"/>
    <x v="5259"/>
  </r>
  <r>
    <x v="0"/>
    <x v="13"/>
    <x v="5260"/>
  </r>
  <r>
    <x v="0"/>
    <x v="14"/>
    <x v="4103"/>
  </r>
  <r>
    <x v="0"/>
    <x v="15"/>
    <x v="5261"/>
  </r>
  <r>
    <x v="0"/>
    <x v="16"/>
    <x v="5262"/>
  </r>
  <r>
    <x v="0"/>
    <x v="17"/>
    <x v="5263"/>
  </r>
  <r>
    <x v="0"/>
    <x v="18"/>
    <x v="5264"/>
  </r>
  <r>
    <x v="0"/>
    <x v="19"/>
    <x v="1804"/>
  </r>
  <r>
    <x v="0"/>
    <x v="20"/>
    <x v="2977"/>
  </r>
  <r>
    <x v="0"/>
    <x v="21"/>
    <x v="2117"/>
  </r>
  <r>
    <x v="0"/>
    <x v="22"/>
    <x v="426"/>
  </r>
  <r>
    <x v="0"/>
    <x v="23"/>
    <x v="4083"/>
  </r>
  <r>
    <x v="0"/>
    <x v="0"/>
    <x v="5265"/>
  </r>
  <r>
    <x v="0"/>
    <x v="1"/>
    <x v="2171"/>
  </r>
  <r>
    <x v="0"/>
    <x v="2"/>
    <x v="2625"/>
  </r>
  <r>
    <x v="0"/>
    <x v="3"/>
    <x v="5266"/>
  </r>
  <r>
    <x v="0"/>
    <x v="4"/>
    <x v="5267"/>
  </r>
  <r>
    <x v="0"/>
    <x v="5"/>
    <x v="5268"/>
  </r>
  <r>
    <x v="0"/>
    <x v="6"/>
    <x v="5269"/>
  </r>
  <r>
    <x v="0"/>
    <x v="7"/>
    <x v="1518"/>
  </r>
  <r>
    <x v="0"/>
    <x v="8"/>
    <x v="4796"/>
  </r>
  <r>
    <x v="0"/>
    <x v="9"/>
    <x v="3867"/>
  </r>
  <r>
    <x v="0"/>
    <x v="10"/>
    <x v="264"/>
  </r>
  <r>
    <x v="0"/>
    <x v="11"/>
    <x v="5270"/>
  </r>
  <r>
    <x v="0"/>
    <x v="12"/>
    <x v="5271"/>
  </r>
  <r>
    <x v="0"/>
    <x v="13"/>
    <x v="5272"/>
  </r>
  <r>
    <x v="0"/>
    <x v="14"/>
    <x v="3940"/>
  </r>
  <r>
    <x v="0"/>
    <x v="15"/>
    <x v="5273"/>
  </r>
  <r>
    <x v="0"/>
    <x v="16"/>
    <x v="3830"/>
  </r>
  <r>
    <x v="0"/>
    <x v="17"/>
    <x v="5274"/>
  </r>
  <r>
    <x v="0"/>
    <x v="18"/>
    <x v="5275"/>
  </r>
  <r>
    <x v="0"/>
    <x v="19"/>
    <x v="5276"/>
  </r>
  <r>
    <x v="0"/>
    <x v="20"/>
    <x v="5277"/>
  </r>
  <r>
    <x v="0"/>
    <x v="21"/>
    <x v="5278"/>
  </r>
  <r>
    <x v="0"/>
    <x v="22"/>
    <x v="5279"/>
  </r>
  <r>
    <x v="0"/>
    <x v="23"/>
    <x v="5280"/>
  </r>
  <r>
    <x v="0"/>
    <x v="0"/>
    <x v="5208"/>
  </r>
  <r>
    <x v="0"/>
    <x v="1"/>
    <x v="579"/>
  </r>
  <r>
    <x v="0"/>
    <x v="2"/>
    <x v="5281"/>
  </r>
  <r>
    <x v="0"/>
    <x v="3"/>
    <x v="3808"/>
  </r>
  <r>
    <x v="0"/>
    <x v="4"/>
    <x v="401"/>
  </r>
  <r>
    <x v="0"/>
    <x v="5"/>
    <x v="5282"/>
  </r>
  <r>
    <x v="0"/>
    <x v="6"/>
    <x v="5283"/>
  </r>
  <r>
    <x v="0"/>
    <x v="7"/>
    <x v="5284"/>
  </r>
  <r>
    <x v="0"/>
    <x v="8"/>
    <x v="4618"/>
  </r>
  <r>
    <x v="0"/>
    <x v="9"/>
    <x v="5107"/>
  </r>
  <r>
    <x v="0"/>
    <x v="10"/>
    <x v="5285"/>
  </r>
  <r>
    <x v="0"/>
    <x v="11"/>
    <x v="5286"/>
  </r>
  <r>
    <x v="0"/>
    <x v="12"/>
    <x v="1812"/>
  </r>
  <r>
    <x v="0"/>
    <x v="13"/>
    <x v="5287"/>
  </r>
  <r>
    <x v="0"/>
    <x v="14"/>
    <x v="4037"/>
  </r>
  <r>
    <x v="0"/>
    <x v="15"/>
    <x v="5288"/>
  </r>
  <r>
    <x v="0"/>
    <x v="16"/>
    <x v="1771"/>
  </r>
  <r>
    <x v="0"/>
    <x v="17"/>
    <x v="5289"/>
  </r>
  <r>
    <x v="0"/>
    <x v="18"/>
    <x v="5290"/>
  </r>
  <r>
    <x v="0"/>
    <x v="19"/>
    <x v="5291"/>
  </r>
  <r>
    <x v="0"/>
    <x v="20"/>
    <x v="5292"/>
  </r>
  <r>
    <x v="0"/>
    <x v="21"/>
    <x v="1791"/>
  </r>
  <r>
    <x v="0"/>
    <x v="22"/>
    <x v="4576"/>
  </r>
  <r>
    <x v="0"/>
    <x v="23"/>
    <x v="5101"/>
  </r>
  <r>
    <x v="0"/>
    <x v="0"/>
    <x v="5293"/>
  </r>
  <r>
    <x v="0"/>
    <x v="1"/>
    <x v="2975"/>
  </r>
  <r>
    <x v="0"/>
    <x v="2"/>
    <x v="4419"/>
  </r>
  <r>
    <x v="0"/>
    <x v="3"/>
    <x v="4507"/>
  </r>
  <r>
    <x v="0"/>
    <x v="4"/>
    <x v="4657"/>
  </r>
  <r>
    <x v="0"/>
    <x v="5"/>
    <x v="4572"/>
  </r>
  <r>
    <x v="0"/>
    <x v="6"/>
    <x v="5178"/>
  </r>
  <r>
    <x v="0"/>
    <x v="7"/>
    <x v="5294"/>
  </r>
  <r>
    <x v="0"/>
    <x v="8"/>
    <x v="5295"/>
  </r>
  <r>
    <x v="0"/>
    <x v="9"/>
    <x v="5296"/>
  </r>
  <r>
    <x v="0"/>
    <x v="10"/>
    <x v="4684"/>
  </r>
  <r>
    <x v="0"/>
    <x v="11"/>
    <x v="5297"/>
  </r>
  <r>
    <x v="0"/>
    <x v="12"/>
    <x v="4507"/>
  </r>
  <r>
    <x v="0"/>
    <x v="13"/>
    <x v="5298"/>
  </r>
  <r>
    <x v="0"/>
    <x v="14"/>
    <x v="525"/>
  </r>
  <r>
    <x v="0"/>
    <x v="15"/>
    <x v="4775"/>
  </r>
  <r>
    <x v="0"/>
    <x v="16"/>
    <x v="2121"/>
  </r>
  <r>
    <x v="0"/>
    <x v="17"/>
    <x v="3534"/>
  </r>
  <r>
    <x v="0"/>
    <x v="18"/>
    <x v="5299"/>
  </r>
  <r>
    <x v="0"/>
    <x v="19"/>
    <x v="5300"/>
  </r>
  <r>
    <x v="0"/>
    <x v="20"/>
    <x v="5301"/>
  </r>
  <r>
    <x v="0"/>
    <x v="21"/>
    <x v="3840"/>
  </r>
  <r>
    <x v="0"/>
    <x v="22"/>
    <x v="5302"/>
  </r>
  <r>
    <x v="0"/>
    <x v="23"/>
    <x v="5303"/>
  </r>
  <r>
    <x v="0"/>
    <x v="0"/>
    <x v="5304"/>
  </r>
  <r>
    <x v="0"/>
    <x v="1"/>
    <x v="414"/>
  </r>
  <r>
    <x v="0"/>
    <x v="2"/>
    <x v="4917"/>
  </r>
  <r>
    <x v="0"/>
    <x v="3"/>
    <x v="1781"/>
  </r>
  <r>
    <x v="0"/>
    <x v="4"/>
    <x v="5305"/>
  </r>
  <r>
    <x v="0"/>
    <x v="5"/>
    <x v="5306"/>
  </r>
  <r>
    <x v="0"/>
    <x v="6"/>
    <x v="1843"/>
  </r>
  <r>
    <x v="0"/>
    <x v="7"/>
    <x v="5307"/>
  </r>
  <r>
    <x v="0"/>
    <x v="8"/>
    <x v="2122"/>
  </r>
  <r>
    <x v="0"/>
    <x v="9"/>
    <x v="5308"/>
  </r>
  <r>
    <x v="0"/>
    <x v="10"/>
    <x v="4146"/>
  </r>
  <r>
    <x v="0"/>
    <x v="11"/>
    <x v="5225"/>
  </r>
  <r>
    <x v="0"/>
    <x v="12"/>
    <x v="4285"/>
  </r>
  <r>
    <x v="0"/>
    <x v="13"/>
    <x v="2326"/>
  </r>
  <r>
    <x v="0"/>
    <x v="14"/>
    <x v="1618"/>
  </r>
  <r>
    <x v="0"/>
    <x v="15"/>
    <x v="2024"/>
  </r>
  <r>
    <x v="0"/>
    <x v="16"/>
    <x v="3821"/>
  </r>
  <r>
    <x v="0"/>
    <x v="17"/>
    <x v="5309"/>
  </r>
  <r>
    <x v="0"/>
    <x v="18"/>
    <x v="5310"/>
  </r>
  <r>
    <x v="0"/>
    <x v="19"/>
    <x v="471"/>
  </r>
  <r>
    <x v="0"/>
    <x v="20"/>
    <x v="3279"/>
  </r>
  <r>
    <x v="0"/>
    <x v="21"/>
    <x v="440"/>
  </r>
  <r>
    <x v="0"/>
    <x v="22"/>
    <x v="1995"/>
  </r>
  <r>
    <x v="0"/>
    <x v="23"/>
    <x v="1524"/>
  </r>
  <r>
    <x v="0"/>
    <x v="0"/>
    <x v="1862"/>
  </r>
  <r>
    <x v="0"/>
    <x v="1"/>
    <x v="4877"/>
  </r>
  <r>
    <x v="0"/>
    <x v="2"/>
    <x v="5311"/>
  </r>
  <r>
    <x v="0"/>
    <x v="3"/>
    <x v="515"/>
  </r>
  <r>
    <x v="0"/>
    <x v="4"/>
    <x v="2756"/>
  </r>
  <r>
    <x v="0"/>
    <x v="5"/>
    <x v="3161"/>
  </r>
  <r>
    <x v="0"/>
    <x v="6"/>
    <x v="4587"/>
  </r>
  <r>
    <x v="0"/>
    <x v="7"/>
    <x v="4607"/>
  </r>
  <r>
    <x v="0"/>
    <x v="8"/>
    <x v="2659"/>
  </r>
  <r>
    <x v="0"/>
    <x v="9"/>
    <x v="4775"/>
  </r>
  <r>
    <x v="0"/>
    <x v="10"/>
    <x v="5312"/>
  </r>
  <r>
    <x v="0"/>
    <x v="11"/>
    <x v="3310"/>
  </r>
  <r>
    <x v="0"/>
    <x v="12"/>
    <x v="526"/>
  </r>
  <r>
    <x v="0"/>
    <x v="13"/>
    <x v="5206"/>
  </r>
  <r>
    <x v="0"/>
    <x v="14"/>
    <x v="3757"/>
  </r>
  <r>
    <x v="0"/>
    <x v="15"/>
    <x v="1789"/>
  </r>
  <r>
    <x v="0"/>
    <x v="16"/>
    <x v="5313"/>
  </r>
  <r>
    <x v="0"/>
    <x v="17"/>
    <x v="3271"/>
  </r>
  <r>
    <x v="0"/>
    <x v="18"/>
    <x v="1969"/>
  </r>
  <r>
    <x v="0"/>
    <x v="19"/>
    <x v="399"/>
  </r>
  <r>
    <x v="0"/>
    <x v="20"/>
    <x v="5314"/>
  </r>
  <r>
    <x v="0"/>
    <x v="21"/>
    <x v="5233"/>
  </r>
  <r>
    <x v="0"/>
    <x v="22"/>
    <x v="2993"/>
  </r>
  <r>
    <x v="0"/>
    <x v="23"/>
    <x v="3665"/>
  </r>
  <r>
    <x v="0"/>
    <x v="0"/>
    <x v="559"/>
  </r>
  <r>
    <x v="0"/>
    <x v="1"/>
    <x v="2132"/>
  </r>
  <r>
    <x v="0"/>
    <x v="2"/>
    <x v="5315"/>
  </r>
  <r>
    <x v="0"/>
    <x v="3"/>
    <x v="1858"/>
  </r>
  <r>
    <x v="0"/>
    <x v="4"/>
    <x v="2844"/>
  </r>
  <r>
    <x v="0"/>
    <x v="5"/>
    <x v="5316"/>
  </r>
  <r>
    <x v="0"/>
    <x v="6"/>
    <x v="4527"/>
  </r>
  <r>
    <x v="0"/>
    <x v="7"/>
    <x v="5317"/>
  </r>
  <r>
    <x v="0"/>
    <x v="8"/>
    <x v="5318"/>
  </r>
  <r>
    <x v="0"/>
    <x v="9"/>
    <x v="1959"/>
  </r>
  <r>
    <x v="0"/>
    <x v="10"/>
    <x v="5319"/>
  </r>
  <r>
    <x v="0"/>
    <x v="11"/>
    <x v="5320"/>
  </r>
  <r>
    <x v="0"/>
    <x v="12"/>
    <x v="5321"/>
  </r>
  <r>
    <x v="0"/>
    <x v="13"/>
    <x v="5322"/>
  </r>
  <r>
    <x v="0"/>
    <x v="14"/>
    <x v="5323"/>
  </r>
  <r>
    <x v="0"/>
    <x v="15"/>
    <x v="599"/>
  </r>
  <r>
    <x v="0"/>
    <x v="16"/>
    <x v="3779"/>
  </r>
  <r>
    <x v="0"/>
    <x v="17"/>
    <x v="5324"/>
  </r>
  <r>
    <x v="0"/>
    <x v="18"/>
    <x v="5251"/>
  </r>
  <r>
    <x v="0"/>
    <x v="19"/>
    <x v="5325"/>
  </r>
  <r>
    <x v="0"/>
    <x v="20"/>
    <x v="5326"/>
  </r>
  <r>
    <x v="0"/>
    <x v="21"/>
    <x v="5108"/>
  </r>
  <r>
    <x v="0"/>
    <x v="22"/>
    <x v="4509"/>
  </r>
  <r>
    <x v="0"/>
    <x v="23"/>
    <x v="1506"/>
  </r>
  <r>
    <x v="0"/>
    <x v="0"/>
    <x v="1694"/>
  </r>
  <r>
    <x v="0"/>
    <x v="1"/>
    <x v="3670"/>
  </r>
  <r>
    <x v="0"/>
    <x v="2"/>
    <x v="5327"/>
  </r>
  <r>
    <x v="0"/>
    <x v="3"/>
    <x v="2122"/>
  </r>
  <r>
    <x v="0"/>
    <x v="4"/>
    <x v="5328"/>
  </r>
  <r>
    <x v="0"/>
    <x v="5"/>
    <x v="4577"/>
  </r>
  <r>
    <x v="0"/>
    <x v="6"/>
    <x v="5329"/>
  </r>
  <r>
    <x v="0"/>
    <x v="7"/>
    <x v="5330"/>
  </r>
  <r>
    <x v="0"/>
    <x v="8"/>
    <x v="5331"/>
  </r>
  <r>
    <x v="0"/>
    <x v="9"/>
    <x v="5142"/>
  </r>
  <r>
    <x v="0"/>
    <x v="10"/>
    <x v="4596"/>
  </r>
  <r>
    <x v="0"/>
    <x v="11"/>
    <x v="5332"/>
  </r>
  <r>
    <x v="0"/>
    <x v="12"/>
    <x v="4644"/>
  </r>
  <r>
    <x v="0"/>
    <x v="13"/>
    <x v="1781"/>
  </r>
  <r>
    <x v="0"/>
    <x v="14"/>
    <x v="1786"/>
  </r>
  <r>
    <x v="0"/>
    <x v="15"/>
    <x v="5333"/>
  </r>
  <r>
    <x v="0"/>
    <x v="16"/>
    <x v="4862"/>
  </r>
  <r>
    <x v="0"/>
    <x v="17"/>
    <x v="5334"/>
  </r>
  <r>
    <x v="0"/>
    <x v="18"/>
    <x v="3197"/>
  </r>
  <r>
    <x v="0"/>
    <x v="19"/>
    <x v="5335"/>
  </r>
  <r>
    <x v="0"/>
    <x v="20"/>
    <x v="5230"/>
  </r>
  <r>
    <x v="0"/>
    <x v="21"/>
    <x v="554"/>
  </r>
  <r>
    <x v="0"/>
    <x v="22"/>
    <x v="5336"/>
  </r>
  <r>
    <x v="0"/>
    <x v="23"/>
    <x v="2863"/>
  </r>
  <r>
    <x v="0"/>
    <x v="0"/>
    <x v="3225"/>
  </r>
  <r>
    <x v="0"/>
    <x v="1"/>
    <x v="5337"/>
  </r>
  <r>
    <x v="0"/>
    <x v="2"/>
    <x v="5244"/>
  </r>
  <r>
    <x v="0"/>
    <x v="3"/>
    <x v="5338"/>
  </r>
  <r>
    <x v="0"/>
    <x v="4"/>
    <x v="5339"/>
  </r>
  <r>
    <x v="0"/>
    <x v="5"/>
    <x v="5340"/>
  </r>
  <r>
    <x v="0"/>
    <x v="6"/>
    <x v="5341"/>
  </r>
  <r>
    <x v="0"/>
    <x v="7"/>
    <x v="5342"/>
  </r>
  <r>
    <x v="0"/>
    <x v="8"/>
    <x v="5343"/>
  </r>
  <r>
    <x v="0"/>
    <x v="9"/>
    <x v="5344"/>
  </r>
  <r>
    <x v="0"/>
    <x v="10"/>
    <x v="5345"/>
  </r>
  <r>
    <x v="0"/>
    <x v="11"/>
    <x v="396"/>
  </r>
  <r>
    <x v="0"/>
    <x v="12"/>
    <x v="4563"/>
  </r>
  <r>
    <x v="0"/>
    <x v="13"/>
    <x v="4764"/>
  </r>
  <r>
    <x v="0"/>
    <x v="14"/>
    <x v="1634"/>
  </r>
  <r>
    <x v="0"/>
    <x v="15"/>
    <x v="2658"/>
  </r>
  <r>
    <x v="0"/>
    <x v="16"/>
    <x v="1663"/>
  </r>
  <r>
    <x v="0"/>
    <x v="17"/>
    <x v="5346"/>
  </r>
  <r>
    <x v="0"/>
    <x v="18"/>
    <x v="5347"/>
  </r>
  <r>
    <x v="0"/>
    <x v="19"/>
    <x v="517"/>
  </r>
  <r>
    <x v="0"/>
    <x v="20"/>
    <x v="265"/>
  </r>
  <r>
    <x v="0"/>
    <x v="21"/>
    <x v="5348"/>
  </r>
  <r>
    <x v="0"/>
    <x v="22"/>
    <x v="4534"/>
  </r>
  <r>
    <x v="0"/>
    <x v="23"/>
    <x v="68"/>
  </r>
  <r>
    <x v="0"/>
    <x v="0"/>
    <x v="5250"/>
  </r>
  <r>
    <x v="0"/>
    <x v="1"/>
    <x v="4202"/>
  </r>
  <r>
    <x v="0"/>
    <x v="2"/>
    <x v="4210"/>
  </r>
  <r>
    <x v="0"/>
    <x v="3"/>
    <x v="3163"/>
  </r>
  <r>
    <x v="0"/>
    <x v="4"/>
    <x v="3377"/>
  </r>
  <r>
    <x v="0"/>
    <x v="5"/>
    <x v="3021"/>
  </r>
  <r>
    <x v="0"/>
    <x v="6"/>
    <x v="1737"/>
  </r>
  <r>
    <x v="0"/>
    <x v="7"/>
    <x v="4734"/>
  </r>
  <r>
    <x v="0"/>
    <x v="8"/>
    <x v="1871"/>
  </r>
  <r>
    <x v="0"/>
    <x v="9"/>
    <x v="1632"/>
  </r>
  <r>
    <x v="0"/>
    <x v="10"/>
    <x v="3878"/>
  </r>
  <r>
    <x v="0"/>
    <x v="11"/>
    <x v="4505"/>
  </r>
  <r>
    <x v="0"/>
    <x v="12"/>
    <x v="3434"/>
  </r>
  <r>
    <x v="0"/>
    <x v="13"/>
    <x v="3233"/>
  </r>
  <r>
    <x v="0"/>
    <x v="14"/>
    <x v="3727"/>
  </r>
  <r>
    <x v="0"/>
    <x v="15"/>
    <x v="3804"/>
  </r>
  <r>
    <x v="0"/>
    <x v="16"/>
    <x v="2960"/>
  </r>
  <r>
    <x v="0"/>
    <x v="17"/>
    <x v="3609"/>
  </r>
  <r>
    <x v="0"/>
    <x v="18"/>
    <x v="2948"/>
  </r>
  <r>
    <x v="0"/>
    <x v="19"/>
    <x v="2010"/>
  </r>
  <r>
    <x v="0"/>
    <x v="20"/>
    <x v="4157"/>
  </r>
  <r>
    <x v="0"/>
    <x v="21"/>
    <x v="4555"/>
  </r>
  <r>
    <x v="0"/>
    <x v="22"/>
    <x v="3888"/>
  </r>
  <r>
    <x v="0"/>
    <x v="23"/>
    <x v="3104"/>
  </r>
  <r>
    <x v="0"/>
    <x v="0"/>
    <x v="5349"/>
  </r>
  <r>
    <x v="0"/>
    <x v="1"/>
    <x v="5350"/>
  </r>
  <r>
    <x v="0"/>
    <x v="2"/>
    <x v="5351"/>
  </r>
  <r>
    <x v="0"/>
    <x v="3"/>
    <x v="5352"/>
  </r>
  <r>
    <x v="0"/>
    <x v="4"/>
    <x v="4304"/>
  </r>
  <r>
    <x v="0"/>
    <x v="5"/>
    <x v="3537"/>
  </r>
  <r>
    <x v="0"/>
    <x v="6"/>
    <x v="4383"/>
  </r>
  <r>
    <x v="0"/>
    <x v="7"/>
    <x v="4282"/>
  </r>
  <r>
    <x v="0"/>
    <x v="8"/>
    <x v="5353"/>
  </r>
  <r>
    <x v="0"/>
    <x v="9"/>
    <x v="2491"/>
  </r>
  <r>
    <x v="0"/>
    <x v="10"/>
    <x v="2876"/>
  </r>
  <r>
    <x v="0"/>
    <x v="11"/>
    <x v="4145"/>
  </r>
  <r>
    <x v="0"/>
    <x v="12"/>
    <x v="5354"/>
  </r>
  <r>
    <x v="0"/>
    <x v="13"/>
    <x v="1571"/>
  </r>
  <r>
    <x v="0"/>
    <x v="14"/>
    <x v="3957"/>
  </r>
  <r>
    <x v="0"/>
    <x v="15"/>
    <x v="2409"/>
  </r>
  <r>
    <x v="0"/>
    <x v="16"/>
    <x v="3948"/>
  </r>
  <r>
    <x v="0"/>
    <x v="17"/>
    <x v="4665"/>
  </r>
  <r>
    <x v="0"/>
    <x v="18"/>
    <x v="1665"/>
  </r>
  <r>
    <x v="0"/>
    <x v="19"/>
    <x v="5206"/>
  </r>
  <r>
    <x v="0"/>
    <x v="20"/>
    <x v="5355"/>
  </r>
  <r>
    <x v="0"/>
    <x v="21"/>
    <x v="1642"/>
  </r>
  <r>
    <x v="0"/>
    <x v="22"/>
    <x v="4712"/>
  </r>
  <r>
    <x v="0"/>
    <x v="23"/>
    <x v="1640"/>
  </r>
  <r>
    <x v="0"/>
    <x v="0"/>
    <x v="5356"/>
  </r>
  <r>
    <x v="0"/>
    <x v="1"/>
    <x v="4525"/>
  </r>
  <r>
    <x v="0"/>
    <x v="2"/>
    <x v="4324"/>
  </r>
  <r>
    <x v="0"/>
    <x v="3"/>
    <x v="4349"/>
  </r>
  <r>
    <x v="0"/>
    <x v="4"/>
    <x v="2670"/>
  </r>
  <r>
    <x v="0"/>
    <x v="5"/>
    <x v="2674"/>
  </r>
  <r>
    <x v="0"/>
    <x v="6"/>
    <x v="1736"/>
  </r>
  <r>
    <x v="0"/>
    <x v="7"/>
    <x v="771"/>
  </r>
  <r>
    <x v="0"/>
    <x v="8"/>
    <x v="5357"/>
  </r>
  <r>
    <x v="0"/>
    <x v="9"/>
    <x v="3808"/>
  </r>
  <r>
    <x v="0"/>
    <x v="10"/>
    <x v="2745"/>
  </r>
  <r>
    <x v="0"/>
    <x v="11"/>
    <x v="3739"/>
  </r>
  <r>
    <x v="0"/>
    <x v="12"/>
    <x v="3564"/>
  </r>
  <r>
    <x v="0"/>
    <x v="13"/>
    <x v="1687"/>
  </r>
  <r>
    <x v="0"/>
    <x v="14"/>
    <x v="4492"/>
  </r>
  <r>
    <x v="0"/>
    <x v="15"/>
    <x v="2458"/>
  </r>
  <r>
    <x v="0"/>
    <x v="16"/>
    <x v="4492"/>
  </r>
  <r>
    <x v="0"/>
    <x v="17"/>
    <x v="5358"/>
  </r>
  <r>
    <x v="0"/>
    <x v="18"/>
    <x v="1487"/>
  </r>
  <r>
    <x v="0"/>
    <x v="19"/>
    <x v="2665"/>
  </r>
  <r>
    <x v="0"/>
    <x v="20"/>
    <x v="4817"/>
  </r>
  <r>
    <x v="0"/>
    <x v="21"/>
    <x v="3706"/>
  </r>
  <r>
    <x v="0"/>
    <x v="22"/>
    <x v="4847"/>
  </r>
  <r>
    <x v="0"/>
    <x v="23"/>
    <x v="5211"/>
  </r>
  <r>
    <x v="0"/>
    <x v="0"/>
    <x v="3279"/>
  </r>
  <r>
    <x v="0"/>
    <x v="1"/>
    <x v="5359"/>
  </r>
  <r>
    <x v="0"/>
    <x v="2"/>
    <x v="2263"/>
  </r>
  <r>
    <x v="0"/>
    <x v="3"/>
    <x v="3559"/>
  </r>
  <r>
    <x v="0"/>
    <x v="4"/>
    <x v="2772"/>
  </r>
  <r>
    <x v="0"/>
    <x v="5"/>
    <x v="4499"/>
  </r>
  <r>
    <x v="0"/>
    <x v="6"/>
    <x v="4939"/>
  </r>
  <r>
    <x v="0"/>
    <x v="7"/>
    <x v="5360"/>
  </r>
  <r>
    <x v="0"/>
    <x v="8"/>
    <x v="5026"/>
  </r>
  <r>
    <x v="0"/>
    <x v="9"/>
    <x v="4140"/>
  </r>
  <r>
    <x v="0"/>
    <x v="10"/>
    <x v="1517"/>
  </r>
  <r>
    <x v="0"/>
    <x v="11"/>
    <x v="5025"/>
  </r>
  <r>
    <x v="0"/>
    <x v="12"/>
    <x v="4921"/>
  </r>
  <r>
    <x v="0"/>
    <x v="13"/>
    <x v="3176"/>
  </r>
  <r>
    <x v="0"/>
    <x v="14"/>
    <x v="3182"/>
  </r>
  <r>
    <x v="0"/>
    <x v="15"/>
    <x v="2736"/>
  </r>
  <r>
    <x v="0"/>
    <x v="16"/>
    <x v="3346"/>
  </r>
  <r>
    <x v="0"/>
    <x v="17"/>
    <x v="3627"/>
  </r>
  <r>
    <x v="0"/>
    <x v="18"/>
    <x v="5361"/>
  </r>
  <r>
    <x v="0"/>
    <x v="19"/>
    <x v="2284"/>
  </r>
  <r>
    <x v="0"/>
    <x v="20"/>
    <x v="2963"/>
  </r>
  <r>
    <x v="0"/>
    <x v="21"/>
    <x v="2632"/>
  </r>
  <r>
    <x v="0"/>
    <x v="22"/>
    <x v="5005"/>
  </r>
  <r>
    <x v="0"/>
    <x v="23"/>
    <x v="3565"/>
  </r>
  <r>
    <x v="0"/>
    <x v="0"/>
    <x v="4744"/>
  </r>
  <r>
    <x v="0"/>
    <x v="1"/>
    <x v="3332"/>
  </r>
  <r>
    <x v="0"/>
    <x v="2"/>
    <x v="20"/>
  </r>
  <r>
    <x v="0"/>
    <x v="3"/>
    <x v="5362"/>
  </r>
  <r>
    <x v="0"/>
    <x v="4"/>
    <x v="3871"/>
  </r>
  <r>
    <x v="0"/>
    <x v="5"/>
    <x v="4790"/>
  </r>
  <r>
    <x v="0"/>
    <x v="6"/>
    <x v="2873"/>
  </r>
  <r>
    <x v="0"/>
    <x v="7"/>
    <x v="3761"/>
  </r>
  <r>
    <x v="0"/>
    <x v="8"/>
    <x v="2790"/>
  </r>
  <r>
    <x v="0"/>
    <x v="9"/>
    <x v="1564"/>
  </r>
  <r>
    <x v="0"/>
    <x v="10"/>
    <x v="3582"/>
  </r>
  <r>
    <x v="0"/>
    <x v="11"/>
    <x v="4727"/>
  </r>
  <r>
    <x v="0"/>
    <x v="12"/>
    <x v="2759"/>
  </r>
  <r>
    <x v="0"/>
    <x v="13"/>
    <x v="5363"/>
  </r>
  <r>
    <x v="0"/>
    <x v="14"/>
    <x v="568"/>
  </r>
  <r>
    <x v="0"/>
    <x v="15"/>
    <x v="3764"/>
  </r>
  <r>
    <x v="0"/>
    <x v="16"/>
    <x v="3201"/>
  </r>
  <r>
    <x v="0"/>
    <x v="17"/>
    <x v="3268"/>
  </r>
  <r>
    <x v="0"/>
    <x v="18"/>
    <x v="2778"/>
  </r>
  <r>
    <x v="0"/>
    <x v="19"/>
    <x v="4205"/>
  </r>
  <r>
    <x v="0"/>
    <x v="20"/>
    <x v="5364"/>
  </r>
  <r>
    <x v="0"/>
    <x v="21"/>
    <x v="3025"/>
  </r>
  <r>
    <x v="0"/>
    <x v="22"/>
    <x v="2924"/>
  </r>
  <r>
    <x v="0"/>
    <x v="23"/>
    <x v="3036"/>
  </r>
  <r>
    <x v="0"/>
    <x v="0"/>
    <x v="4536"/>
  </r>
  <r>
    <x v="0"/>
    <x v="1"/>
    <x v="2762"/>
  </r>
  <r>
    <x v="0"/>
    <x v="2"/>
    <x v="3157"/>
  </r>
  <r>
    <x v="0"/>
    <x v="3"/>
    <x v="2369"/>
  </r>
  <r>
    <x v="0"/>
    <x v="4"/>
    <x v="3112"/>
  </r>
  <r>
    <x v="0"/>
    <x v="5"/>
    <x v="3890"/>
  </r>
  <r>
    <x v="0"/>
    <x v="6"/>
    <x v="4860"/>
  </r>
  <r>
    <x v="0"/>
    <x v="7"/>
    <x v="3404"/>
  </r>
  <r>
    <x v="0"/>
    <x v="8"/>
    <x v="5365"/>
  </r>
  <r>
    <x v="0"/>
    <x v="9"/>
    <x v="5366"/>
  </r>
  <r>
    <x v="0"/>
    <x v="10"/>
    <x v="3825"/>
  </r>
  <r>
    <x v="0"/>
    <x v="11"/>
    <x v="3895"/>
  </r>
  <r>
    <x v="0"/>
    <x v="12"/>
    <x v="3729"/>
  </r>
  <r>
    <x v="0"/>
    <x v="13"/>
    <x v="4841"/>
  </r>
  <r>
    <x v="0"/>
    <x v="14"/>
    <x v="2360"/>
  </r>
  <r>
    <x v="0"/>
    <x v="15"/>
    <x v="3451"/>
  </r>
  <r>
    <x v="0"/>
    <x v="16"/>
    <x v="5367"/>
  </r>
  <r>
    <x v="0"/>
    <x v="17"/>
    <x v="3344"/>
  </r>
  <r>
    <x v="0"/>
    <x v="18"/>
    <x v="2303"/>
  </r>
  <r>
    <x v="0"/>
    <x v="19"/>
    <x v="3106"/>
  </r>
  <r>
    <x v="0"/>
    <x v="20"/>
    <x v="2578"/>
  </r>
  <r>
    <x v="0"/>
    <x v="21"/>
    <x v="3084"/>
  </r>
  <r>
    <x v="0"/>
    <x v="22"/>
    <x v="5368"/>
  </r>
  <r>
    <x v="0"/>
    <x v="23"/>
    <x v="5369"/>
  </r>
  <r>
    <x v="1"/>
    <x v="0"/>
    <x v="5370"/>
  </r>
  <r>
    <x v="1"/>
    <x v="1"/>
    <x v="5371"/>
  </r>
  <r>
    <x v="1"/>
    <x v="2"/>
    <x v="5019"/>
  </r>
  <r>
    <x v="1"/>
    <x v="3"/>
    <x v="5372"/>
  </r>
  <r>
    <x v="1"/>
    <x v="4"/>
    <x v="5373"/>
  </r>
  <r>
    <x v="1"/>
    <x v="5"/>
    <x v="4522"/>
  </r>
  <r>
    <x v="1"/>
    <x v="6"/>
    <x v="4417"/>
  </r>
  <r>
    <x v="1"/>
    <x v="7"/>
    <x v="2558"/>
  </r>
  <r>
    <x v="1"/>
    <x v="8"/>
    <x v="2342"/>
  </r>
  <r>
    <x v="1"/>
    <x v="9"/>
    <x v="4512"/>
  </r>
  <r>
    <x v="1"/>
    <x v="10"/>
    <x v="2688"/>
  </r>
  <r>
    <x v="1"/>
    <x v="11"/>
    <x v="2635"/>
  </r>
  <r>
    <x v="1"/>
    <x v="12"/>
    <x v="3235"/>
  </r>
  <r>
    <x v="1"/>
    <x v="13"/>
    <x v="2204"/>
  </r>
  <r>
    <x v="1"/>
    <x v="14"/>
    <x v="2875"/>
  </r>
  <r>
    <x v="1"/>
    <x v="15"/>
    <x v="2363"/>
  </r>
  <r>
    <x v="1"/>
    <x v="16"/>
    <x v="2316"/>
  </r>
  <r>
    <x v="1"/>
    <x v="17"/>
    <x v="4139"/>
  </r>
  <r>
    <x v="1"/>
    <x v="18"/>
    <x v="2286"/>
  </r>
  <r>
    <x v="1"/>
    <x v="19"/>
    <x v="5374"/>
  </r>
  <r>
    <x v="1"/>
    <x v="20"/>
    <x v="3206"/>
  </r>
  <r>
    <x v="1"/>
    <x v="21"/>
    <x v="3645"/>
  </r>
  <r>
    <x v="1"/>
    <x v="22"/>
    <x v="1582"/>
  </r>
  <r>
    <x v="1"/>
    <x v="23"/>
    <x v="5375"/>
  </r>
  <r>
    <x v="1"/>
    <x v="0"/>
    <x v="3128"/>
  </r>
  <r>
    <x v="1"/>
    <x v="1"/>
    <x v="5376"/>
  </r>
  <r>
    <x v="1"/>
    <x v="2"/>
    <x v="5377"/>
  </r>
  <r>
    <x v="1"/>
    <x v="3"/>
    <x v="5231"/>
  </r>
  <r>
    <x v="1"/>
    <x v="4"/>
    <x v="3642"/>
  </r>
  <r>
    <x v="1"/>
    <x v="5"/>
    <x v="3234"/>
  </r>
  <r>
    <x v="1"/>
    <x v="6"/>
    <x v="3347"/>
  </r>
  <r>
    <x v="1"/>
    <x v="7"/>
    <x v="2424"/>
  </r>
  <r>
    <x v="1"/>
    <x v="8"/>
    <x v="2867"/>
  </r>
  <r>
    <x v="1"/>
    <x v="9"/>
    <x v="2829"/>
  </r>
  <r>
    <x v="1"/>
    <x v="10"/>
    <x v="1651"/>
  </r>
  <r>
    <x v="1"/>
    <x v="11"/>
    <x v="2601"/>
  </r>
  <r>
    <x v="1"/>
    <x v="12"/>
    <x v="3937"/>
  </r>
  <r>
    <x v="1"/>
    <x v="13"/>
    <x v="2225"/>
  </r>
  <r>
    <x v="1"/>
    <x v="14"/>
    <x v="3171"/>
  </r>
  <r>
    <x v="1"/>
    <x v="15"/>
    <x v="3171"/>
  </r>
  <r>
    <x v="1"/>
    <x v="16"/>
    <x v="3131"/>
  </r>
  <r>
    <x v="1"/>
    <x v="17"/>
    <x v="2557"/>
  </r>
  <r>
    <x v="1"/>
    <x v="18"/>
    <x v="2248"/>
  </r>
  <r>
    <x v="1"/>
    <x v="19"/>
    <x v="3737"/>
  </r>
  <r>
    <x v="1"/>
    <x v="20"/>
    <x v="2225"/>
  </r>
  <r>
    <x v="1"/>
    <x v="21"/>
    <x v="4841"/>
  </r>
  <r>
    <x v="1"/>
    <x v="22"/>
    <x v="3640"/>
  </r>
  <r>
    <x v="1"/>
    <x v="23"/>
    <x v="2549"/>
  </r>
  <r>
    <x v="1"/>
    <x v="0"/>
    <x v="1570"/>
  </r>
  <r>
    <x v="1"/>
    <x v="1"/>
    <x v="2602"/>
  </r>
  <r>
    <x v="1"/>
    <x v="2"/>
    <x v="2875"/>
  </r>
  <r>
    <x v="1"/>
    <x v="3"/>
    <x v="5378"/>
  </r>
  <r>
    <x v="1"/>
    <x v="4"/>
    <x v="5379"/>
  </r>
  <r>
    <x v="1"/>
    <x v="5"/>
    <x v="5380"/>
  </r>
  <r>
    <x v="1"/>
    <x v="6"/>
    <x v="3648"/>
  </r>
  <r>
    <x v="1"/>
    <x v="7"/>
    <x v="3369"/>
  </r>
  <r>
    <x v="1"/>
    <x v="8"/>
    <x v="5381"/>
  </r>
  <r>
    <x v="1"/>
    <x v="9"/>
    <x v="2522"/>
  </r>
  <r>
    <x v="1"/>
    <x v="10"/>
    <x v="2607"/>
  </r>
  <r>
    <x v="1"/>
    <x v="11"/>
    <x v="5382"/>
  </r>
  <r>
    <x v="1"/>
    <x v="12"/>
    <x v="3427"/>
  </r>
  <r>
    <x v="1"/>
    <x v="13"/>
    <x v="2789"/>
  </r>
  <r>
    <x v="1"/>
    <x v="14"/>
    <x v="2506"/>
  </r>
  <r>
    <x v="1"/>
    <x v="15"/>
    <x v="2028"/>
  </r>
  <r>
    <x v="1"/>
    <x v="16"/>
    <x v="4554"/>
  </r>
  <r>
    <x v="1"/>
    <x v="17"/>
    <x v="2280"/>
  </r>
  <r>
    <x v="1"/>
    <x v="18"/>
    <x v="3329"/>
  </r>
  <r>
    <x v="1"/>
    <x v="19"/>
    <x v="4943"/>
  </r>
  <r>
    <x v="1"/>
    <x v="20"/>
    <x v="3106"/>
  </r>
  <r>
    <x v="1"/>
    <x v="21"/>
    <x v="5383"/>
  </r>
  <r>
    <x v="1"/>
    <x v="22"/>
    <x v="3577"/>
  </r>
  <r>
    <x v="1"/>
    <x v="23"/>
    <x v="3105"/>
  </r>
  <r>
    <x v="1"/>
    <x v="0"/>
    <x v="2716"/>
  </r>
  <r>
    <x v="1"/>
    <x v="1"/>
    <x v="2533"/>
  </r>
  <r>
    <x v="1"/>
    <x v="2"/>
    <x v="5384"/>
  </r>
  <r>
    <x v="1"/>
    <x v="3"/>
    <x v="5050"/>
  </r>
  <r>
    <x v="1"/>
    <x v="4"/>
    <x v="5385"/>
  </r>
  <r>
    <x v="1"/>
    <x v="5"/>
    <x v="5386"/>
  </r>
  <r>
    <x v="1"/>
    <x v="6"/>
    <x v="4579"/>
  </r>
  <r>
    <x v="1"/>
    <x v="7"/>
    <x v="1579"/>
  </r>
  <r>
    <x v="1"/>
    <x v="8"/>
    <x v="2620"/>
  </r>
  <r>
    <x v="1"/>
    <x v="9"/>
    <x v="3590"/>
  </r>
  <r>
    <x v="1"/>
    <x v="10"/>
    <x v="4677"/>
  </r>
  <r>
    <x v="1"/>
    <x v="11"/>
    <x v="2091"/>
  </r>
  <r>
    <x v="1"/>
    <x v="12"/>
    <x v="2049"/>
  </r>
  <r>
    <x v="1"/>
    <x v="13"/>
    <x v="2610"/>
  </r>
  <r>
    <x v="1"/>
    <x v="14"/>
    <x v="2866"/>
  </r>
  <r>
    <x v="1"/>
    <x v="15"/>
    <x v="2610"/>
  </r>
  <r>
    <x v="1"/>
    <x v="16"/>
    <x v="3106"/>
  </r>
  <r>
    <x v="1"/>
    <x v="17"/>
    <x v="5387"/>
  </r>
  <r>
    <x v="1"/>
    <x v="18"/>
    <x v="5388"/>
  </r>
  <r>
    <x v="1"/>
    <x v="19"/>
    <x v="3885"/>
  </r>
  <r>
    <x v="1"/>
    <x v="20"/>
    <x v="2133"/>
  </r>
  <r>
    <x v="1"/>
    <x v="21"/>
    <x v="2871"/>
  </r>
  <r>
    <x v="1"/>
    <x v="22"/>
    <x v="2209"/>
  </r>
  <r>
    <x v="1"/>
    <x v="23"/>
    <x v="3783"/>
  </r>
  <r>
    <x v="1"/>
    <x v="0"/>
    <x v="2698"/>
  </r>
  <r>
    <x v="1"/>
    <x v="1"/>
    <x v="5389"/>
  </r>
  <r>
    <x v="1"/>
    <x v="2"/>
    <x v="5050"/>
  </r>
  <r>
    <x v="1"/>
    <x v="3"/>
    <x v="2810"/>
  </r>
  <r>
    <x v="1"/>
    <x v="4"/>
    <x v="2748"/>
  </r>
  <r>
    <x v="1"/>
    <x v="5"/>
    <x v="2358"/>
  </r>
  <r>
    <x v="1"/>
    <x v="6"/>
    <x v="5390"/>
  </r>
  <r>
    <x v="1"/>
    <x v="7"/>
    <x v="2883"/>
  </r>
  <r>
    <x v="1"/>
    <x v="8"/>
    <x v="1794"/>
  </r>
  <r>
    <x v="1"/>
    <x v="9"/>
    <x v="5391"/>
  </r>
  <r>
    <x v="1"/>
    <x v="10"/>
    <x v="4487"/>
  </r>
  <r>
    <x v="1"/>
    <x v="11"/>
    <x v="1410"/>
  </r>
  <r>
    <x v="1"/>
    <x v="12"/>
    <x v="4842"/>
  </r>
  <r>
    <x v="1"/>
    <x v="13"/>
    <x v="5388"/>
  </r>
  <r>
    <x v="1"/>
    <x v="14"/>
    <x v="2321"/>
  </r>
  <r>
    <x v="1"/>
    <x v="15"/>
    <x v="2105"/>
  </r>
  <r>
    <x v="1"/>
    <x v="16"/>
    <x v="2104"/>
  </r>
  <r>
    <x v="1"/>
    <x v="17"/>
    <x v="1647"/>
  </r>
  <r>
    <x v="1"/>
    <x v="18"/>
    <x v="2457"/>
  </r>
  <r>
    <x v="1"/>
    <x v="19"/>
    <x v="3268"/>
  </r>
  <r>
    <x v="1"/>
    <x v="20"/>
    <x v="3875"/>
  </r>
  <r>
    <x v="1"/>
    <x v="21"/>
    <x v="2285"/>
  </r>
  <r>
    <x v="1"/>
    <x v="22"/>
    <x v="3378"/>
  </r>
  <r>
    <x v="1"/>
    <x v="23"/>
    <x v="2591"/>
  </r>
  <r>
    <x v="1"/>
    <x v="0"/>
    <x v="2584"/>
  </r>
  <r>
    <x v="1"/>
    <x v="1"/>
    <x v="3908"/>
  </r>
  <r>
    <x v="1"/>
    <x v="2"/>
    <x v="4075"/>
  </r>
  <r>
    <x v="1"/>
    <x v="3"/>
    <x v="2794"/>
  </r>
  <r>
    <x v="1"/>
    <x v="4"/>
    <x v="2000"/>
  </r>
  <r>
    <x v="1"/>
    <x v="5"/>
    <x v="2217"/>
  </r>
  <r>
    <x v="1"/>
    <x v="6"/>
    <x v="4496"/>
  </r>
  <r>
    <x v="1"/>
    <x v="7"/>
    <x v="2628"/>
  </r>
  <r>
    <x v="1"/>
    <x v="8"/>
    <x v="4737"/>
  </r>
  <r>
    <x v="1"/>
    <x v="9"/>
    <x v="1841"/>
  </r>
  <r>
    <x v="1"/>
    <x v="10"/>
    <x v="1621"/>
  </r>
  <r>
    <x v="1"/>
    <x v="11"/>
    <x v="1637"/>
  </r>
  <r>
    <x v="1"/>
    <x v="12"/>
    <x v="5392"/>
  </r>
  <r>
    <x v="1"/>
    <x v="13"/>
    <x v="5393"/>
  </r>
  <r>
    <x v="1"/>
    <x v="14"/>
    <x v="579"/>
  </r>
  <r>
    <x v="1"/>
    <x v="15"/>
    <x v="2644"/>
  </r>
  <r>
    <x v="1"/>
    <x v="16"/>
    <x v="2760"/>
  </r>
  <r>
    <x v="1"/>
    <x v="17"/>
    <x v="2746"/>
  </r>
  <r>
    <x v="1"/>
    <x v="18"/>
    <x v="3860"/>
  </r>
  <r>
    <x v="1"/>
    <x v="19"/>
    <x v="4815"/>
  </r>
  <r>
    <x v="1"/>
    <x v="20"/>
    <x v="4800"/>
  </r>
  <r>
    <x v="1"/>
    <x v="21"/>
    <x v="1886"/>
  </r>
  <r>
    <x v="1"/>
    <x v="22"/>
    <x v="2960"/>
  </r>
  <r>
    <x v="1"/>
    <x v="23"/>
    <x v="3947"/>
  </r>
  <r>
    <x v="1"/>
    <x v="0"/>
    <x v="3904"/>
  </r>
  <r>
    <x v="1"/>
    <x v="1"/>
    <x v="5394"/>
  </r>
  <r>
    <x v="1"/>
    <x v="2"/>
    <x v="5024"/>
  </r>
  <r>
    <x v="1"/>
    <x v="3"/>
    <x v="3764"/>
  </r>
  <r>
    <x v="1"/>
    <x v="4"/>
    <x v="5395"/>
  </r>
  <r>
    <x v="1"/>
    <x v="5"/>
    <x v="4205"/>
  </r>
  <r>
    <x v="1"/>
    <x v="6"/>
    <x v="2298"/>
  </r>
  <r>
    <x v="1"/>
    <x v="7"/>
    <x v="3143"/>
  </r>
  <r>
    <x v="1"/>
    <x v="8"/>
    <x v="2310"/>
  </r>
  <r>
    <x v="1"/>
    <x v="9"/>
    <x v="5396"/>
  </r>
  <r>
    <x v="1"/>
    <x v="10"/>
    <x v="2088"/>
  </r>
  <r>
    <x v="1"/>
    <x v="11"/>
    <x v="2025"/>
  </r>
  <r>
    <x v="1"/>
    <x v="12"/>
    <x v="2092"/>
  </r>
  <r>
    <x v="1"/>
    <x v="13"/>
    <x v="4965"/>
  </r>
  <r>
    <x v="1"/>
    <x v="14"/>
    <x v="2328"/>
  </r>
  <r>
    <x v="1"/>
    <x v="15"/>
    <x v="3827"/>
  </r>
  <r>
    <x v="1"/>
    <x v="16"/>
    <x v="2759"/>
  </r>
  <r>
    <x v="1"/>
    <x v="17"/>
    <x v="4634"/>
  </r>
  <r>
    <x v="1"/>
    <x v="18"/>
    <x v="4634"/>
  </r>
  <r>
    <x v="1"/>
    <x v="19"/>
    <x v="3581"/>
  </r>
  <r>
    <x v="1"/>
    <x v="20"/>
    <x v="4449"/>
  </r>
  <r>
    <x v="1"/>
    <x v="21"/>
    <x v="2559"/>
  </r>
  <r>
    <x v="1"/>
    <x v="22"/>
    <x v="2606"/>
  </r>
  <r>
    <x v="1"/>
    <x v="23"/>
    <x v="2071"/>
  </r>
  <r>
    <x v="1"/>
    <x v="0"/>
    <x v="2307"/>
  </r>
  <r>
    <x v="1"/>
    <x v="1"/>
    <x v="1561"/>
  </r>
  <r>
    <x v="1"/>
    <x v="2"/>
    <x v="581"/>
  </r>
  <r>
    <x v="1"/>
    <x v="3"/>
    <x v="3934"/>
  </r>
  <r>
    <x v="1"/>
    <x v="4"/>
    <x v="2368"/>
  </r>
  <r>
    <x v="1"/>
    <x v="5"/>
    <x v="3404"/>
  </r>
  <r>
    <x v="1"/>
    <x v="6"/>
    <x v="3742"/>
  </r>
  <r>
    <x v="1"/>
    <x v="7"/>
    <x v="2286"/>
  </r>
  <r>
    <x v="1"/>
    <x v="8"/>
    <x v="3835"/>
  </r>
  <r>
    <x v="1"/>
    <x v="9"/>
    <x v="1589"/>
  </r>
  <r>
    <x v="1"/>
    <x v="10"/>
    <x v="5236"/>
  </r>
  <r>
    <x v="1"/>
    <x v="11"/>
    <x v="3771"/>
  </r>
  <r>
    <x v="1"/>
    <x v="12"/>
    <x v="4441"/>
  </r>
  <r>
    <x v="1"/>
    <x v="13"/>
    <x v="4371"/>
  </r>
  <r>
    <x v="1"/>
    <x v="14"/>
    <x v="5397"/>
  </r>
  <r>
    <x v="1"/>
    <x v="15"/>
    <x v="4307"/>
  </r>
  <r>
    <x v="1"/>
    <x v="16"/>
    <x v="1773"/>
  </r>
  <r>
    <x v="1"/>
    <x v="17"/>
    <x v="5398"/>
  </r>
  <r>
    <x v="1"/>
    <x v="18"/>
    <x v="5399"/>
  </r>
  <r>
    <x v="1"/>
    <x v="19"/>
    <x v="5400"/>
  </r>
  <r>
    <x v="1"/>
    <x v="20"/>
    <x v="5401"/>
  </r>
  <r>
    <x v="1"/>
    <x v="21"/>
    <x v="1677"/>
  </r>
  <r>
    <x v="1"/>
    <x v="22"/>
    <x v="2987"/>
  </r>
  <r>
    <x v="1"/>
    <x v="23"/>
    <x v="2495"/>
  </r>
  <r>
    <x v="1"/>
    <x v="0"/>
    <x v="3228"/>
  </r>
  <r>
    <x v="1"/>
    <x v="1"/>
    <x v="2134"/>
  </r>
  <r>
    <x v="1"/>
    <x v="2"/>
    <x v="5402"/>
  </r>
  <r>
    <x v="1"/>
    <x v="3"/>
    <x v="4924"/>
  </r>
  <r>
    <x v="1"/>
    <x v="4"/>
    <x v="3971"/>
  </r>
  <r>
    <x v="1"/>
    <x v="5"/>
    <x v="5403"/>
  </r>
  <r>
    <x v="1"/>
    <x v="6"/>
    <x v="5404"/>
  </r>
  <r>
    <x v="1"/>
    <x v="7"/>
    <x v="5405"/>
  </r>
  <r>
    <x v="1"/>
    <x v="8"/>
    <x v="5406"/>
  </r>
  <r>
    <x v="1"/>
    <x v="9"/>
    <x v="5407"/>
  </r>
  <r>
    <x v="1"/>
    <x v="10"/>
    <x v="5408"/>
  </r>
  <r>
    <x v="1"/>
    <x v="11"/>
    <x v="3757"/>
  </r>
  <r>
    <x v="1"/>
    <x v="12"/>
    <x v="3361"/>
  </r>
  <r>
    <x v="1"/>
    <x v="13"/>
    <x v="5409"/>
  </r>
  <r>
    <x v="1"/>
    <x v="14"/>
    <x v="4765"/>
  </r>
  <r>
    <x v="1"/>
    <x v="15"/>
    <x v="4564"/>
  </r>
  <r>
    <x v="1"/>
    <x v="16"/>
    <x v="2448"/>
  </r>
  <r>
    <x v="1"/>
    <x v="17"/>
    <x v="4245"/>
  </r>
  <r>
    <x v="1"/>
    <x v="18"/>
    <x v="4933"/>
  </r>
  <r>
    <x v="1"/>
    <x v="19"/>
    <x v="5150"/>
  </r>
  <r>
    <x v="1"/>
    <x v="20"/>
    <x v="2668"/>
  </r>
  <r>
    <x v="1"/>
    <x v="21"/>
    <x v="4337"/>
  </r>
  <r>
    <x v="1"/>
    <x v="22"/>
    <x v="2040"/>
  </r>
  <r>
    <x v="1"/>
    <x v="23"/>
    <x v="4642"/>
  </r>
  <r>
    <x v="1"/>
    <x v="0"/>
    <x v="5410"/>
  </r>
  <r>
    <x v="1"/>
    <x v="1"/>
    <x v="75"/>
  </r>
  <r>
    <x v="1"/>
    <x v="2"/>
    <x v="3768"/>
  </r>
  <r>
    <x v="1"/>
    <x v="3"/>
    <x v="4817"/>
  </r>
  <r>
    <x v="1"/>
    <x v="4"/>
    <x v="5411"/>
  </r>
  <r>
    <x v="1"/>
    <x v="5"/>
    <x v="4199"/>
  </r>
  <r>
    <x v="1"/>
    <x v="6"/>
    <x v="5412"/>
  </r>
  <r>
    <x v="1"/>
    <x v="7"/>
    <x v="1217"/>
  </r>
  <r>
    <x v="1"/>
    <x v="8"/>
    <x v="5413"/>
  </r>
  <r>
    <x v="1"/>
    <x v="9"/>
    <x v="4467"/>
  </r>
  <r>
    <x v="1"/>
    <x v="10"/>
    <x v="5414"/>
  </r>
  <r>
    <x v="1"/>
    <x v="11"/>
    <x v="1672"/>
  </r>
  <r>
    <x v="1"/>
    <x v="12"/>
    <x v="4742"/>
  </r>
  <r>
    <x v="1"/>
    <x v="13"/>
    <x v="434"/>
  </r>
  <r>
    <x v="1"/>
    <x v="14"/>
    <x v="5415"/>
  </r>
  <r>
    <x v="1"/>
    <x v="15"/>
    <x v="10"/>
  </r>
  <r>
    <x v="1"/>
    <x v="16"/>
    <x v="3319"/>
  </r>
  <r>
    <x v="1"/>
    <x v="17"/>
    <x v="5264"/>
  </r>
  <r>
    <x v="1"/>
    <x v="18"/>
    <x v="4733"/>
  </r>
  <r>
    <x v="1"/>
    <x v="19"/>
    <x v="502"/>
  </r>
  <r>
    <x v="1"/>
    <x v="20"/>
    <x v="1970"/>
  </r>
  <r>
    <x v="1"/>
    <x v="21"/>
    <x v="2662"/>
  </r>
  <r>
    <x v="1"/>
    <x v="22"/>
    <x v="1844"/>
  </r>
  <r>
    <x v="1"/>
    <x v="23"/>
    <x v="5414"/>
  </r>
  <r>
    <x v="1"/>
    <x v="0"/>
    <x v="5416"/>
  </r>
  <r>
    <x v="1"/>
    <x v="1"/>
    <x v="4720"/>
  </r>
  <r>
    <x v="1"/>
    <x v="2"/>
    <x v="5417"/>
  </r>
  <r>
    <x v="1"/>
    <x v="3"/>
    <x v="1637"/>
  </r>
  <r>
    <x v="1"/>
    <x v="4"/>
    <x v="5379"/>
  </r>
  <r>
    <x v="1"/>
    <x v="5"/>
    <x v="5418"/>
  </r>
  <r>
    <x v="1"/>
    <x v="6"/>
    <x v="5419"/>
  </r>
  <r>
    <x v="1"/>
    <x v="7"/>
    <x v="5420"/>
  </r>
  <r>
    <x v="1"/>
    <x v="8"/>
    <x v="4745"/>
  </r>
  <r>
    <x v="1"/>
    <x v="9"/>
    <x v="5206"/>
  </r>
  <r>
    <x v="1"/>
    <x v="10"/>
    <x v="4177"/>
  </r>
  <r>
    <x v="1"/>
    <x v="11"/>
    <x v="1975"/>
  </r>
  <r>
    <x v="1"/>
    <x v="12"/>
    <x v="4750"/>
  </r>
  <r>
    <x v="1"/>
    <x v="13"/>
    <x v="4760"/>
  </r>
  <r>
    <x v="1"/>
    <x v="14"/>
    <x v="2476"/>
  </r>
  <r>
    <x v="1"/>
    <x v="15"/>
    <x v="5421"/>
  </r>
  <r>
    <x v="1"/>
    <x v="16"/>
    <x v="900"/>
  </r>
  <r>
    <x v="1"/>
    <x v="17"/>
    <x v="5422"/>
  </r>
  <r>
    <x v="1"/>
    <x v="18"/>
    <x v="5344"/>
  </r>
  <r>
    <x v="1"/>
    <x v="19"/>
    <x v="5423"/>
  </r>
  <r>
    <x v="1"/>
    <x v="20"/>
    <x v="638"/>
  </r>
  <r>
    <x v="1"/>
    <x v="21"/>
    <x v="383"/>
  </r>
  <r>
    <x v="1"/>
    <x v="22"/>
    <x v="5424"/>
  </r>
  <r>
    <x v="1"/>
    <x v="23"/>
    <x v="1743"/>
  </r>
  <r>
    <x v="1"/>
    <x v="0"/>
    <x v="5400"/>
  </r>
  <r>
    <x v="1"/>
    <x v="1"/>
    <x v="4563"/>
  </r>
  <r>
    <x v="1"/>
    <x v="2"/>
    <x v="5293"/>
  </r>
  <r>
    <x v="1"/>
    <x v="3"/>
    <x v="4763"/>
  </r>
  <r>
    <x v="1"/>
    <x v="4"/>
    <x v="5102"/>
  </r>
  <r>
    <x v="1"/>
    <x v="5"/>
    <x v="1966"/>
  </r>
  <r>
    <x v="1"/>
    <x v="6"/>
    <x v="5425"/>
  </r>
  <r>
    <x v="1"/>
    <x v="7"/>
    <x v="5426"/>
  </r>
  <r>
    <x v="1"/>
    <x v="8"/>
    <x v="5427"/>
  </r>
  <r>
    <x v="1"/>
    <x v="9"/>
    <x v="530"/>
  </r>
  <r>
    <x v="1"/>
    <x v="10"/>
    <x v="5428"/>
  </r>
  <r>
    <x v="1"/>
    <x v="11"/>
    <x v="5429"/>
  </r>
  <r>
    <x v="1"/>
    <x v="12"/>
    <x v="5430"/>
  </r>
  <r>
    <x v="1"/>
    <x v="13"/>
    <x v="401"/>
  </r>
  <r>
    <x v="1"/>
    <x v="14"/>
    <x v="4618"/>
  </r>
  <r>
    <x v="1"/>
    <x v="15"/>
    <x v="2476"/>
  </r>
  <r>
    <x v="1"/>
    <x v="16"/>
    <x v="5431"/>
  </r>
  <r>
    <x v="1"/>
    <x v="17"/>
    <x v="5432"/>
  </r>
  <r>
    <x v="1"/>
    <x v="18"/>
    <x v="5433"/>
  </r>
  <r>
    <x v="1"/>
    <x v="19"/>
    <x v="5434"/>
  </r>
  <r>
    <x v="1"/>
    <x v="20"/>
    <x v="4591"/>
  </r>
  <r>
    <x v="1"/>
    <x v="21"/>
    <x v="4759"/>
  </r>
  <r>
    <x v="1"/>
    <x v="22"/>
    <x v="3348"/>
  </r>
  <r>
    <x v="1"/>
    <x v="23"/>
    <x v="5435"/>
  </r>
  <r>
    <x v="1"/>
    <x v="0"/>
    <x v="2674"/>
  </r>
  <r>
    <x v="1"/>
    <x v="1"/>
    <x v="3772"/>
  </r>
  <r>
    <x v="1"/>
    <x v="2"/>
    <x v="3911"/>
  </r>
  <r>
    <x v="1"/>
    <x v="3"/>
    <x v="4198"/>
  </r>
  <r>
    <x v="1"/>
    <x v="4"/>
    <x v="5436"/>
  </r>
  <r>
    <x v="1"/>
    <x v="5"/>
    <x v="1998"/>
  </r>
  <r>
    <x v="1"/>
    <x v="6"/>
    <x v="4494"/>
  </r>
  <r>
    <x v="1"/>
    <x v="7"/>
    <x v="4142"/>
  </r>
  <r>
    <x v="1"/>
    <x v="8"/>
    <x v="3636"/>
  </r>
  <r>
    <x v="1"/>
    <x v="9"/>
    <x v="2672"/>
  </r>
  <r>
    <x v="1"/>
    <x v="10"/>
    <x v="2418"/>
  </r>
  <r>
    <x v="1"/>
    <x v="11"/>
    <x v="1413"/>
  </r>
  <r>
    <x v="1"/>
    <x v="12"/>
    <x v="1960"/>
  </r>
  <r>
    <x v="1"/>
    <x v="13"/>
    <x v="4624"/>
  </r>
  <r>
    <x v="1"/>
    <x v="14"/>
    <x v="5437"/>
  </r>
  <r>
    <x v="1"/>
    <x v="15"/>
    <x v="2995"/>
  </r>
  <r>
    <x v="1"/>
    <x v="16"/>
    <x v="5438"/>
  </r>
  <r>
    <x v="1"/>
    <x v="17"/>
    <x v="900"/>
  </r>
  <r>
    <x v="1"/>
    <x v="18"/>
    <x v="5439"/>
  </r>
  <r>
    <x v="1"/>
    <x v="19"/>
    <x v="5440"/>
  </r>
  <r>
    <x v="1"/>
    <x v="20"/>
    <x v="5441"/>
  </r>
  <r>
    <x v="1"/>
    <x v="21"/>
    <x v="5442"/>
  </r>
  <r>
    <x v="1"/>
    <x v="22"/>
    <x v="5443"/>
  </r>
  <r>
    <x v="1"/>
    <x v="23"/>
    <x v="5444"/>
  </r>
  <r>
    <x v="1"/>
    <x v="0"/>
    <x v="5445"/>
  </r>
  <r>
    <x v="1"/>
    <x v="1"/>
    <x v="3840"/>
  </r>
  <r>
    <x v="1"/>
    <x v="2"/>
    <x v="5446"/>
  </r>
  <r>
    <x v="1"/>
    <x v="3"/>
    <x v="4019"/>
  </r>
  <r>
    <x v="1"/>
    <x v="4"/>
    <x v="4578"/>
  </r>
  <r>
    <x v="1"/>
    <x v="5"/>
    <x v="5447"/>
  </r>
  <r>
    <x v="1"/>
    <x v="6"/>
    <x v="5448"/>
  </r>
  <r>
    <x v="1"/>
    <x v="7"/>
    <x v="5449"/>
  </r>
  <r>
    <x v="1"/>
    <x v="8"/>
    <x v="5346"/>
  </r>
  <r>
    <x v="1"/>
    <x v="9"/>
    <x v="5450"/>
  </r>
  <r>
    <x v="1"/>
    <x v="10"/>
    <x v="5451"/>
  </r>
  <r>
    <x v="1"/>
    <x v="11"/>
    <x v="5452"/>
  </r>
  <r>
    <x v="1"/>
    <x v="12"/>
    <x v="5453"/>
  </r>
  <r>
    <x v="1"/>
    <x v="13"/>
    <x v="5454"/>
  </r>
  <r>
    <x v="1"/>
    <x v="14"/>
    <x v="4824"/>
  </r>
  <r>
    <x v="1"/>
    <x v="15"/>
    <x v="5455"/>
  </r>
  <r>
    <x v="1"/>
    <x v="16"/>
    <x v="4143"/>
  </r>
  <r>
    <x v="1"/>
    <x v="17"/>
    <x v="1835"/>
  </r>
  <r>
    <x v="1"/>
    <x v="18"/>
    <x v="4152"/>
  </r>
  <r>
    <x v="1"/>
    <x v="19"/>
    <x v="5287"/>
  </r>
  <r>
    <x v="1"/>
    <x v="20"/>
    <x v="5456"/>
  </r>
  <r>
    <x v="1"/>
    <x v="21"/>
    <x v="5457"/>
  </r>
  <r>
    <x v="1"/>
    <x v="22"/>
    <x v="5452"/>
  </r>
  <r>
    <x v="1"/>
    <x v="23"/>
    <x v="1947"/>
  </r>
  <r>
    <x v="1"/>
    <x v="0"/>
    <x v="2971"/>
  </r>
  <r>
    <x v="1"/>
    <x v="1"/>
    <x v="77"/>
  </r>
  <r>
    <x v="1"/>
    <x v="2"/>
    <x v="5458"/>
  </r>
  <r>
    <x v="1"/>
    <x v="3"/>
    <x v="5459"/>
  </r>
  <r>
    <x v="1"/>
    <x v="4"/>
    <x v="5460"/>
  </r>
  <r>
    <x v="1"/>
    <x v="5"/>
    <x v="390"/>
  </r>
  <r>
    <x v="1"/>
    <x v="6"/>
    <x v="852"/>
  </r>
  <r>
    <x v="1"/>
    <x v="7"/>
    <x v="5461"/>
  </r>
  <r>
    <x v="1"/>
    <x v="8"/>
    <x v="5462"/>
  </r>
  <r>
    <x v="1"/>
    <x v="9"/>
    <x v="5463"/>
  </r>
  <r>
    <x v="1"/>
    <x v="10"/>
    <x v="5464"/>
  </r>
  <r>
    <x v="1"/>
    <x v="11"/>
    <x v="1752"/>
  </r>
  <r>
    <x v="1"/>
    <x v="12"/>
    <x v="5465"/>
  </r>
  <r>
    <x v="1"/>
    <x v="13"/>
    <x v="5466"/>
  </r>
  <r>
    <x v="1"/>
    <x v="14"/>
    <x v="5467"/>
  </r>
  <r>
    <x v="1"/>
    <x v="15"/>
    <x v="5468"/>
  </r>
  <r>
    <x v="1"/>
    <x v="16"/>
    <x v="4266"/>
  </r>
  <r>
    <x v="1"/>
    <x v="17"/>
    <x v="5469"/>
  </r>
  <r>
    <x v="1"/>
    <x v="18"/>
    <x v="5470"/>
  </r>
  <r>
    <x v="1"/>
    <x v="19"/>
    <x v="5471"/>
  </r>
  <r>
    <x v="1"/>
    <x v="20"/>
    <x v="5472"/>
  </r>
  <r>
    <x v="1"/>
    <x v="21"/>
    <x v="5473"/>
  </r>
  <r>
    <x v="1"/>
    <x v="22"/>
    <x v="5474"/>
  </r>
  <r>
    <x v="1"/>
    <x v="23"/>
    <x v="406"/>
  </r>
  <r>
    <x v="1"/>
    <x v="0"/>
    <x v="1850"/>
  </r>
  <r>
    <x v="1"/>
    <x v="1"/>
    <x v="5475"/>
  </r>
  <r>
    <x v="1"/>
    <x v="2"/>
    <x v="5476"/>
  </r>
  <r>
    <x v="1"/>
    <x v="3"/>
    <x v="271"/>
  </r>
  <r>
    <x v="1"/>
    <x v="4"/>
    <x v="5477"/>
  </r>
  <r>
    <x v="1"/>
    <x v="5"/>
    <x v="712"/>
  </r>
  <r>
    <x v="1"/>
    <x v="6"/>
    <x v="5478"/>
  </r>
  <r>
    <x v="1"/>
    <x v="7"/>
    <x v="5479"/>
  </r>
  <r>
    <x v="1"/>
    <x v="8"/>
    <x v="4033"/>
  </r>
  <r>
    <x v="1"/>
    <x v="9"/>
    <x v="865"/>
  </r>
  <r>
    <x v="1"/>
    <x v="10"/>
    <x v="5480"/>
  </r>
  <r>
    <x v="1"/>
    <x v="11"/>
    <x v="5481"/>
  </r>
  <r>
    <x v="1"/>
    <x v="12"/>
    <x v="5482"/>
  </r>
  <r>
    <x v="1"/>
    <x v="13"/>
    <x v="5483"/>
  </r>
  <r>
    <x v="1"/>
    <x v="14"/>
    <x v="5484"/>
  </r>
  <r>
    <x v="1"/>
    <x v="15"/>
    <x v="5485"/>
  </r>
  <r>
    <x v="1"/>
    <x v="16"/>
    <x v="1947"/>
  </r>
  <r>
    <x v="1"/>
    <x v="17"/>
    <x v="5486"/>
  </r>
  <r>
    <x v="1"/>
    <x v="18"/>
    <x v="1485"/>
  </r>
  <r>
    <x v="1"/>
    <x v="19"/>
    <x v="1701"/>
  </r>
  <r>
    <x v="1"/>
    <x v="20"/>
    <x v="1645"/>
  </r>
  <r>
    <x v="1"/>
    <x v="21"/>
    <x v="2675"/>
  </r>
  <r>
    <x v="1"/>
    <x v="22"/>
    <x v="4517"/>
  </r>
  <r>
    <x v="1"/>
    <x v="23"/>
    <x v="2100"/>
  </r>
  <r>
    <x v="1"/>
    <x v="0"/>
    <x v="5487"/>
  </r>
  <r>
    <x v="1"/>
    <x v="1"/>
    <x v="2164"/>
  </r>
  <r>
    <x v="1"/>
    <x v="2"/>
    <x v="5488"/>
  </r>
  <r>
    <x v="1"/>
    <x v="3"/>
    <x v="2777"/>
  </r>
  <r>
    <x v="1"/>
    <x v="4"/>
    <x v="2243"/>
  </r>
  <r>
    <x v="1"/>
    <x v="5"/>
    <x v="2852"/>
  </r>
  <r>
    <x v="1"/>
    <x v="6"/>
    <x v="454"/>
  </r>
  <r>
    <x v="1"/>
    <x v="7"/>
    <x v="2489"/>
  </r>
  <r>
    <x v="1"/>
    <x v="8"/>
    <x v="3184"/>
  </r>
  <r>
    <x v="1"/>
    <x v="9"/>
    <x v="5489"/>
  </r>
  <r>
    <x v="1"/>
    <x v="10"/>
    <x v="2191"/>
  </r>
  <r>
    <x v="1"/>
    <x v="11"/>
    <x v="1885"/>
  </r>
  <r>
    <x v="1"/>
    <x v="12"/>
    <x v="1666"/>
  </r>
  <r>
    <x v="1"/>
    <x v="13"/>
    <x v="2952"/>
  </r>
  <r>
    <x v="1"/>
    <x v="14"/>
    <x v="3743"/>
  </r>
  <r>
    <x v="1"/>
    <x v="15"/>
    <x v="4286"/>
  </r>
  <r>
    <x v="1"/>
    <x v="16"/>
    <x v="1889"/>
  </r>
  <r>
    <x v="1"/>
    <x v="17"/>
    <x v="1871"/>
  </r>
  <r>
    <x v="1"/>
    <x v="18"/>
    <x v="5490"/>
  </r>
  <r>
    <x v="1"/>
    <x v="19"/>
    <x v="5491"/>
  </r>
  <r>
    <x v="1"/>
    <x v="20"/>
    <x v="5492"/>
  </r>
  <r>
    <x v="1"/>
    <x v="21"/>
    <x v="2016"/>
  </r>
  <r>
    <x v="1"/>
    <x v="22"/>
    <x v="3074"/>
  </r>
  <r>
    <x v="1"/>
    <x v="23"/>
    <x v="5493"/>
  </r>
  <r>
    <x v="1"/>
    <x v="0"/>
    <x v="2407"/>
  </r>
  <r>
    <x v="1"/>
    <x v="1"/>
    <x v="3035"/>
  </r>
  <r>
    <x v="1"/>
    <x v="2"/>
    <x v="2352"/>
  </r>
  <r>
    <x v="1"/>
    <x v="3"/>
    <x v="4567"/>
  </r>
  <r>
    <x v="1"/>
    <x v="4"/>
    <x v="2012"/>
  </r>
  <r>
    <x v="1"/>
    <x v="5"/>
    <x v="5494"/>
  </r>
  <r>
    <x v="1"/>
    <x v="6"/>
    <x v="5495"/>
  </r>
  <r>
    <x v="1"/>
    <x v="7"/>
    <x v="5496"/>
  </r>
  <r>
    <x v="1"/>
    <x v="8"/>
    <x v="5126"/>
  </r>
  <r>
    <x v="1"/>
    <x v="9"/>
    <x v="5497"/>
  </r>
  <r>
    <x v="1"/>
    <x v="10"/>
    <x v="4294"/>
  </r>
  <r>
    <x v="1"/>
    <x v="11"/>
    <x v="3343"/>
  </r>
  <r>
    <x v="1"/>
    <x v="12"/>
    <x v="4378"/>
  </r>
  <r>
    <x v="1"/>
    <x v="13"/>
    <x v="1581"/>
  </r>
  <r>
    <x v="1"/>
    <x v="14"/>
    <x v="2574"/>
  </r>
  <r>
    <x v="1"/>
    <x v="15"/>
    <x v="3669"/>
  </r>
  <r>
    <x v="1"/>
    <x v="16"/>
    <x v="3887"/>
  </r>
  <r>
    <x v="1"/>
    <x v="17"/>
    <x v="50"/>
  </r>
  <r>
    <x v="1"/>
    <x v="18"/>
    <x v="4279"/>
  </r>
  <r>
    <x v="1"/>
    <x v="19"/>
    <x v="5498"/>
  </r>
  <r>
    <x v="1"/>
    <x v="20"/>
    <x v="2552"/>
  </r>
  <r>
    <x v="1"/>
    <x v="21"/>
    <x v="5238"/>
  </r>
  <r>
    <x v="1"/>
    <x v="22"/>
    <x v="1618"/>
  </r>
  <r>
    <x v="1"/>
    <x v="23"/>
    <x v="5499"/>
  </r>
  <r>
    <x v="1"/>
    <x v="0"/>
    <x v="2099"/>
  </r>
  <r>
    <x v="1"/>
    <x v="1"/>
    <x v="2858"/>
  </r>
  <r>
    <x v="1"/>
    <x v="2"/>
    <x v="2608"/>
  </r>
  <r>
    <x v="1"/>
    <x v="3"/>
    <x v="2235"/>
  </r>
  <r>
    <x v="1"/>
    <x v="4"/>
    <x v="2235"/>
  </r>
  <r>
    <x v="1"/>
    <x v="5"/>
    <x v="2509"/>
  </r>
  <r>
    <x v="1"/>
    <x v="6"/>
    <x v="4954"/>
  </r>
  <r>
    <x v="1"/>
    <x v="7"/>
    <x v="564"/>
  </r>
  <r>
    <x v="1"/>
    <x v="8"/>
    <x v="2460"/>
  </r>
  <r>
    <x v="1"/>
    <x v="9"/>
    <x v="3100"/>
  </r>
  <r>
    <x v="1"/>
    <x v="10"/>
    <x v="4449"/>
  </r>
  <r>
    <x v="1"/>
    <x v="11"/>
    <x v="3157"/>
  </r>
  <r>
    <x v="1"/>
    <x v="12"/>
    <x v="5035"/>
  </r>
  <r>
    <x v="1"/>
    <x v="13"/>
    <x v="2735"/>
  </r>
  <r>
    <x v="1"/>
    <x v="14"/>
    <x v="2949"/>
  </r>
  <r>
    <x v="1"/>
    <x v="15"/>
    <x v="3807"/>
  </r>
  <r>
    <x v="1"/>
    <x v="16"/>
    <x v="4166"/>
  </r>
  <r>
    <x v="1"/>
    <x v="17"/>
    <x v="464"/>
  </r>
  <r>
    <x v="1"/>
    <x v="18"/>
    <x v="4074"/>
  </r>
  <r>
    <x v="1"/>
    <x v="19"/>
    <x v="1563"/>
  </r>
  <r>
    <x v="1"/>
    <x v="20"/>
    <x v="2246"/>
  </r>
  <r>
    <x v="1"/>
    <x v="21"/>
    <x v="2262"/>
  </r>
  <r>
    <x v="1"/>
    <x v="22"/>
    <x v="2619"/>
  </r>
  <r>
    <x v="1"/>
    <x v="23"/>
    <x v="2304"/>
  </r>
  <r>
    <x v="1"/>
    <x v="0"/>
    <x v="3477"/>
  </r>
  <r>
    <x v="1"/>
    <x v="1"/>
    <x v="2362"/>
  </r>
  <r>
    <x v="1"/>
    <x v="2"/>
    <x v="5500"/>
  </r>
  <r>
    <x v="1"/>
    <x v="3"/>
    <x v="3894"/>
  </r>
  <r>
    <x v="1"/>
    <x v="4"/>
    <x v="2549"/>
  </r>
  <r>
    <x v="1"/>
    <x v="5"/>
    <x v="3170"/>
  </r>
  <r>
    <x v="1"/>
    <x v="6"/>
    <x v="2891"/>
  </r>
  <r>
    <x v="1"/>
    <x v="7"/>
    <x v="2888"/>
  </r>
  <r>
    <x v="1"/>
    <x v="8"/>
    <x v="3135"/>
  </r>
  <r>
    <x v="1"/>
    <x v="9"/>
    <x v="2980"/>
  </r>
  <r>
    <x v="1"/>
    <x v="10"/>
    <x v="5036"/>
  </r>
  <r>
    <x v="1"/>
    <x v="11"/>
    <x v="5501"/>
  </r>
  <r>
    <x v="1"/>
    <x v="12"/>
    <x v="5502"/>
  </r>
  <r>
    <x v="1"/>
    <x v="13"/>
    <x v="5503"/>
  </r>
  <r>
    <x v="1"/>
    <x v="14"/>
    <x v="4291"/>
  </r>
  <r>
    <x v="1"/>
    <x v="15"/>
    <x v="5504"/>
  </r>
  <r>
    <x v="1"/>
    <x v="16"/>
    <x v="2059"/>
  </r>
  <r>
    <x v="1"/>
    <x v="17"/>
    <x v="5505"/>
  </r>
  <r>
    <x v="1"/>
    <x v="18"/>
    <x v="3155"/>
  </r>
  <r>
    <x v="1"/>
    <x v="19"/>
    <x v="3827"/>
  </r>
  <r>
    <x v="1"/>
    <x v="20"/>
    <x v="3907"/>
  </r>
  <r>
    <x v="1"/>
    <x v="21"/>
    <x v="5506"/>
  </r>
  <r>
    <x v="1"/>
    <x v="22"/>
    <x v="3137"/>
  </r>
  <r>
    <x v="1"/>
    <x v="23"/>
    <x v="5507"/>
  </r>
  <r>
    <x v="1"/>
    <x v="0"/>
    <x v="5508"/>
  </r>
  <r>
    <x v="1"/>
    <x v="1"/>
    <x v="5509"/>
  </r>
  <r>
    <x v="1"/>
    <x v="2"/>
    <x v="5510"/>
  </r>
  <r>
    <x v="1"/>
    <x v="3"/>
    <x v="5511"/>
  </r>
  <r>
    <x v="1"/>
    <x v="4"/>
    <x v="5512"/>
  </r>
  <r>
    <x v="1"/>
    <x v="5"/>
    <x v="5513"/>
  </r>
  <r>
    <x v="1"/>
    <x v="6"/>
    <x v="5514"/>
  </r>
  <r>
    <x v="1"/>
    <x v="7"/>
    <x v="5515"/>
  </r>
  <r>
    <x v="1"/>
    <x v="8"/>
    <x v="3650"/>
  </r>
  <r>
    <x v="1"/>
    <x v="9"/>
    <x v="4912"/>
  </r>
  <r>
    <x v="1"/>
    <x v="10"/>
    <x v="2689"/>
  </r>
  <r>
    <x v="1"/>
    <x v="11"/>
    <x v="2534"/>
  </r>
  <r>
    <x v="1"/>
    <x v="12"/>
    <x v="2316"/>
  </r>
  <r>
    <x v="1"/>
    <x v="13"/>
    <x v="3213"/>
  </r>
  <r>
    <x v="1"/>
    <x v="14"/>
    <x v="2916"/>
  </r>
  <r>
    <x v="1"/>
    <x v="15"/>
    <x v="5516"/>
  </r>
  <r>
    <x v="1"/>
    <x v="16"/>
    <x v="3026"/>
  </r>
  <r>
    <x v="1"/>
    <x v="17"/>
    <x v="2051"/>
  </r>
  <r>
    <x v="1"/>
    <x v="18"/>
    <x v="3174"/>
  </r>
  <r>
    <x v="1"/>
    <x v="19"/>
    <x v="5517"/>
  </r>
  <r>
    <x v="1"/>
    <x v="20"/>
    <x v="2035"/>
  </r>
  <r>
    <x v="1"/>
    <x v="21"/>
    <x v="2296"/>
  </r>
  <r>
    <x v="1"/>
    <x v="22"/>
    <x v="5083"/>
  </r>
  <r>
    <x v="1"/>
    <x v="23"/>
    <x v="5518"/>
  </r>
  <r>
    <x v="1"/>
    <x v="0"/>
    <x v="3081"/>
  </r>
  <r>
    <x v="1"/>
    <x v="1"/>
    <x v="5519"/>
  </r>
  <r>
    <x v="1"/>
    <x v="2"/>
    <x v="5520"/>
  </r>
  <r>
    <x v="1"/>
    <x v="3"/>
    <x v="4973"/>
  </r>
  <r>
    <x v="1"/>
    <x v="4"/>
    <x v="3589"/>
  </r>
  <r>
    <x v="1"/>
    <x v="5"/>
    <x v="27"/>
  </r>
  <r>
    <x v="1"/>
    <x v="6"/>
    <x v="2383"/>
  </r>
  <r>
    <x v="1"/>
    <x v="7"/>
    <x v="2172"/>
  </r>
  <r>
    <x v="1"/>
    <x v="8"/>
    <x v="5521"/>
  </r>
  <r>
    <x v="1"/>
    <x v="9"/>
    <x v="2688"/>
  </r>
  <r>
    <x v="1"/>
    <x v="10"/>
    <x v="2329"/>
  </r>
  <r>
    <x v="1"/>
    <x v="11"/>
    <x v="2346"/>
  </r>
  <r>
    <x v="1"/>
    <x v="12"/>
    <x v="3015"/>
  </r>
  <r>
    <x v="1"/>
    <x v="13"/>
    <x v="2208"/>
  </r>
  <r>
    <x v="1"/>
    <x v="14"/>
    <x v="3093"/>
  </r>
  <r>
    <x v="1"/>
    <x v="15"/>
    <x v="3105"/>
  </r>
  <r>
    <x v="1"/>
    <x v="16"/>
    <x v="2570"/>
  </r>
  <r>
    <x v="1"/>
    <x v="17"/>
    <x v="5522"/>
  </r>
  <r>
    <x v="1"/>
    <x v="18"/>
    <x v="5523"/>
  </r>
  <r>
    <x v="1"/>
    <x v="19"/>
    <x v="3765"/>
  </r>
  <r>
    <x v="1"/>
    <x v="20"/>
    <x v="4348"/>
  </r>
  <r>
    <x v="1"/>
    <x v="21"/>
    <x v="5524"/>
  </r>
  <r>
    <x v="1"/>
    <x v="22"/>
    <x v="3380"/>
  </r>
  <r>
    <x v="1"/>
    <x v="23"/>
    <x v="2066"/>
  </r>
  <r>
    <x v="1"/>
    <x v="0"/>
    <x v="5525"/>
  </r>
  <r>
    <x v="1"/>
    <x v="1"/>
    <x v="2763"/>
  </r>
  <r>
    <x v="1"/>
    <x v="2"/>
    <x v="5526"/>
  </r>
  <r>
    <x v="1"/>
    <x v="3"/>
    <x v="3216"/>
  </r>
  <r>
    <x v="1"/>
    <x v="4"/>
    <x v="2053"/>
  </r>
  <r>
    <x v="1"/>
    <x v="5"/>
    <x v="4132"/>
  </r>
  <r>
    <x v="1"/>
    <x v="6"/>
    <x v="2871"/>
  </r>
  <r>
    <x v="1"/>
    <x v="7"/>
    <x v="5226"/>
  </r>
  <r>
    <x v="1"/>
    <x v="8"/>
    <x v="4568"/>
  </r>
  <r>
    <x v="1"/>
    <x v="9"/>
    <x v="2514"/>
  </r>
  <r>
    <x v="1"/>
    <x v="10"/>
    <x v="2383"/>
  </r>
  <r>
    <x v="1"/>
    <x v="11"/>
    <x v="3870"/>
  </r>
  <r>
    <x v="1"/>
    <x v="12"/>
    <x v="3347"/>
  </r>
  <r>
    <x v="1"/>
    <x v="13"/>
    <x v="5383"/>
  </r>
  <r>
    <x v="1"/>
    <x v="14"/>
    <x v="4362"/>
  </r>
  <r>
    <x v="1"/>
    <x v="15"/>
    <x v="2963"/>
  </r>
  <r>
    <x v="1"/>
    <x v="16"/>
    <x v="5383"/>
  </r>
  <r>
    <x v="1"/>
    <x v="17"/>
    <x v="25"/>
  </r>
  <r>
    <x v="1"/>
    <x v="18"/>
    <x v="4488"/>
  </r>
  <r>
    <x v="1"/>
    <x v="19"/>
    <x v="5527"/>
  </r>
  <r>
    <x v="1"/>
    <x v="20"/>
    <x v="3762"/>
  </r>
  <r>
    <x v="1"/>
    <x v="21"/>
    <x v="2979"/>
  </r>
  <r>
    <x v="1"/>
    <x v="22"/>
    <x v="2959"/>
  </r>
  <r>
    <x v="1"/>
    <x v="23"/>
    <x v="3026"/>
  </r>
  <r>
    <x v="1"/>
    <x v="0"/>
    <x v="2861"/>
  </r>
  <r>
    <x v="1"/>
    <x v="1"/>
    <x v="3898"/>
  </r>
  <r>
    <x v="1"/>
    <x v="2"/>
    <x v="4394"/>
  </r>
  <r>
    <x v="1"/>
    <x v="3"/>
    <x v="2768"/>
  </r>
  <r>
    <x v="1"/>
    <x v="4"/>
    <x v="3014"/>
  </r>
  <r>
    <x v="1"/>
    <x v="5"/>
    <x v="2854"/>
  </r>
  <r>
    <x v="1"/>
    <x v="6"/>
    <x v="2027"/>
  </r>
  <r>
    <x v="1"/>
    <x v="7"/>
    <x v="5528"/>
  </r>
  <r>
    <x v="1"/>
    <x v="8"/>
    <x v="3223"/>
  </r>
  <r>
    <x v="1"/>
    <x v="9"/>
    <x v="3971"/>
  </r>
  <r>
    <x v="1"/>
    <x v="10"/>
    <x v="5146"/>
  </r>
  <r>
    <x v="1"/>
    <x v="11"/>
    <x v="2639"/>
  </r>
  <r>
    <x v="1"/>
    <x v="12"/>
    <x v="2010"/>
  </r>
  <r>
    <x v="1"/>
    <x v="13"/>
    <x v="4138"/>
  </r>
  <r>
    <x v="1"/>
    <x v="14"/>
    <x v="4936"/>
  </r>
  <r>
    <x v="1"/>
    <x v="15"/>
    <x v="1625"/>
  </r>
  <r>
    <x v="1"/>
    <x v="16"/>
    <x v="2966"/>
  </r>
  <r>
    <x v="1"/>
    <x v="17"/>
    <x v="5415"/>
  </r>
  <r>
    <x v="1"/>
    <x v="18"/>
    <x v="2638"/>
  </r>
  <r>
    <x v="1"/>
    <x v="19"/>
    <x v="2335"/>
  </r>
  <r>
    <x v="1"/>
    <x v="20"/>
    <x v="3727"/>
  </r>
  <r>
    <x v="1"/>
    <x v="21"/>
    <x v="4950"/>
  </r>
  <r>
    <x v="1"/>
    <x v="22"/>
    <x v="5529"/>
  </r>
  <r>
    <x v="1"/>
    <x v="23"/>
    <x v="3385"/>
  </r>
  <r>
    <x v="1"/>
    <x v="0"/>
    <x v="5530"/>
  </r>
  <r>
    <x v="1"/>
    <x v="1"/>
    <x v="5531"/>
  </r>
  <r>
    <x v="1"/>
    <x v="2"/>
    <x v="3895"/>
  </r>
  <r>
    <x v="1"/>
    <x v="3"/>
    <x v="4995"/>
  </r>
  <r>
    <x v="1"/>
    <x v="4"/>
    <x v="2070"/>
  </r>
  <r>
    <x v="1"/>
    <x v="5"/>
    <x v="5532"/>
  </r>
  <r>
    <x v="1"/>
    <x v="6"/>
    <x v="3245"/>
  </r>
  <r>
    <x v="1"/>
    <x v="7"/>
    <x v="4378"/>
  </r>
  <r>
    <x v="1"/>
    <x v="8"/>
    <x v="4442"/>
  </r>
  <r>
    <x v="1"/>
    <x v="9"/>
    <x v="3132"/>
  </r>
  <r>
    <x v="1"/>
    <x v="10"/>
    <x v="2223"/>
  </r>
  <r>
    <x v="1"/>
    <x v="11"/>
    <x v="2096"/>
  </r>
  <r>
    <x v="1"/>
    <x v="12"/>
    <x v="2042"/>
  </r>
  <r>
    <x v="1"/>
    <x v="13"/>
    <x v="5533"/>
  </r>
  <r>
    <x v="1"/>
    <x v="14"/>
    <x v="2548"/>
  </r>
  <r>
    <x v="1"/>
    <x v="15"/>
    <x v="1642"/>
  </r>
  <r>
    <x v="1"/>
    <x v="16"/>
    <x v="1540"/>
  </r>
  <r>
    <x v="1"/>
    <x v="17"/>
    <x v="5534"/>
  </r>
  <r>
    <x v="1"/>
    <x v="18"/>
    <x v="3797"/>
  </r>
  <r>
    <x v="1"/>
    <x v="19"/>
    <x v="5436"/>
  </r>
  <r>
    <x v="1"/>
    <x v="20"/>
    <x v="2547"/>
  </r>
  <r>
    <x v="1"/>
    <x v="21"/>
    <x v="2102"/>
  </r>
  <r>
    <x v="1"/>
    <x v="22"/>
    <x v="2494"/>
  </r>
  <r>
    <x v="1"/>
    <x v="23"/>
    <x v="4950"/>
  </r>
  <r>
    <x v="1"/>
    <x v="0"/>
    <x v="2591"/>
  </r>
  <r>
    <x v="1"/>
    <x v="1"/>
    <x v="2066"/>
  </r>
  <r>
    <x v="1"/>
    <x v="2"/>
    <x v="3253"/>
  </r>
  <r>
    <x v="1"/>
    <x v="3"/>
    <x v="3285"/>
  </r>
  <r>
    <x v="1"/>
    <x v="4"/>
    <x v="3345"/>
  </r>
  <r>
    <x v="1"/>
    <x v="5"/>
    <x v="5126"/>
  </r>
  <r>
    <x v="1"/>
    <x v="6"/>
    <x v="1527"/>
  </r>
  <r>
    <x v="1"/>
    <x v="7"/>
    <x v="3811"/>
  </r>
  <r>
    <x v="1"/>
    <x v="8"/>
    <x v="1570"/>
  </r>
  <r>
    <x v="1"/>
    <x v="9"/>
    <x v="2356"/>
  </r>
  <r>
    <x v="1"/>
    <x v="10"/>
    <x v="4417"/>
  </r>
  <r>
    <x v="1"/>
    <x v="11"/>
    <x v="2507"/>
  </r>
  <r>
    <x v="1"/>
    <x v="12"/>
    <x v="5535"/>
  </r>
  <r>
    <x v="1"/>
    <x v="13"/>
    <x v="5536"/>
  </r>
  <r>
    <x v="1"/>
    <x v="14"/>
    <x v="5537"/>
  </r>
  <r>
    <x v="1"/>
    <x v="15"/>
    <x v="3200"/>
  </r>
  <r>
    <x v="1"/>
    <x v="16"/>
    <x v="2030"/>
  </r>
  <r>
    <x v="1"/>
    <x v="17"/>
    <x v="5489"/>
  </r>
  <r>
    <x v="1"/>
    <x v="18"/>
    <x v="1883"/>
  </r>
  <r>
    <x v="1"/>
    <x v="19"/>
    <x v="1410"/>
  </r>
  <r>
    <x v="1"/>
    <x v="20"/>
    <x v="4940"/>
  </r>
  <r>
    <x v="1"/>
    <x v="21"/>
    <x v="2266"/>
  </r>
  <r>
    <x v="1"/>
    <x v="22"/>
    <x v="5023"/>
  </r>
  <r>
    <x v="1"/>
    <x v="23"/>
    <x v="2890"/>
  </r>
  <r>
    <x v="1"/>
    <x v="0"/>
    <x v="4921"/>
  </r>
  <r>
    <x v="1"/>
    <x v="1"/>
    <x v="449"/>
  </r>
  <r>
    <x v="1"/>
    <x v="2"/>
    <x v="5538"/>
  </r>
  <r>
    <x v="1"/>
    <x v="3"/>
    <x v="2277"/>
  </r>
  <r>
    <x v="1"/>
    <x v="4"/>
    <x v="3342"/>
  </r>
  <r>
    <x v="1"/>
    <x v="5"/>
    <x v="5191"/>
  </r>
  <r>
    <x v="1"/>
    <x v="6"/>
    <x v="4851"/>
  </r>
  <r>
    <x v="1"/>
    <x v="7"/>
    <x v="3159"/>
  </r>
  <r>
    <x v="1"/>
    <x v="8"/>
    <x v="5539"/>
  </r>
  <r>
    <x v="1"/>
    <x v="9"/>
    <x v="4492"/>
  </r>
  <r>
    <x v="1"/>
    <x v="10"/>
    <x v="2936"/>
  </r>
  <r>
    <x v="1"/>
    <x v="11"/>
    <x v="3250"/>
  </r>
  <r>
    <x v="1"/>
    <x v="12"/>
    <x v="5540"/>
  </r>
  <r>
    <x v="1"/>
    <x v="13"/>
    <x v="2313"/>
  </r>
  <r>
    <x v="1"/>
    <x v="14"/>
    <x v="5541"/>
  </r>
  <r>
    <x v="1"/>
    <x v="15"/>
    <x v="3084"/>
  </r>
  <r>
    <x v="1"/>
    <x v="16"/>
    <x v="2052"/>
  </r>
  <r>
    <x v="1"/>
    <x v="17"/>
    <x v="2858"/>
  </r>
  <r>
    <x v="1"/>
    <x v="18"/>
    <x v="4361"/>
  </r>
  <r>
    <x v="1"/>
    <x v="19"/>
    <x v="2212"/>
  </r>
  <r>
    <x v="1"/>
    <x v="20"/>
    <x v="3013"/>
  </r>
  <r>
    <x v="1"/>
    <x v="21"/>
    <x v="2383"/>
  </r>
  <r>
    <x v="1"/>
    <x v="22"/>
    <x v="2592"/>
  </r>
  <r>
    <x v="1"/>
    <x v="23"/>
    <x v="2260"/>
  </r>
  <r>
    <x v="1"/>
    <x v="0"/>
    <x v="5081"/>
  </r>
  <r>
    <x v="1"/>
    <x v="1"/>
    <x v="4293"/>
  </r>
  <r>
    <x v="1"/>
    <x v="2"/>
    <x v="2369"/>
  </r>
  <r>
    <x v="1"/>
    <x v="3"/>
    <x v="2260"/>
  </r>
  <r>
    <x v="1"/>
    <x v="4"/>
    <x v="5396"/>
  </r>
  <r>
    <x v="1"/>
    <x v="5"/>
    <x v="5542"/>
  </r>
  <r>
    <x v="1"/>
    <x v="6"/>
    <x v="5543"/>
  </r>
  <r>
    <x v="1"/>
    <x v="7"/>
    <x v="4903"/>
  </r>
  <r>
    <x v="1"/>
    <x v="8"/>
    <x v="3052"/>
  </r>
  <r>
    <x v="1"/>
    <x v="9"/>
    <x v="3643"/>
  </r>
  <r>
    <x v="1"/>
    <x v="10"/>
    <x v="3284"/>
  </r>
  <r>
    <x v="1"/>
    <x v="11"/>
    <x v="5216"/>
  </r>
  <r>
    <x v="1"/>
    <x v="12"/>
    <x v="3380"/>
  </r>
  <r>
    <x v="1"/>
    <x v="13"/>
    <x v="3057"/>
  </r>
  <r>
    <x v="1"/>
    <x v="14"/>
    <x v="3578"/>
  </r>
  <r>
    <x v="1"/>
    <x v="15"/>
    <x v="4912"/>
  </r>
  <r>
    <x v="1"/>
    <x v="16"/>
    <x v="3593"/>
  </r>
  <r>
    <x v="1"/>
    <x v="17"/>
    <x v="2555"/>
  </r>
  <r>
    <x v="1"/>
    <x v="18"/>
    <x v="5544"/>
  </r>
  <r>
    <x v="1"/>
    <x v="19"/>
    <x v="3158"/>
  </r>
  <r>
    <x v="1"/>
    <x v="20"/>
    <x v="2558"/>
  </r>
  <r>
    <x v="1"/>
    <x v="21"/>
    <x v="2056"/>
  </r>
  <r>
    <x v="1"/>
    <x v="22"/>
    <x v="3811"/>
  </r>
  <r>
    <x v="1"/>
    <x v="23"/>
    <x v="5545"/>
  </r>
  <r>
    <x v="1"/>
    <x v="0"/>
    <x v="5546"/>
  </r>
  <r>
    <x v="1"/>
    <x v="1"/>
    <x v="2344"/>
  </r>
  <r>
    <x v="1"/>
    <x v="2"/>
    <x v="5547"/>
  </r>
  <r>
    <x v="1"/>
    <x v="3"/>
    <x v="5548"/>
  </r>
  <r>
    <x v="1"/>
    <x v="4"/>
    <x v="2224"/>
  </r>
  <r>
    <x v="1"/>
    <x v="5"/>
    <x v="4976"/>
  </r>
  <r>
    <x v="1"/>
    <x v="6"/>
    <x v="2054"/>
  </r>
  <r>
    <x v="1"/>
    <x v="7"/>
    <x v="5549"/>
  </r>
  <r>
    <x v="1"/>
    <x v="8"/>
    <x v="3899"/>
  </r>
  <r>
    <x v="1"/>
    <x v="9"/>
    <x v="5367"/>
  </r>
  <r>
    <x v="1"/>
    <x v="10"/>
    <x v="5550"/>
  </r>
  <r>
    <x v="1"/>
    <x v="11"/>
    <x v="3262"/>
  </r>
  <r>
    <x v="1"/>
    <x v="12"/>
    <x v="5088"/>
  </r>
  <r>
    <x v="1"/>
    <x v="13"/>
    <x v="2048"/>
  </r>
  <r>
    <x v="1"/>
    <x v="14"/>
    <x v="3384"/>
  </r>
  <r>
    <x v="1"/>
    <x v="15"/>
    <x v="3387"/>
  </r>
  <r>
    <x v="1"/>
    <x v="16"/>
    <x v="5551"/>
  </r>
  <r>
    <x v="1"/>
    <x v="17"/>
    <x v="5552"/>
  </r>
  <r>
    <x v="1"/>
    <x v="18"/>
    <x v="2017"/>
  </r>
  <r>
    <x v="1"/>
    <x v="19"/>
    <x v="2935"/>
  </r>
  <r>
    <x v="1"/>
    <x v="20"/>
    <x v="3901"/>
  </r>
  <r>
    <x v="1"/>
    <x v="21"/>
    <x v="5553"/>
  </r>
  <r>
    <x v="1"/>
    <x v="22"/>
    <x v="4898"/>
  </r>
  <r>
    <x v="1"/>
    <x v="23"/>
    <x v="5554"/>
  </r>
  <r>
    <x v="2"/>
    <x v="0"/>
    <x v="3128"/>
  </r>
  <r>
    <x v="2"/>
    <x v="1"/>
    <x v="3826"/>
  </r>
  <r>
    <x v="2"/>
    <x v="2"/>
    <x v="3090"/>
  </r>
  <r>
    <x v="2"/>
    <x v="3"/>
    <x v="5555"/>
  </r>
  <r>
    <x v="2"/>
    <x v="4"/>
    <x v="4401"/>
  </r>
  <r>
    <x v="2"/>
    <x v="5"/>
    <x v="4903"/>
  </r>
  <r>
    <x v="2"/>
    <x v="6"/>
    <x v="2021"/>
  </r>
  <r>
    <x v="2"/>
    <x v="7"/>
    <x v="2597"/>
  </r>
  <r>
    <x v="2"/>
    <x v="8"/>
    <x v="2597"/>
  </r>
  <r>
    <x v="2"/>
    <x v="9"/>
    <x v="3826"/>
  </r>
  <r>
    <x v="2"/>
    <x v="10"/>
    <x v="2755"/>
  </r>
  <r>
    <x v="2"/>
    <x v="11"/>
    <x v="4515"/>
  </r>
  <r>
    <x v="2"/>
    <x v="12"/>
    <x v="4983"/>
  </r>
  <r>
    <x v="2"/>
    <x v="13"/>
    <x v="5556"/>
  </r>
  <r>
    <x v="2"/>
    <x v="14"/>
    <x v="3101"/>
  </r>
  <r>
    <x v="2"/>
    <x v="15"/>
    <x v="5557"/>
  </r>
  <r>
    <x v="2"/>
    <x v="16"/>
    <x v="2580"/>
  </r>
  <r>
    <x v="2"/>
    <x v="17"/>
    <x v="3036"/>
  </r>
  <r>
    <x v="2"/>
    <x v="18"/>
    <x v="2554"/>
  </r>
  <r>
    <x v="2"/>
    <x v="19"/>
    <x v="2764"/>
  </r>
  <r>
    <x v="2"/>
    <x v="20"/>
    <x v="4949"/>
  </r>
  <r>
    <x v="2"/>
    <x v="21"/>
    <x v="2749"/>
  </r>
  <r>
    <x v="2"/>
    <x v="22"/>
    <x v="5048"/>
  </r>
  <r>
    <x v="2"/>
    <x v="23"/>
    <x v="5558"/>
  </r>
  <r>
    <x v="2"/>
    <x v="0"/>
    <x v="5254"/>
  </r>
  <r>
    <x v="2"/>
    <x v="1"/>
    <x v="3408"/>
  </r>
  <r>
    <x v="2"/>
    <x v="2"/>
    <x v="5559"/>
  </r>
  <r>
    <x v="2"/>
    <x v="3"/>
    <x v="48"/>
  </r>
  <r>
    <x v="2"/>
    <x v="4"/>
    <x v="2424"/>
  </r>
  <r>
    <x v="2"/>
    <x v="5"/>
    <x v="5560"/>
  </r>
  <r>
    <x v="2"/>
    <x v="6"/>
    <x v="5561"/>
  </r>
  <r>
    <x v="2"/>
    <x v="7"/>
    <x v="1505"/>
  </r>
  <r>
    <x v="2"/>
    <x v="8"/>
    <x v="5562"/>
  </r>
  <r>
    <x v="2"/>
    <x v="9"/>
    <x v="4725"/>
  </r>
  <r>
    <x v="2"/>
    <x v="10"/>
    <x v="2841"/>
  </r>
  <r>
    <x v="2"/>
    <x v="11"/>
    <x v="3021"/>
  </r>
  <r>
    <x v="2"/>
    <x v="12"/>
    <x v="5563"/>
  </r>
  <r>
    <x v="2"/>
    <x v="13"/>
    <x v="5564"/>
  </r>
  <r>
    <x v="2"/>
    <x v="14"/>
    <x v="1866"/>
  </r>
  <r>
    <x v="2"/>
    <x v="15"/>
    <x v="2831"/>
  </r>
  <r>
    <x v="2"/>
    <x v="16"/>
    <x v="2096"/>
  </r>
  <r>
    <x v="2"/>
    <x v="17"/>
    <x v="5565"/>
  </r>
  <r>
    <x v="2"/>
    <x v="18"/>
    <x v="3672"/>
  </r>
  <r>
    <x v="2"/>
    <x v="19"/>
    <x v="5566"/>
  </r>
  <r>
    <x v="2"/>
    <x v="20"/>
    <x v="1611"/>
  </r>
  <r>
    <x v="2"/>
    <x v="21"/>
    <x v="3227"/>
  </r>
  <r>
    <x v="2"/>
    <x v="22"/>
    <x v="4464"/>
  </r>
  <r>
    <x v="2"/>
    <x v="23"/>
    <x v="5567"/>
  </r>
  <r>
    <x v="2"/>
    <x v="0"/>
    <x v="2374"/>
  </r>
  <r>
    <x v="2"/>
    <x v="1"/>
    <x v="1943"/>
  </r>
  <r>
    <x v="2"/>
    <x v="2"/>
    <x v="4276"/>
  </r>
  <r>
    <x v="2"/>
    <x v="3"/>
    <x v="3523"/>
  </r>
  <r>
    <x v="2"/>
    <x v="4"/>
    <x v="4129"/>
  </r>
  <r>
    <x v="2"/>
    <x v="5"/>
    <x v="4282"/>
  </r>
  <r>
    <x v="2"/>
    <x v="6"/>
    <x v="4544"/>
  </r>
  <r>
    <x v="2"/>
    <x v="7"/>
    <x v="5568"/>
  </r>
  <r>
    <x v="2"/>
    <x v="8"/>
    <x v="1540"/>
  </r>
  <r>
    <x v="2"/>
    <x v="9"/>
    <x v="4676"/>
  </r>
  <r>
    <x v="2"/>
    <x v="10"/>
    <x v="5569"/>
  </r>
  <r>
    <x v="2"/>
    <x v="11"/>
    <x v="1794"/>
  </r>
  <r>
    <x v="2"/>
    <x v="12"/>
    <x v="2457"/>
  </r>
  <r>
    <x v="2"/>
    <x v="13"/>
    <x v="5570"/>
  </r>
  <r>
    <x v="2"/>
    <x v="14"/>
    <x v="3707"/>
  </r>
  <r>
    <x v="2"/>
    <x v="15"/>
    <x v="2333"/>
  </r>
  <r>
    <x v="2"/>
    <x v="16"/>
    <x v="3592"/>
  </r>
  <r>
    <x v="2"/>
    <x v="17"/>
    <x v="4364"/>
  </r>
  <r>
    <x v="2"/>
    <x v="18"/>
    <x v="4313"/>
  </r>
  <r>
    <x v="2"/>
    <x v="19"/>
    <x v="4280"/>
  </r>
  <r>
    <x v="2"/>
    <x v="20"/>
    <x v="1642"/>
  </r>
  <r>
    <x v="2"/>
    <x v="21"/>
    <x v="2302"/>
  </r>
  <r>
    <x v="2"/>
    <x v="22"/>
    <x v="5571"/>
  </r>
  <r>
    <x v="2"/>
    <x v="23"/>
    <x v="2538"/>
  </r>
  <r>
    <x v="2"/>
    <x v="0"/>
    <x v="2518"/>
  </r>
  <r>
    <x v="2"/>
    <x v="1"/>
    <x v="1980"/>
  </r>
  <r>
    <x v="2"/>
    <x v="2"/>
    <x v="1643"/>
  </r>
  <r>
    <x v="2"/>
    <x v="3"/>
    <x v="4938"/>
  </r>
  <r>
    <x v="2"/>
    <x v="4"/>
    <x v="2961"/>
  </r>
  <r>
    <x v="2"/>
    <x v="5"/>
    <x v="5393"/>
  </r>
  <r>
    <x v="2"/>
    <x v="6"/>
    <x v="5572"/>
  </r>
  <r>
    <x v="2"/>
    <x v="7"/>
    <x v="3852"/>
  </r>
  <r>
    <x v="2"/>
    <x v="8"/>
    <x v="5573"/>
  </r>
  <r>
    <x v="2"/>
    <x v="9"/>
    <x v="1970"/>
  </r>
  <r>
    <x v="2"/>
    <x v="10"/>
    <x v="2429"/>
  </r>
  <r>
    <x v="2"/>
    <x v="11"/>
    <x v="2096"/>
  </r>
  <r>
    <x v="2"/>
    <x v="12"/>
    <x v="2670"/>
  </r>
  <r>
    <x v="2"/>
    <x v="13"/>
    <x v="1655"/>
  </r>
  <r>
    <x v="2"/>
    <x v="14"/>
    <x v="2171"/>
  </r>
  <r>
    <x v="2"/>
    <x v="15"/>
    <x v="4652"/>
  </r>
  <r>
    <x v="2"/>
    <x v="16"/>
    <x v="4389"/>
  </r>
  <r>
    <x v="2"/>
    <x v="17"/>
    <x v="1629"/>
  </r>
  <r>
    <x v="2"/>
    <x v="18"/>
    <x v="50"/>
  </r>
  <r>
    <x v="2"/>
    <x v="19"/>
    <x v="5574"/>
  </r>
  <r>
    <x v="2"/>
    <x v="20"/>
    <x v="1686"/>
  </r>
  <r>
    <x v="2"/>
    <x v="21"/>
    <x v="3306"/>
  </r>
  <r>
    <x v="2"/>
    <x v="22"/>
    <x v="2666"/>
  </r>
  <r>
    <x v="2"/>
    <x v="23"/>
    <x v="3730"/>
  </r>
  <r>
    <x v="2"/>
    <x v="0"/>
    <x v="4935"/>
  </r>
  <r>
    <x v="2"/>
    <x v="1"/>
    <x v="2736"/>
  </r>
  <r>
    <x v="2"/>
    <x v="2"/>
    <x v="2425"/>
  </r>
  <r>
    <x v="2"/>
    <x v="3"/>
    <x v="559"/>
  </r>
  <r>
    <x v="2"/>
    <x v="4"/>
    <x v="1649"/>
  </r>
  <r>
    <x v="2"/>
    <x v="5"/>
    <x v="3348"/>
  </r>
  <r>
    <x v="2"/>
    <x v="6"/>
    <x v="4799"/>
  </r>
  <r>
    <x v="2"/>
    <x v="7"/>
    <x v="2876"/>
  </r>
  <r>
    <x v="2"/>
    <x v="8"/>
    <x v="5575"/>
  </r>
  <r>
    <x v="2"/>
    <x v="9"/>
    <x v="4418"/>
  </r>
  <r>
    <x v="2"/>
    <x v="10"/>
    <x v="4311"/>
  </r>
  <r>
    <x v="2"/>
    <x v="11"/>
    <x v="2788"/>
  </r>
  <r>
    <x v="2"/>
    <x v="12"/>
    <x v="4635"/>
  </r>
  <r>
    <x v="2"/>
    <x v="13"/>
    <x v="3202"/>
  </r>
  <r>
    <x v="2"/>
    <x v="14"/>
    <x v="2244"/>
  </r>
  <r>
    <x v="2"/>
    <x v="15"/>
    <x v="2191"/>
  </r>
  <r>
    <x v="2"/>
    <x v="16"/>
    <x v="2249"/>
  </r>
  <r>
    <x v="2"/>
    <x v="17"/>
    <x v="2422"/>
  </r>
  <r>
    <x v="2"/>
    <x v="18"/>
    <x v="2365"/>
  </r>
  <r>
    <x v="2"/>
    <x v="19"/>
    <x v="5576"/>
  </r>
  <r>
    <x v="2"/>
    <x v="20"/>
    <x v="3340"/>
  </r>
  <r>
    <x v="2"/>
    <x v="21"/>
    <x v="3949"/>
  </r>
  <r>
    <x v="2"/>
    <x v="22"/>
    <x v="2365"/>
  </r>
  <r>
    <x v="2"/>
    <x v="23"/>
    <x v="2788"/>
  </r>
  <r>
    <x v="2"/>
    <x v="0"/>
    <x v="488"/>
  </r>
  <r>
    <x v="2"/>
    <x v="1"/>
    <x v="2439"/>
  </r>
  <r>
    <x v="2"/>
    <x v="2"/>
    <x v="5577"/>
  </r>
  <r>
    <x v="2"/>
    <x v="3"/>
    <x v="527"/>
  </r>
  <r>
    <x v="2"/>
    <x v="4"/>
    <x v="5578"/>
  </r>
  <r>
    <x v="2"/>
    <x v="5"/>
    <x v="3938"/>
  </r>
  <r>
    <x v="2"/>
    <x v="6"/>
    <x v="1567"/>
  </r>
  <r>
    <x v="2"/>
    <x v="7"/>
    <x v="4390"/>
  </r>
  <r>
    <x v="2"/>
    <x v="8"/>
    <x v="2876"/>
  </r>
  <r>
    <x v="2"/>
    <x v="9"/>
    <x v="2280"/>
  </r>
  <r>
    <x v="2"/>
    <x v="10"/>
    <x v="2016"/>
  </r>
  <r>
    <x v="2"/>
    <x v="11"/>
    <x v="5024"/>
  </r>
  <r>
    <x v="2"/>
    <x v="12"/>
    <x v="3033"/>
  </r>
  <r>
    <x v="2"/>
    <x v="13"/>
    <x v="3243"/>
  </r>
  <r>
    <x v="2"/>
    <x v="14"/>
    <x v="5531"/>
  </r>
  <r>
    <x v="2"/>
    <x v="15"/>
    <x v="3329"/>
  </r>
  <r>
    <x v="2"/>
    <x v="16"/>
    <x v="3887"/>
  </r>
  <r>
    <x v="2"/>
    <x v="17"/>
    <x v="5579"/>
  </r>
  <r>
    <x v="2"/>
    <x v="18"/>
    <x v="3954"/>
  </r>
  <r>
    <x v="2"/>
    <x v="19"/>
    <x v="2734"/>
  </r>
  <r>
    <x v="2"/>
    <x v="20"/>
    <x v="3232"/>
  </r>
  <r>
    <x v="2"/>
    <x v="21"/>
    <x v="3317"/>
  </r>
  <r>
    <x v="2"/>
    <x v="22"/>
    <x v="2023"/>
  </r>
  <r>
    <x v="2"/>
    <x v="23"/>
    <x v="3132"/>
  </r>
  <r>
    <x v="2"/>
    <x v="0"/>
    <x v="5029"/>
  </r>
  <r>
    <x v="2"/>
    <x v="1"/>
    <x v="4894"/>
  </r>
  <r>
    <x v="2"/>
    <x v="2"/>
    <x v="2250"/>
  </r>
  <r>
    <x v="2"/>
    <x v="3"/>
    <x v="4147"/>
  </r>
  <r>
    <x v="2"/>
    <x v="4"/>
    <x v="2948"/>
  </r>
  <r>
    <x v="2"/>
    <x v="5"/>
    <x v="5580"/>
  </r>
  <r>
    <x v="2"/>
    <x v="6"/>
    <x v="5581"/>
  </r>
  <r>
    <x v="2"/>
    <x v="7"/>
    <x v="5582"/>
  </r>
  <r>
    <x v="2"/>
    <x v="8"/>
    <x v="2102"/>
  </r>
  <r>
    <x v="2"/>
    <x v="9"/>
    <x v="4462"/>
  </r>
  <r>
    <x v="2"/>
    <x v="10"/>
    <x v="4853"/>
  </r>
  <r>
    <x v="2"/>
    <x v="11"/>
    <x v="3329"/>
  </r>
  <r>
    <x v="2"/>
    <x v="12"/>
    <x v="3947"/>
  </r>
  <r>
    <x v="2"/>
    <x v="13"/>
    <x v="3048"/>
  </r>
  <r>
    <x v="2"/>
    <x v="14"/>
    <x v="2291"/>
  </r>
  <r>
    <x v="2"/>
    <x v="15"/>
    <x v="2498"/>
  </r>
  <r>
    <x v="2"/>
    <x v="16"/>
    <x v="5583"/>
  </r>
  <r>
    <x v="2"/>
    <x v="17"/>
    <x v="4914"/>
  </r>
  <r>
    <x v="2"/>
    <x v="18"/>
    <x v="1863"/>
  </r>
  <r>
    <x v="2"/>
    <x v="19"/>
    <x v="2264"/>
  </r>
  <r>
    <x v="2"/>
    <x v="20"/>
    <x v="1585"/>
  </r>
  <r>
    <x v="2"/>
    <x v="21"/>
    <x v="3261"/>
  </r>
  <r>
    <x v="2"/>
    <x v="22"/>
    <x v="5584"/>
  </r>
  <r>
    <x v="2"/>
    <x v="23"/>
    <x v="419"/>
  </r>
  <r>
    <x v="2"/>
    <x v="0"/>
    <x v="5585"/>
  </r>
  <r>
    <x v="2"/>
    <x v="1"/>
    <x v="4966"/>
  </r>
  <r>
    <x v="2"/>
    <x v="2"/>
    <x v="4873"/>
  </r>
  <r>
    <x v="2"/>
    <x v="3"/>
    <x v="3057"/>
  </r>
  <r>
    <x v="2"/>
    <x v="4"/>
    <x v="2531"/>
  </r>
  <r>
    <x v="2"/>
    <x v="5"/>
    <x v="5586"/>
  </r>
  <r>
    <x v="2"/>
    <x v="6"/>
    <x v="5396"/>
  </r>
  <r>
    <x v="2"/>
    <x v="7"/>
    <x v="3893"/>
  </r>
  <r>
    <x v="2"/>
    <x v="8"/>
    <x v="4206"/>
  </r>
  <r>
    <x v="2"/>
    <x v="9"/>
    <x v="5587"/>
  </r>
  <r>
    <x v="2"/>
    <x v="10"/>
    <x v="5588"/>
  </r>
  <r>
    <x v="2"/>
    <x v="11"/>
    <x v="4292"/>
  </r>
  <r>
    <x v="2"/>
    <x v="12"/>
    <x v="4402"/>
  </r>
  <r>
    <x v="2"/>
    <x v="13"/>
    <x v="3443"/>
  </r>
  <r>
    <x v="2"/>
    <x v="14"/>
    <x v="5589"/>
  </r>
  <r>
    <x v="2"/>
    <x v="15"/>
    <x v="3145"/>
  </r>
  <r>
    <x v="2"/>
    <x v="16"/>
    <x v="3426"/>
  </r>
  <r>
    <x v="2"/>
    <x v="17"/>
    <x v="3389"/>
  </r>
  <r>
    <x v="2"/>
    <x v="18"/>
    <x v="2957"/>
  </r>
  <r>
    <x v="2"/>
    <x v="19"/>
    <x v="4229"/>
  </r>
  <r>
    <x v="2"/>
    <x v="20"/>
    <x v="1570"/>
  </r>
  <r>
    <x v="2"/>
    <x v="21"/>
    <x v="3050"/>
  </r>
  <r>
    <x v="2"/>
    <x v="22"/>
    <x v="5590"/>
  </r>
  <r>
    <x v="2"/>
    <x v="23"/>
    <x v="5591"/>
  </r>
  <r>
    <x v="2"/>
    <x v="0"/>
    <x v="3916"/>
  </r>
  <r>
    <x v="2"/>
    <x v="1"/>
    <x v="4286"/>
  </r>
  <r>
    <x v="2"/>
    <x v="2"/>
    <x v="3056"/>
  </r>
  <r>
    <x v="2"/>
    <x v="3"/>
    <x v="3075"/>
  </r>
  <r>
    <x v="2"/>
    <x v="4"/>
    <x v="5592"/>
  </r>
  <r>
    <x v="2"/>
    <x v="5"/>
    <x v="4400"/>
  </r>
  <r>
    <x v="2"/>
    <x v="6"/>
    <x v="2635"/>
  </r>
  <r>
    <x v="2"/>
    <x v="7"/>
    <x v="5019"/>
  </r>
  <r>
    <x v="2"/>
    <x v="8"/>
    <x v="3234"/>
  </r>
  <r>
    <x v="2"/>
    <x v="9"/>
    <x v="3138"/>
  </r>
  <r>
    <x v="2"/>
    <x v="10"/>
    <x v="5593"/>
  </r>
  <r>
    <x v="2"/>
    <x v="11"/>
    <x v="3406"/>
  </r>
  <r>
    <x v="2"/>
    <x v="12"/>
    <x v="5594"/>
  </r>
  <r>
    <x v="2"/>
    <x v="13"/>
    <x v="5595"/>
  </r>
  <r>
    <x v="2"/>
    <x v="14"/>
    <x v="3475"/>
  </r>
  <r>
    <x v="2"/>
    <x v="15"/>
    <x v="2357"/>
  </r>
  <r>
    <x v="2"/>
    <x v="16"/>
    <x v="3085"/>
  </r>
  <r>
    <x v="2"/>
    <x v="17"/>
    <x v="5596"/>
  </r>
  <r>
    <x v="2"/>
    <x v="18"/>
    <x v="3232"/>
  </r>
  <r>
    <x v="2"/>
    <x v="19"/>
    <x v="4497"/>
  </r>
  <r>
    <x v="2"/>
    <x v="20"/>
    <x v="2705"/>
  </r>
  <r>
    <x v="2"/>
    <x v="21"/>
    <x v="5552"/>
  </r>
  <r>
    <x v="2"/>
    <x v="22"/>
    <x v="3442"/>
  </r>
  <r>
    <x v="2"/>
    <x v="23"/>
    <x v="4903"/>
  </r>
  <r>
    <x v="2"/>
    <x v="0"/>
    <x v="4911"/>
  </r>
  <r>
    <x v="2"/>
    <x v="1"/>
    <x v="5597"/>
  </r>
  <r>
    <x v="2"/>
    <x v="2"/>
    <x v="3234"/>
  </r>
  <r>
    <x v="2"/>
    <x v="3"/>
    <x v="5598"/>
  </r>
  <r>
    <x v="2"/>
    <x v="4"/>
    <x v="2083"/>
  </r>
  <r>
    <x v="2"/>
    <x v="5"/>
    <x v="4638"/>
  </r>
  <r>
    <x v="2"/>
    <x v="6"/>
    <x v="2219"/>
  </r>
  <r>
    <x v="2"/>
    <x v="7"/>
    <x v="2499"/>
  </r>
  <r>
    <x v="2"/>
    <x v="8"/>
    <x v="3891"/>
  </r>
  <r>
    <x v="2"/>
    <x v="9"/>
    <x v="5599"/>
  </r>
  <r>
    <x v="2"/>
    <x v="10"/>
    <x v="5378"/>
  </r>
  <r>
    <x v="2"/>
    <x v="11"/>
    <x v="4555"/>
  </r>
  <r>
    <x v="2"/>
    <x v="12"/>
    <x v="4158"/>
  </r>
  <r>
    <x v="2"/>
    <x v="13"/>
    <x v="3623"/>
  </r>
  <r>
    <x v="2"/>
    <x v="14"/>
    <x v="2925"/>
  </r>
  <r>
    <x v="2"/>
    <x v="15"/>
    <x v="1641"/>
  </r>
  <r>
    <x v="2"/>
    <x v="16"/>
    <x v="3784"/>
  </r>
  <r>
    <x v="2"/>
    <x v="17"/>
    <x v="3150"/>
  </r>
  <r>
    <x v="2"/>
    <x v="18"/>
    <x v="2754"/>
  </r>
  <r>
    <x v="2"/>
    <x v="19"/>
    <x v="2088"/>
  </r>
  <r>
    <x v="2"/>
    <x v="20"/>
    <x v="2030"/>
  </r>
  <r>
    <x v="2"/>
    <x v="21"/>
    <x v="3906"/>
  </r>
  <r>
    <x v="2"/>
    <x v="22"/>
    <x v="5080"/>
  </r>
  <r>
    <x v="2"/>
    <x v="23"/>
    <x v="5600"/>
  </r>
  <r>
    <x v="2"/>
    <x v="0"/>
    <x v="5037"/>
  </r>
  <r>
    <x v="2"/>
    <x v="1"/>
    <x v="4985"/>
  </r>
  <r>
    <x v="2"/>
    <x v="2"/>
    <x v="5601"/>
  </r>
  <r>
    <x v="2"/>
    <x v="3"/>
    <x v="5602"/>
  </r>
  <r>
    <x v="2"/>
    <x v="4"/>
    <x v="5603"/>
  </r>
  <r>
    <x v="2"/>
    <x v="5"/>
    <x v="3214"/>
  </r>
  <r>
    <x v="2"/>
    <x v="6"/>
    <x v="2630"/>
  </r>
  <r>
    <x v="2"/>
    <x v="7"/>
    <x v="3441"/>
  </r>
  <r>
    <x v="2"/>
    <x v="8"/>
    <x v="5604"/>
  </r>
  <r>
    <x v="2"/>
    <x v="9"/>
    <x v="4635"/>
  </r>
  <r>
    <x v="2"/>
    <x v="10"/>
    <x v="2886"/>
  </r>
  <r>
    <x v="2"/>
    <x v="11"/>
    <x v="5088"/>
  </r>
  <r>
    <x v="2"/>
    <x v="12"/>
    <x v="3264"/>
  </r>
  <r>
    <x v="2"/>
    <x v="13"/>
    <x v="4365"/>
  </r>
  <r>
    <x v="2"/>
    <x v="14"/>
    <x v="5605"/>
  </r>
  <r>
    <x v="2"/>
    <x v="15"/>
    <x v="3430"/>
  </r>
  <r>
    <x v="2"/>
    <x v="16"/>
    <x v="4974"/>
  </r>
  <r>
    <x v="2"/>
    <x v="17"/>
    <x v="5530"/>
  </r>
  <r>
    <x v="2"/>
    <x v="18"/>
    <x v="4146"/>
  </r>
  <r>
    <x v="2"/>
    <x v="19"/>
    <x v="3132"/>
  </r>
  <r>
    <x v="2"/>
    <x v="20"/>
    <x v="4303"/>
  </r>
  <r>
    <x v="2"/>
    <x v="21"/>
    <x v="4412"/>
  </r>
  <r>
    <x v="2"/>
    <x v="22"/>
    <x v="3442"/>
  </r>
  <r>
    <x v="2"/>
    <x v="23"/>
    <x v="3145"/>
  </r>
  <r>
    <x v="2"/>
    <x v="0"/>
    <x v="5606"/>
  </r>
  <r>
    <x v="2"/>
    <x v="1"/>
    <x v="3581"/>
  </r>
  <r>
    <x v="2"/>
    <x v="2"/>
    <x v="5607"/>
  </r>
  <r>
    <x v="2"/>
    <x v="3"/>
    <x v="2779"/>
  </r>
  <r>
    <x v="2"/>
    <x v="4"/>
    <x v="2375"/>
  </r>
  <r>
    <x v="2"/>
    <x v="5"/>
    <x v="2215"/>
  </r>
  <r>
    <x v="2"/>
    <x v="6"/>
    <x v="3730"/>
  </r>
  <r>
    <x v="2"/>
    <x v="7"/>
    <x v="2531"/>
  </r>
  <r>
    <x v="2"/>
    <x v="8"/>
    <x v="5608"/>
  </r>
  <r>
    <x v="2"/>
    <x v="9"/>
    <x v="3387"/>
  </r>
  <r>
    <x v="2"/>
    <x v="10"/>
    <x v="3442"/>
  </r>
  <r>
    <x v="2"/>
    <x v="11"/>
    <x v="5609"/>
  </r>
  <r>
    <x v="2"/>
    <x v="12"/>
    <x v="5610"/>
  </r>
  <r>
    <x v="2"/>
    <x v="13"/>
    <x v="3181"/>
  </r>
  <r>
    <x v="2"/>
    <x v="14"/>
    <x v="2061"/>
  </r>
  <r>
    <x v="2"/>
    <x v="15"/>
    <x v="5611"/>
  </r>
  <r>
    <x v="2"/>
    <x v="16"/>
    <x v="3945"/>
  </r>
  <r>
    <x v="2"/>
    <x v="17"/>
    <x v="4515"/>
  </r>
  <r>
    <x v="2"/>
    <x v="18"/>
    <x v="5612"/>
  </r>
  <r>
    <x v="2"/>
    <x v="19"/>
    <x v="3200"/>
  </r>
  <r>
    <x v="2"/>
    <x v="20"/>
    <x v="3439"/>
  </r>
  <r>
    <x v="2"/>
    <x v="21"/>
    <x v="4207"/>
  </r>
  <r>
    <x v="2"/>
    <x v="22"/>
    <x v="2811"/>
  </r>
  <r>
    <x v="2"/>
    <x v="23"/>
    <x v="5613"/>
  </r>
  <r>
    <x v="2"/>
    <x v="0"/>
    <x v="5384"/>
  </r>
  <r>
    <x v="2"/>
    <x v="1"/>
    <x v="5614"/>
  </r>
  <r>
    <x v="2"/>
    <x v="2"/>
    <x v="428"/>
  </r>
  <r>
    <x v="2"/>
    <x v="3"/>
    <x v="5615"/>
  </r>
  <r>
    <x v="2"/>
    <x v="4"/>
    <x v="3464"/>
  </r>
  <r>
    <x v="2"/>
    <x v="5"/>
    <x v="5616"/>
  </r>
  <r>
    <x v="2"/>
    <x v="6"/>
    <x v="5617"/>
  </r>
  <r>
    <x v="2"/>
    <x v="7"/>
    <x v="3513"/>
  </r>
  <r>
    <x v="2"/>
    <x v="8"/>
    <x v="3513"/>
  </r>
  <r>
    <x v="2"/>
    <x v="9"/>
    <x v="3513"/>
  </r>
  <r>
    <x v="2"/>
    <x v="10"/>
    <x v="5618"/>
  </r>
  <r>
    <x v="2"/>
    <x v="11"/>
    <x v="5619"/>
  </r>
  <r>
    <x v="2"/>
    <x v="12"/>
    <x v="5620"/>
  </r>
  <r>
    <x v="2"/>
    <x v="13"/>
    <x v="5621"/>
  </r>
  <r>
    <x v="2"/>
    <x v="14"/>
    <x v="5622"/>
  </r>
  <r>
    <x v="2"/>
    <x v="15"/>
    <x v="5623"/>
  </r>
  <r>
    <x v="2"/>
    <x v="16"/>
    <x v="5624"/>
  </r>
  <r>
    <x v="2"/>
    <x v="17"/>
    <x v="5558"/>
  </r>
  <r>
    <x v="2"/>
    <x v="18"/>
    <x v="2898"/>
  </r>
  <r>
    <x v="2"/>
    <x v="19"/>
    <x v="4937"/>
  </r>
  <r>
    <x v="2"/>
    <x v="20"/>
    <x v="4132"/>
  </r>
  <r>
    <x v="2"/>
    <x v="21"/>
    <x v="5625"/>
  </r>
  <r>
    <x v="2"/>
    <x v="22"/>
    <x v="5620"/>
  </r>
  <r>
    <x v="2"/>
    <x v="23"/>
    <x v="5051"/>
  </r>
  <r>
    <x v="2"/>
    <x v="0"/>
    <x v="4996"/>
  </r>
  <r>
    <x v="2"/>
    <x v="1"/>
    <x v="5626"/>
  </r>
  <r>
    <x v="2"/>
    <x v="2"/>
    <x v="5627"/>
  </r>
  <r>
    <x v="2"/>
    <x v="3"/>
    <x v="5628"/>
  </r>
  <r>
    <x v="2"/>
    <x v="4"/>
    <x v="5629"/>
  </r>
  <r>
    <x v="2"/>
    <x v="5"/>
    <x v="4836"/>
  </r>
  <r>
    <x v="2"/>
    <x v="6"/>
    <x v="2896"/>
  </r>
  <r>
    <x v="2"/>
    <x v="7"/>
    <x v="3716"/>
  </r>
  <r>
    <x v="2"/>
    <x v="8"/>
    <x v="2201"/>
  </r>
  <r>
    <x v="2"/>
    <x v="9"/>
    <x v="2364"/>
  </r>
  <r>
    <x v="2"/>
    <x v="10"/>
    <x v="4138"/>
  </r>
  <r>
    <x v="2"/>
    <x v="11"/>
    <x v="3037"/>
  </r>
  <r>
    <x v="2"/>
    <x v="12"/>
    <x v="2016"/>
  </r>
  <r>
    <x v="2"/>
    <x v="13"/>
    <x v="4145"/>
  </r>
  <r>
    <x v="2"/>
    <x v="14"/>
    <x v="1533"/>
  </r>
  <r>
    <x v="2"/>
    <x v="15"/>
    <x v="2019"/>
  </r>
  <r>
    <x v="2"/>
    <x v="16"/>
    <x v="1943"/>
  </r>
  <r>
    <x v="2"/>
    <x v="17"/>
    <x v="5379"/>
  </r>
  <r>
    <x v="2"/>
    <x v="18"/>
    <x v="103"/>
  </r>
  <r>
    <x v="2"/>
    <x v="19"/>
    <x v="4463"/>
  </r>
  <r>
    <x v="2"/>
    <x v="20"/>
    <x v="2546"/>
  </r>
  <r>
    <x v="2"/>
    <x v="21"/>
    <x v="2066"/>
  </r>
  <r>
    <x v="2"/>
    <x v="22"/>
    <x v="4873"/>
  </r>
  <r>
    <x v="2"/>
    <x v="23"/>
    <x v="5630"/>
  </r>
  <r>
    <x v="2"/>
    <x v="0"/>
    <x v="5015"/>
  </r>
  <r>
    <x v="2"/>
    <x v="1"/>
    <x v="4947"/>
  </r>
  <r>
    <x v="2"/>
    <x v="2"/>
    <x v="2253"/>
  </r>
  <r>
    <x v="2"/>
    <x v="3"/>
    <x v="5365"/>
  </r>
  <r>
    <x v="2"/>
    <x v="4"/>
    <x v="5631"/>
  </r>
  <r>
    <x v="2"/>
    <x v="5"/>
    <x v="3915"/>
  </r>
  <r>
    <x v="2"/>
    <x v="6"/>
    <x v="3879"/>
  </r>
  <r>
    <x v="2"/>
    <x v="7"/>
    <x v="4864"/>
  </r>
  <r>
    <x v="2"/>
    <x v="8"/>
    <x v="3636"/>
  </r>
  <r>
    <x v="2"/>
    <x v="9"/>
    <x v="3438"/>
  </r>
  <r>
    <x v="2"/>
    <x v="10"/>
    <x v="2638"/>
  </r>
  <r>
    <x v="2"/>
    <x v="11"/>
    <x v="2506"/>
  </r>
  <r>
    <x v="2"/>
    <x v="12"/>
    <x v="2254"/>
  </r>
  <r>
    <x v="2"/>
    <x v="13"/>
    <x v="4311"/>
  </r>
  <r>
    <x v="2"/>
    <x v="14"/>
    <x v="4653"/>
  </r>
  <r>
    <x v="2"/>
    <x v="15"/>
    <x v="2364"/>
  </r>
  <r>
    <x v="2"/>
    <x v="16"/>
    <x v="4627"/>
  </r>
  <r>
    <x v="2"/>
    <x v="17"/>
    <x v="5029"/>
  </r>
  <r>
    <x v="2"/>
    <x v="18"/>
    <x v="2491"/>
  </r>
  <r>
    <x v="2"/>
    <x v="19"/>
    <x v="2932"/>
  </r>
  <r>
    <x v="2"/>
    <x v="20"/>
    <x v="465"/>
  </r>
  <r>
    <x v="2"/>
    <x v="21"/>
    <x v="3092"/>
  </r>
  <r>
    <x v="2"/>
    <x v="22"/>
    <x v="3101"/>
  </r>
  <r>
    <x v="2"/>
    <x v="23"/>
    <x v="5554"/>
  </r>
  <r>
    <x v="2"/>
    <x v="0"/>
    <x v="2056"/>
  </r>
  <r>
    <x v="2"/>
    <x v="1"/>
    <x v="2200"/>
  </r>
  <r>
    <x v="2"/>
    <x v="2"/>
    <x v="2738"/>
  </r>
  <r>
    <x v="2"/>
    <x v="3"/>
    <x v="2611"/>
  </r>
  <r>
    <x v="2"/>
    <x v="4"/>
    <x v="2556"/>
  </r>
  <r>
    <x v="2"/>
    <x v="5"/>
    <x v="3238"/>
  </r>
  <r>
    <x v="2"/>
    <x v="6"/>
    <x v="2092"/>
  </r>
  <r>
    <x v="2"/>
    <x v="7"/>
    <x v="2511"/>
  </r>
  <r>
    <x v="2"/>
    <x v="8"/>
    <x v="2279"/>
  </r>
  <r>
    <x v="2"/>
    <x v="9"/>
    <x v="3389"/>
  </r>
  <r>
    <x v="2"/>
    <x v="10"/>
    <x v="2330"/>
  </r>
  <r>
    <x v="2"/>
    <x v="11"/>
    <x v="5632"/>
  </r>
  <r>
    <x v="2"/>
    <x v="12"/>
    <x v="5550"/>
  </r>
  <r>
    <x v="2"/>
    <x v="13"/>
    <x v="2064"/>
  </r>
  <r>
    <x v="2"/>
    <x v="14"/>
    <x v="2331"/>
  </r>
  <r>
    <x v="2"/>
    <x v="15"/>
    <x v="2065"/>
  </r>
  <r>
    <x v="2"/>
    <x v="16"/>
    <x v="2755"/>
  </r>
  <r>
    <x v="2"/>
    <x v="17"/>
    <x v="4303"/>
  </r>
  <r>
    <x v="2"/>
    <x v="18"/>
    <x v="3612"/>
  </r>
  <r>
    <x v="2"/>
    <x v="19"/>
    <x v="2194"/>
  </r>
  <r>
    <x v="2"/>
    <x v="20"/>
    <x v="2574"/>
  </r>
  <r>
    <x v="2"/>
    <x v="21"/>
    <x v="2612"/>
  </r>
  <r>
    <x v="2"/>
    <x v="22"/>
    <x v="2222"/>
  </r>
  <r>
    <x v="2"/>
    <x v="23"/>
    <x v="5633"/>
  </r>
  <r>
    <x v="2"/>
    <x v="0"/>
    <x v="5634"/>
  </r>
  <r>
    <x v="2"/>
    <x v="1"/>
    <x v="5635"/>
  </r>
  <r>
    <x v="2"/>
    <x v="2"/>
    <x v="4898"/>
  </r>
  <r>
    <x v="2"/>
    <x v="3"/>
    <x v="5547"/>
  </r>
  <r>
    <x v="2"/>
    <x v="4"/>
    <x v="4638"/>
  </r>
  <r>
    <x v="2"/>
    <x v="5"/>
    <x v="419"/>
  </r>
  <r>
    <x v="2"/>
    <x v="6"/>
    <x v="2694"/>
  </r>
  <r>
    <x v="2"/>
    <x v="7"/>
    <x v="3134"/>
  </r>
  <r>
    <x v="2"/>
    <x v="8"/>
    <x v="3916"/>
  </r>
  <r>
    <x v="2"/>
    <x v="9"/>
    <x v="3130"/>
  </r>
  <r>
    <x v="2"/>
    <x v="10"/>
    <x v="3099"/>
  </r>
  <r>
    <x v="2"/>
    <x v="11"/>
    <x v="2313"/>
  </r>
  <r>
    <x v="2"/>
    <x v="12"/>
    <x v="4974"/>
  </r>
  <r>
    <x v="2"/>
    <x v="13"/>
    <x v="3032"/>
  </r>
  <r>
    <x v="2"/>
    <x v="14"/>
    <x v="3015"/>
  </r>
  <r>
    <x v="2"/>
    <x v="15"/>
    <x v="5525"/>
  </r>
  <r>
    <x v="2"/>
    <x v="16"/>
    <x v="3737"/>
  </r>
  <r>
    <x v="2"/>
    <x v="17"/>
    <x v="1652"/>
  </r>
  <r>
    <x v="2"/>
    <x v="18"/>
    <x v="2186"/>
  </r>
  <r>
    <x v="2"/>
    <x v="19"/>
    <x v="4274"/>
  </r>
  <r>
    <x v="2"/>
    <x v="20"/>
    <x v="3877"/>
  </r>
  <r>
    <x v="2"/>
    <x v="21"/>
    <x v="5636"/>
  </r>
  <r>
    <x v="2"/>
    <x v="22"/>
    <x v="3116"/>
  </r>
  <r>
    <x v="2"/>
    <x v="23"/>
    <x v="3827"/>
  </r>
  <r>
    <x v="2"/>
    <x v="0"/>
    <x v="4514"/>
  </r>
  <r>
    <x v="2"/>
    <x v="1"/>
    <x v="2237"/>
  </r>
  <r>
    <x v="2"/>
    <x v="2"/>
    <x v="3155"/>
  </r>
  <r>
    <x v="2"/>
    <x v="3"/>
    <x v="2354"/>
  </r>
  <r>
    <x v="2"/>
    <x v="4"/>
    <x v="3015"/>
  </r>
  <r>
    <x v="2"/>
    <x v="5"/>
    <x v="3572"/>
  </r>
  <r>
    <x v="2"/>
    <x v="6"/>
    <x v="5637"/>
  </r>
  <r>
    <x v="2"/>
    <x v="7"/>
    <x v="3255"/>
  </r>
  <r>
    <x v="2"/>
    <x v="8"/>
    <x v="1437"/>
  </r>
  <r>
    <x v="2"/>
    <x v="9"/>
    <x v="2403"/>
  </r>
  <r>
    <x v="2"/>
    <x v="10"/>
    <x v="3245"/>
  </r>
  <r>
    <x v="2"/>
    <x v="11"/>
    <x v="3353"/>
  </r>
  <r>
    <x v="2"/>
    <x v="12"/>
    <x v="4489"/>
  </r>
  <r>
    <x v="2"/>
    <x v="13"/>
    <x v="2569"/>
  </r>
  <r>
    <x v="2"/>
    <x v="14"/>
    <x v="2405"/>
  </r>
  <r>
    <x v="2"/>
    <x v="15"/>
    <x v="2385"/>
  </r>
  <r>
    <x v="2"/>
    <x v="16"/>
    <x v="3242"/>
  </r>
  <r>
    <x v="2"/>
    <x v="17"/>
    <x v="2543"/>
  </r>
  <r>
    <x v="2"/>
    <x v="18"/>
    <x v="3675"/>
  </r>
  <r>
    <x v="2"/>
    <x v="19"/>
    <x v="2854"/>
  </r>
  <r>
    <x v="2"/>
    <x v="20"/>
    <x v="2557"/>
  </r>
  <r>
    <x v="2"/>
    <x v="21"/>
    <x v="4303"/>
  </r>
  <r>
    <x v="2"/>
    <x v="22"/>
    <x v="5590"/>
  </r>
  <r>
    <x v="2"/>
    <x v="23"/>
    <x v="5638"/>
  </r>
  <r>
    <x v="2"/>
    <x v="0"/>
    <x v="2568"/>
  </r>
  <r>
    <x v="2"/>
    <x v="1"/>
    <x v="3113"/>
  </r>
  <r>
    <x v="2"/>
    <x v="2"/>
    <x v="3409"/>
  </r>
  <r>
    <x v="2"/>
    <x v="3"/>
    <x v="2596"/>
  </r>
  <r>
    <x v="2"/>
    <x v="4"/>
    <x v="3382"/>
  </r>
  <r>
    <x v="2"/>
    <x v="5"/>
    <x v="2225"/>
  </r>
  <r>
    <x v="2"/>
    <x v="6"/>
    <x v="3925"/>
  </r>
  <r>
    <x v="2"/>
    <x v="7"/>
    <x v="2611"/>
  </r>
  <r>
    <x v="2"/>
    <x v="8"/>
    <x v="4208"/>
  </r>
  <r>
    <x v="2"/>
    <x v="9"/>
    <x v="3719"/>
  </r>
  <r>
    <x v="2"/>
    <x v="10"/>
    <x v="3258"/>
  </r>
  <r>
    <x v="2"/>
    <x v="11"/>
    <x v="2202"/>
  </r>
  <r>
    <x v="2"/>
    <x v="12"/>
    <x v="2763"/>
  </r>
  <r>
    <x v="2"/>
    <x v="13"/>
    <x v="2056"/>
  </r>
  <r>
    <x v="2"/>
    <x v="14"/>
    <x v="4514"/>
  </r>
  <r>
    <x v="2"/>
    <x v="15"/>
    <x v="2216"/>
  </r>
  <r>
    <x v="2"/>
    <x v="16"/>
    <x v="4843"/>
  </r>
  <r>
    <x v="2"/>
    <x v="17"/>
    <x v="3746"/>
  </r>
  <r>
    <x v="2"/>
    <x v="18"/>
    <x v="5639"/>
  </r>
  <r>
    <x v="2"/>
    <x v="19"/>
    <x v="4627"/>
  </r>
  <r>
    <x v="2"/>
    <x v="20"/>
    <x v="4275"/>
  </r>
  <r>
    <x v="2"/>
    <x v="21"/>
    <x v="2508"/>
  </r>
  <r>
    <x v="2"/>
    <x v="22"/>
    <x v="3524"/>
  </r>
  <r>
    <x v="2"/>
    <x v="23"/>
    <x v="3384"/>
  </r>
  <r>
    <x v="2"/>
    <x v="0"/>
    <x v="2618"/>
  </r>
  <r>
    <x v="2"/>
    <x v="1"/>
    <x v="2556"/>
  </r>
  <r>
    <x v="2"/>
    <x v="2"/>
    <x v="2740"/>
  </r>
  <r>
    <x v="2"/>
    <x v="3"/>
    <x v="3668"/>
  </r>
  <r>
    <x v="2"/>
    <x v="4"/>
    <x v="2211"/>
  </r>
  <r>
    <x v="2"/>
    <x v="5"/>
    <x v="4881"/>
  </r>
  <r>
    <x v="2"/>
    <x v="6"/>
    <x v="2952"/>
  </r>
  <r>
    <x v="2"/>
    <x v="7"/>
    <x v="2013"/>
  </r>
  <r>
    <x v="2"/>
    <x v="8"/>
    <x v="2284"/>
  </r>
  <r>
    <x v="2"/>
    <x v="9"/>
    <x v="3341"/>
  </r>
  <r>
    <x v="2"/>
    <x v="10"/>
    <x v="2023"/>
  </r>
  <r>
    <x v="2"/>
    <x v="11"/>
    <x v="3784"/>
  </r>
  <r>
    <x v="2"/>
    <x v="12"/>
    <x v="3904"/>
  </r>
  <r>
    <x v="2"/>
    <x v="13"/>
    <x v="2694"/>
  </r>
  <r>
    <x v="2"/>
    <x v="14"/>
    <x v="4166"/>
  </r>
  <r>
    <x v="2"/>
    <x v="15"/>
    <x v="3134"/>
  </r>
  <r>
    <x v="2"/>
    <x v="16"/>
    <x v="2494"/>
  </r>
  <r>
    <x v="2"/>
    <x v="17"/>
    <x v="2656"/>
  </r>
  <r>
    <x v="2"/>
    <x v="18"/>
    <x v="4457"/>
  </r>
  <r>
    <x v="2"/>
    <x v="19"/>
    <x v="1890"/>
  </r>
  <r>
    <x v="2"/>
    <x v="20"/>
    <x v="2303"/>
  </r>
  <r>
    <x v="2"/>
    <x v="21"/>
    <x v="2255"/>
  </r>
  <r>
    <x v="2"/>
    <x v="22"/>
    <x v="3067"/>
  </r>
  <r>
    <x v="2"/>
    <x v="23"/>
    <x v="2517"/>
  </r>
  <r>
    <x v="2"/>
    <x v="0"/>
    <x v="4635"/>
  </r>
  <r>
    <x v="2"/>
    <x v="1"/>
    <x v="2584"/>
  </r>
  <r>
    <x v="2"/>
    <x v="2"/>
    <x v="5266"/>
  </r>
  <r>
    <x v="2"/>
    <x v="3"/>
    <x v="1592"/>
  </r>
  <r>
    <x v="2"/>
    <x v="4"/>
    <x v="2517"/>
  </r>
  <r>
    <x v="2"/>
    <x v="5"/>
    <x v="5569"/>
  </r>
  <r>
    <x v="2"/>
    <x v="6"/>
    <x v="4711"/>
  </r>
  <r>
    <x v="2"/>
    <x v="7"/>
    <x v="1850"/>
  </r>
  <r>
    <x v="2"/>
    <x v="8"/>
    <x v="5640"/>
  </r>
  <r>
    <x v="2"/>
    <x v="9"/>
    <x v="2845"/>
  </r>
  <r>
    <x v="2"/>
    <x v="10"/>
    <x v="2168"/>
  </r>
  <r>
    <x v="2"/>
    <x v="11"/>
    <x v="4731"/>
  </r>
  <r>
    <x v="2"/>
    <x v="12"/>
    <x v="3562"/>
  </r>
  <r>
    <x v="2"/>
    <x v="13"/>
    <x v="4091"/>
  </r>
  <r>
    <x v="2"/>
    <x v="14"/>
    <x v="4851"/>
  </r>
  <r>
    <x v="2"/>
    <x v="15"/>
    <x v="3369"/>
  </r>
  <r>
    <x v="2"/>
    <x v="16"/>
    <x v="4727"/>
  </r>
  <r>
    <x v="2"/>
    <x v="17"/>
    <x v="5522"/>
  </r>
  <r>
    <x v="2"/>
    <x v="18"/>
    <x v="2577"/>
  </r>
  <r>
    <x v="2"/>
    <x v="19"/>
    <x v="3934"/>
  </r>
  <r>
    <x v="2"/>
    <x v="20"/>
    <x v="4744"/>
  </r>
  <r>
    <x v="2"/>
    <x v="21"/>
    <x v="4469"/>
  </r>
  <r>
    <x v="2"/>
    <x v="22"/>
    <x v="4566"/>
  </r>
  <r>
    <x v="2"/>
    <x v="23"/>
    <x v="2280"/>
  </r>
  <r>
    <x v="2"/>
    <x v="0"/>
    <x v="3234"/>
  </r>
  <r>
    <x v="2"/>
    <x v="1"/>
    <x v="5641"/>
  </r>
  <r>
    <x v="2"/>
    <x v="2"/>
    <x v="3085"/>
  </r>
  <r>
    <x v="2"/>
    <x v="3"/>
    <x v="5517"/>
  </r>
  <r>
    <x v="2"/>
    <x v="4"/>
    <x v="3887"/>
  </r>
  <r>
    <x v="2"/>
    <x v="5"/>
    <x v="5642"/>
  </r>
  <r>
    <x v="2"/>
    <x v="6"/>
    <x v="3816"/>
  </r>
  <r>
    <x v="2"/>
    <x v="7"/>
    <x v="5523"/>
  </r>
  <r>
    <x v="2"/>
    <x v="8"/>
    <x v="4847"/>
  </r>
  <r>
    <x v="2"/>
    <x v="9"/>
    <x v="4213"/>
  </r>
  <r>
    <x v="2"/>
    <x v="10"/>
    <x v="2691"/>
  </r>
  <r>
    <x v="2"/>
    <x v="11"/>
    <x v="4827"/>
  </r>
  <r>
    <x v="2"/>
    <x v="12"/>
    <x v="2888"/>
  </r>
  <r>
    <x v="2"/>
    <x v="13"/>
    <x v="2690"/>
  </r>
  <r>
    <x v="2"/>
    <x v="14"/>
    <x v="5013"/>
  </r>
  <r>
    <x v="2"/>
    <x v="15"/>
    <x v="3896"/>
  </r>
  <r>
    <x v="2"/>
    <x v="16"/>
    <x v="5216"/>
  </r>
  <r>
    <x v="2"/>
    <x v="17"/>
    <x v="3026"/>
  </r>
  <r>
    <x v="2"/>
    <x v="18"/>
    <x v="4841"/>
  </r>
  <r>
    <x v="2"/>
    <x v="19"/>
    <x v="4158"/>
  </r>
  <r>
    <x v="2"/>
    <x v="20"/>
    <x v="3896"/>
  </r>
  <r>
    <x v="2"/>
    <x v="21"/>
    <x v="2923"/>
  </r>
  <r>
    <x v="2"/>
    <x v="22"/>
    <x v="48"/>
  </r>
  <r>
    <x v="2"/>
    <x v="23"/>
    <x v="2217"/>
  </r>
  <r>
    <x v="2"/>
    <x v="0"/>
    <x v="3028"/>
  </r>
  <r>
    <x v="2"/>
    <x v="1"/>
    <x v="2207"/>
  </r>
  <r>
    <x v="2"/>
    <x v="2"/>
    <x v="2261"/>
  </r>
  <r>
    <x v="2"/>
    <x v="3"/>
    <x v="2620"/>
  </r>
  <r>
    <x v="2"/>
    <x v="4"/>
    <x v="3426"/>
  </r>
  <r>
    <x v="2"/>
    <x v="5"/>
    <x v="4274"/>
  </r>
  <r>
    <x v="2"/>
    <x v="6"/>
    <x v="3568"/>
  </r>
  <r>
    <x v="2"/>
    <x v="7"/>
    <x v="2272"/>
  </r>
  <r>
    <x v="2"/>
    <x v="8"/>
    <x v="2527"/>
  </r>
  <r>
    <x v="2"/>
    <x v="9"/>
    <x v="535"/>
  </r>
  <r>
    <x v="2"/>
    <x v="10"/>
    <x v="4856"/>
  </r>
  <r>
    <x v="2"/>
    <x v="11"/>
    <x v="2056"/>
  </r>
  <r>
    <x v="2"/>
    <x v="12"/>
    <x v="4965"/>
  </r>
  <r>
    <x v="2"/>
    <x v="13"/>
    <x v="3551"/>
  </r>
  <r>
    <x v="2"/>
    <x v="14"/>
    <x v="2549"/>
  </r>
  <r>
    <x v="2"/>
    <x v="15"/>
    <x v="3388"/>
  </r>
  <r>
    <x v="2"/>
    <x v="16"/>
    <x v="2561"/>
  </r>
  <r>
    <x v="2"/>
    <x v="17"/>
    <x v="2887"/>
  </r>
  <r>
    <x v="2"/>
    <x v="18"/>
    <x v="4967"/>
  </r>
  <r>
    <x v="2"/>
    <x v="19"/>
    <x v="4166"/>
  </r>
  <r>
    <x v="2"/>
    <x v="20"/>
    <x v="3654"/>
  </r>
  <r>
    <x v="2"/>
    <x v="21"/>
    <x v="5632"/>
  </r>
  <r>
    <x v="2"/>
    <x v="22"/>
    <x v="3424"/>
  </r>
  <r>
    <x v="2"/>
    <x v="23"/>
    <x v="3103"/>
  </r>
  <r>
    <x v="2"/>
    <x v="0"/>
    <x v="3293"/>
  </r>
  <r>
    <x v="2"/>
    <x v="1"/>
    <x v="3057"/>
  </r>
  <r>
    <x v="2"/>
    <x v="2"/>
    <x v="5643"/>
  </r>
  <r>
    <x v="2"/>
    <x v="3"/>
    <x v="2903"/>
  </r>
  <r>
    <x v="2"/>
    <x v="4"/>
    <x v="2605"/>
  </r>
  <r>
    <x v="2"/>
    <x v="5"/>
    <x v="5644"/>
  </r>
  <r>
    <x v="2"/>
    <x v="6"/>
    <x v="2514"/>
  </r>
  <r>
    <x v="2"/>
    <x v="7"/>
    <x v="3315"/>
  </r>
  <r>
    <x v="2"/>
    <x v="8"/>
    <x v="2874"/>
  </r>
  <r>
    <x v="2"/>
    <x v="9"/>
    <x v="5035"/>
  </r>
  <r>
    <x v="2"/>
    <x v="10"/>
    <x v="2890"/>
  </r>
  <r>
    <x v="2"/>
    <x v="11"/>
    <x v="2101"/>
  </r>
  <r>
    <x v="2"/>
    <x v="12"/>
    <x v="2027"/>
  </r>
  <r>
    <x v="2"/>
    <x v="13"/>
    <x v="4639"/>
  </r>
  <r>
    <x v="2"/>
    <x v="14"/>
    <x v="4213"/>
  </r>
  <r>
    <x v="2"/>
    <x v="15"/>
    <x v="5210"/>
  </r>
  <r>
    <x v="2"/>
    <x v="16"/>
    <x v="2455"/>
  </r>
  <r>
    <x v="2"/>
    <x v="17"/>
    <x v="2598"/>
  </r>
  <r>
    <x v="2"/>
    <x v="18"/>
    <x v="5645"/>
  </r>
  <r>
    <x v="2"/>
    <x v="19"/>
    <x v="2457"/>
  </r>
  <r>
    <x v="2"/>
    <x v="20"/>
    <x v="3923"/>
  </r>
  <r>
    <x v="2"/>
    <x v="21"/>
    <x v="2367"/>
  </r>
  <r>
    <x v="2"/>
    <x v="22"/>
    <x v="2330"/>
  </r>
  <r>
    <x v="2"/>
    <x v="23"/>
    <x v="3569"/>
  </r>
  <r>
    <x v="2"/>
    <x v="0"/>
    <x v="5364"/>
  </r>
  <r>
    <x v="2"/>
    <x v="1"/>
    <x v="3268"/>
  </r>
  <r>
    <x v="2"/>
    <x v="2"/>
    <x v="3302"/>
  </r>
  <r>
    <x v="2"/>
    <x v="3"/>
    <x v="4949"/>
  </r>
  <r>
    <x v="2"/>
    <x v="4"/>
    <x v="3861"/>
  </r>
  <r>
    <x v="2"/>
    <x v="5"/>
    <x v="2513"/>
  </r>
  <r>
    <x v="2"/>
    <x v="6"/>
    <x v="1888"/>
  </r>
  <r>
    <x v="2"/>
    <x v="7"/>
    <x v="4087"/>
  </r>
  <r>
    <x v="2"/>
    <x v="8"/>
    <x v="3194"/>
  </r>
  <r>
    <x v="2"/>
    <x v="9"/>
    <x v="1415"/>
  </r>
  <r>
    <x v="2"/>
    <x v="10"/>
    <x v="3794"/>
  </r>
  <r>
    <x v="2"/>
    <x v="11"/>
    <x v="3281"/>
  </r>
  <r>
    <x v="2"/>
    <x v="12"/>
    <x v="2937"/>
  </r>
  <r>
    <x v="2"/>
    <x v="13"/>
    <x v="3252"/>
  </r>
  <r>
    <x v="2"/>
    <x v="14"/>
    <x v="3925"/>
  </r>
  <r>
    <x v="2"/>
    <x v="15"/>
    <x v="2592"/>
  </r>
  <r>
    <x v="2"/>
    <x v="16"/>
    <x v="2633"/>
  </r>
  <r>
    <x v="2"/>
    <x v="17"/>
    <x v="3974"/>
  </r>
  <r>
    <x v="2"/>
    <x v="18"/>
    <x v="2580"/>
  </r>
  <r>
    <x v="2"/>
    <x v="19"/>
    <x v="1651"/>
  </r>
  <r>
    <x v="2"/>
    <x v="20"/>
    <x v="2937"/>
  </r>
  <r>
    <x v="2"/>
    <x v="21"/>
    <x v="2630"/>
  </r>
  <r>
    <x v="2"/>
    <x v="22"/>
    <x v="3144"/>
  </r>
  <r>
    <x v="2"/>
    <x v="23"/>
    <x v="2618"/>
  </r>
  <r>
    <x v="2"/>
    <x v="0"/>
    <x v="4335"/>
  </r>
  <r>
    <x v="2"/>
    <x v="1"/>
    <x v="3742"/>
  </r>
  <r>
    <x v="2"/>
    <x v="2"/>
    <x v="3136"/>
  </r>
  <r>
    <x v="2"/>
    <x v="3"/>
    <x v="4411"/>
  </r>
  <r>
    <x v="2"/>
    <x v="4"/>
    <x v="5557"/>
  </r>
  <r>
    <x v="2"/>
    <x v="5"/>
    <x v="2341"/>
  </r>
  <r>
    <x v="2"/>
    <x v="6"/>
    <x v="1524"/>
  </r>
  <r>
    <x v="2"/>
    <x v="7"/>
    <x v="3224"/>
  </r>
  <r>
    <x v="2"/>
    <x v="8"/>
    <x v="3445"/>
  </r>
  <r>
    <x v="2"/>
    <x v="9"/>
    <x v="2098"/>
  </r>
  <r>
    <x v="2"/>
    <x v="10"/>
    <x v="2887"/>
  </r>
  <r>
    <x v="2"/>
    <x v="11"/>
    <x v="2716"/>
  </r>
  <r>
    <x v="2"/>
    <x v="12"/>
    <x v="4170"/>
  </r>
  <r>
    <x v="2"/>
    <x v="13"/>
    <x v="4395"/>
  </r>
  <r>
    <x v="2"/>
    <x v="14"/>
    <x v="3078"/>
  </r>
  <r>
    <x v="2"/>
    <x v="15"/>
    <x v="5085"/>
  </r>
  <r>
    <x v="2"/>
    <x v="16"/>
    <x v="3898"/>
  </r>
  <r>
    <x v="2"/>
    <x v="17"/>
    <x v="2704"/>
  </r>
  <r>
    <x v="2"/>
    <x v="18"/>
    <x v="4962"/>
  </r>
  <r>
    <x v="2"/>
    <x v="19"/>
    <x v="5646"/>
  </r>
  <r>
    <x v="2"/>
    <x v="20"/>
    <x v="3810"/>
  </r>
  <r>
    <x v="2"/>
    <x v="21"/>
    <x v="3106"/>
  </r>
  <r>
    <x v="2"/>
    <x v="22"/>
    <x v="2565"/>
  </r>
  <r>
    <x v="2"/>
    <x v="23"/>
    <x v="4519"/>
  </r>
  <r>
    <x v="2"/>
    <x v="0"/>
    <x v="4443"/>
  </r>
  <r>
    <x v="2"/>
    <x v="1"/>
    <x v="3810"/>
  </r>
  <r>
    <x v="2"/>
    <x v="2"/>
    <x v="4394"/>
  </r>
  <r>
    <x v="2"/>
    <x v="3"/>
    <x v="2570"/>
  </r>
  <r>
    <x v="2"/>
    <x v="4"/>
    <x v="2606"/>
  </r>
  <r>
    <x v="2"/>
    <x v="5"/>
    <x v="2343"/>
  </r>
  <r>
    <x v="2"/>
    <x v="6"/>
    <x v="2534"/>
  </r>
  <r>
    <x v="2"/>
    <x v="7"/>
    <x v="4648"/>
  </r>
  <r>
    <x v="2"/>
    <x v="8"/>
    <x v="419"/>
  </r>
  <r>
    <x v="2"/>
    <x v="9"/>
    <x v="5266"/>
  </r>
  <r>
    <x v="2"/>
    <x v="10"/>
    <x v="2691"/>
  </r>
  <r>
    <x v="2"/>
    <x v="11"/>
    <x v="2573"/>
  </r>
  <r>
    <x v="2"/>
    <x v="12"/>
    <x v="5616"/>
  </r>
  <r>
    <x v="2"/>
    <x v="13"/>
    <x v="5647"/>
  </r>
  <r>
    <x v="2"/>
    <x v="14"/>
    <x v="5648"/>
  </r>
  <r>
    <x v="2"/>
    <x v="15"/>
    <x v="3430"/>
  </r>
  <r>
    <x v="2"/>
    <x v="16"/>
    <x v="5649"/>
  </r>
  <r>
    <x v="2"/>
    <x v="17"/>
    <x v="3479"/>
  </r>
  <r>
    <x v="2"/>
    <x v="18"/>
    <x v="1567"/>
  </r>
  <r>
    <x v="2"/>
    <x v="19"/>
    <x v="2343"/>
  </r>
  <r>
    <x v="2"/>
    <x v="20"/>
    <x v="3465"/>
  </r>
  <r>
    <x v="2"/>
    <x v="21"/>
    <x v="3896"/>
  </r>
  <r>
    <x v="2"/>
    <x v="22"/>
    <x v="3907"/>
  </r>
  <r>
    <x v="2"/>
    <x v="23"/>
    <x v="2184"/>
  </r>
  <r>
    <x v="2"/>
    <x v="0"/>
    <x v="3080"/>
  </r>
  <r>
    <x v="2"/>
    <x v="1"/>
    <x v="5585"/>
  </r>
  <r>
    <x v="2"/>
    <x v="2"/>
    <x v="5650"/>
  </r>
  <r>
    <x v="2"/>
    <x v="3"/>
    <x v="3594"/>
  </r>
  <r>
    <x v="2"/>
    <x v="4"/>
    <x v="5083"/>
  </r>
  <r>
    <x v="2"/>
    <x v="5"/>
    <x v="5651"/>
  </r>
  <r>
    <x v="2"/>
    <x v="6"/>
    <x v="2345"/>
  </r>
  <r>
    <x v="2"/>
    <x v="7"/>
    <x v="4677"/>
  </r>
  <r>
    <x v="2"/>
    <x v="8"/>
    <x v="3161"/>
  </r>
  <r>
    <x v="2"/>
    <x v="9"/>
    <x v="5097"/>
  </r>
  <r>
    <x v="2"/>
    <x v="10"/>
    <x v="2821"/>
  </r>
  <r>
    <x v="2"/>
    <x v="11"/>
    <x v="5652"/>
  </r>
  <r>
    <x v="2"/>
    <x v="12"/>
    <x v="5281"/>
  </r>
  <r>
    <x v="2"/>
    <x v="13"/>
    <x v="2607"/>
  </r>
  <r>
    <x v="2"/>
    <x v="14"/>
    <x v="569"/>
  </r>
  <r>
    <x v="2"/>
    <x v="15"/>
    <x v="4473"/>
  </r>
  <r>
    <x v="2"/>
    <x v="16"/>
    <x v="5133"/>
  </r>
  <r>
    <x v="2"/>
    <x v="17"/>
    <x v="101"/>
  </r>
  <r>
    <x v="2"/>
    <x v="18"/>
    <x v="3367"/>
  </r>
  <r>
    <x v="2"/>
    <x v="19"/>
    <x v="4084"/>
  </r>
  <r>
    <x v="2"/>
    <x v="20"/>
    <x v="3441"/>
  </r>
  <r>
    <x v="2"/>
    <x v="21"/>
    <x v="5653"/>
  </r>
  <r>
    <x v="2"/>
    <x v="22"/>
    <x v="5654"/>
  </r>
  <r>
    <x v="2"/>
    <x v="23"/>
    <x v="2808"/>
  </r>
  <r>
    <x v="2"/>
    <x v="0"/>
    <x v="2075"/>
  </r>
  <r>
    <x v="2"/>
    <x v="1"/>
    <x v="5655"/>
  </r>
  <r>
    <x v="2"/>
    <x v="2"/>
    <x v="2700"/>
  </r>
  <r>
    <x v="2"/>
    <x v="3"/>
    <x v="5385"/>
  </r>
  <r>
    <x v="2"/>
    <x v="4"/>
    <x v="3028"/>
  </r>
  <r>
    <x v="2"/>
    <x v="5"/>
    <x v="3281"/>
  </r>
  <r>
    <x v="2"/>
    <x v="6"/>
    <x v="5355"/>
  </r>
  <r>
    <x v="2"/>
    <x v="7"/>
    <x v="5417"/>
  </r>
  <r>
    <x v="2"/>
    <x v="8"/>
    <x v="4321"/>
  </r>
  <r>
    <x v="2"/>
    <x v="9"/>
    <x v="2584"/>
  </r>
  <r>
    <x v="2"/>
    <x v="10"/>
    <x v="3239"/>
  </r>
  <r>
    <x v="2"/>
    <x v="11"/>
    <x v="2951"/>
  </r>
  <r>
    <x v="2"/>
    <x v="12"/>
    <x v="2751"/>
  </r>
  <r>
    <x v="2"/>
    <x v="13"/>
    <x v="2315"/>
  </r>
  <r>
    <x v="2"/>
    <x v="14"/>
    <x v="3137"/>
  </r>
  <r>
    <x v="2"/>
    <x v="15"/>
    <x v="5656"/>
  </r>
  <r>
    <x v="2"/>
    <x v="16"/>
    <x v="2234"/>
  </r>
  <r>
    <x v="2"/>
    <x v="17"/>
    <x v="2258"/>
  </r>
  <r>
    <x v="2"/>
    <x v="18"/>
    <x v="3957"/>
  </r>
  <r>
    <x v="2"/>
    <x v="19"/>
    <x v="1533"/>
  </r>
  <r>
    <x v="2"/>
    <x v="20"/>
    <x v="4293"/>
  </r>
  <r>
    <x v="2"/>
    <x v="21"/>
    <x v="3430"/>
  </r>
  <r>
    <x v="2"/>
    <x v="22"/>
    <x v="4846"/>
  </r>
  <r>
    <x v="2"/>
    <x v="23"/>
    <x v="4170"/>
  </r>
  <r>
    <x v="2"/>
    <x v="0"/>
    <x v="3215"/>
  </r>
  <r>
    <x v="2"/>
    <x v="1"/>
    <x v="4206"/>
  </r>
  <r>
    <x v="2"/>
    <x v="2"/>
    <x v="3216"/>
  </r>
  <r>
    <x v="2"/>
    <x v="3"/>
    <x v="3113"/>
  </r>
  <r>
    <x v="2"/>
    <x v="4"/>
    <x v="2598"/>
  </r>
  <r>
    <x v="2"/>
    <x v="5"/>
    <x v="4673"/>
  </r>
  <r>
    <x v="2"/>
    <x v="6"/>
    <x v="2679"/>
  </r>
  <r>
    <x v="2"/>
    <x v="7"/>
    <x v="3582"/>
  </r>
  <r>
    <x v="2"/>
    <x v="8"/>
    <x v="5088"/>
  </r>
  <r>
    <x v="2"/>
    <x v="9"/>
    <x v="3382"/>
  </r>
  <r>
    <x v="2"/>
    <x v="10"/>
    <x v="5657"/>
  </r>
  <r>
    <x v="2"/>
    <x v="11"/>
    <x v="5658"/>
  </r>
  <r>
    <x v="2"/>
    <x v="12"/>
    <x v="92"/>
  </r>
  <r>
    <x v="2"/>
    <x v="13"/>
    <x v="5659"/>
  </r>
  <r>
    <x v="2"/>
    <x v="14"/>
    <x v="5660"/>
  </r>
  <r>
    <x v="2"/>
    <x v="15"/>
    <x v="3395"/>
  </r>
  <r>
    <x v="2"/>
    <x v="16"/>
    <x v="5661"/>
  </r>
  <r>
    <x v="2"/>
    <x v="17"/>
    <x v="3086"/>
  </r>
  <r>
    <x v="2"/>
    <x v="18"/>
    <x v="3094"/>
  </r>
  <r>
    <x v="2"/>
    <x v="19"/>
    <x v="2222"/>
  </r>
  <r>
    <x v="2"/>
    <x v="20"/>
    <x v="3115"/>
  </r>
  <r>
    <x v="2"/>
    <x v="21"/>
    <x v="5662"/>
  </r>
  <r>
    <x v="2"/>
    <x v="22"/>
    <x v="5214"/>
  </r>
  <r>
    <x v="2"/>
    <x v="23"/>
    <x v="4452"/>
  </r>
  <r>
    <x v="2"/>
    <x v="0"/>
    <x v="5663"/>
  </r>
  <r>
    <x v="2"/>
    <x v="1"/>
    <x v="3295"/>
  </r>
  <r>
    <x v="2"/>
    <x v="2"/>
    <x v="2227"/>
  </r>
  <r>
    <x v="2"/>
    <x v="3"/>
    <x v="5664"/>
  </r>
  <r>
    <x v="2"/>
    <x v="4"/>
    <x v="5665"/>
  </r>
  <r>
    <x v="2"/>
    <x v="5"/>
    <x v="4321"/>
  </r>
  <r>
    <x v="2"/>
    <x v="6"/>
    <x v="2876"/>
  </r>
  <r>
    <x v="2"/>
    <x v="7"/>
    <x v="5666"/>
  </r>
  <r>
    <x v="2"/>
    <x v="8"/>
    <x v="3872"/>
  </r>
  <r>
    <x v="2"/>
    <x v="9"/>
    <x v="2068"/>
  </r>
  <r>
    <x v="2"/>
    <x v="10"/>
    <x v="3009"/>
  </r>
  <r>
    <x v="2"/>
    <x v="11"/>
    <x v="2278"/>
  </r>
  <r>
    <x v="2"/>
    <x v="12"/>
    <x v="2272"/>
  </r>
  <r>
    <x v="2"/>
    <x v="13"/>
    <x v="2608"/>
  </r>
  <r>
    <x v="2"/>
    <x v="14"/>
    <x v="5667"/>
  </r>
  <r>
    <x v="2"/>
    <x v="15"/>
    <x v="3452"/>
  </r>
  <r>
    <x v="2"/>
    <x v="16"/>
    <x v="5668"/>
  </r>
  <r>
    <x v="2"/>
    <x v="17"/>
    <x v="5669"/>
  </r>
  <r>
    <x v="2"/>
    <x v="18"/>
    <x v="5670"/>
  </r>
  <r>
    <x v="2"/>
    <x v="19"/>
    <x v="5371"/>
  </r>
  <r>
    <x v="2"/>
    <x v="20"/>
    <x v="5083"/>
  </r>
  <r>
    <x v="2"/>
    <x v="21"/>
    <x v="5671"/>
  </r>
  <r>
    <x v="2"/>
    <x v="22"/>
    <x v="5672"/>
  </r>
  <r>
    <x v="2"/>
    <x v="23"/>
    <x v="2277"/>
  </r>
  <r>
    <x v="3"/>
    <x v="0"/>
    <x v="5673"/>
  </r>
  <r>
    <x v="3"/>
    <x v="1"/>
    <x v="2072"/>
  </r>
  <r>
    <x v="3"/>
    <x v="2"/>
    <x v="5674"/>
  </r>
  <r>
    <x v="3"/>
    <x v="3"/>
    <x v="5675"/>
  </r>
  <r>
    <x v="3"/>
    <x v="4"/>
    <x v="5676"/>
  </r>
  <r>
    <x v="3"/>
    <x v="5"/>
    <x v="5677"/>
  </r>
  <r>
    <x v="3"/>
    <x v="6"/>
    <x v="3157"/>
  </r>
  <r>
    <x v="3"/>
    <x v="7"/>
    <x v="2628"/>
  </r>
  <r>
    <x v="3"/>
    <x v="8"/>
    <x v="2374"/>
  </r>
  <r>
    <x v="3"/>
    <x v="9"/>
    <x v="2774"/>
  </r>
  <r>
    <x v="3"/>
    <x v="10"/>
    <x v="2736"/>
  </r>
  <r>
    <x v="3"/>
    <x v="11"/>
    <x v="2823"/>
  </r>
  <r>
    <x v="3"/>
    <x v="12"/>
    <x v="2309"/>
  </r>
  <r>
    <x v="3"/>
    <x v="13"/>
    <x v="2951"/>
  </r>
  <r>
    <x v="3"/>
    <x v="14"/>
    <x v="3914"/>
  </r>
  <r>
    <x v="3"/>
    <x v="15"/>
    <x v="2252"/>
  </r>
  <r>
    <x v="3"/>
    <x v="16"/>
    <x v="2863"/>
  </r>
  <r>
    <x v="3"/>
    <x v="17"/>
    <x v="2549"/>
  </r>
  <r>
    <x v="3"/>
    <x v="18"/>
    <x v="2719"/>
  </r>
  <r>
    <x v="3"/>
    <x v="19"/>
    <x v="3077"/>
  </r>
  <r>
    <x v="3"/>
    <x v="20"/>
    <x v="2759"/>
  </r>
  <r>
    <x v="3"/>
    <x v="21"/>
    <x v="2578"/>
  </r>
  <r>
    <x v="3"/>
    <x v="22"/>
    <x v="5367"/>
  </r>
  <r>
    <x v="3"/>
    <x v="23"/>
    <x v="3907"/>
  </r>
  <r>
    <x v="3"/>
    <x v="0"/>
    <x v="3080"/>
  </r>
  <r>
    <x v="3"/>
    <x v="1"/>
    <x v="4838"/>
  </r>
  <r>
    <x v="3"/>
    <x v="2"/>
    <x v="5004"/>
  </r>
  <r>
    <x v="3"/>
    <x v="3"/>
    <x v="5678"/>
  </r>
  <r>
    <x v="3"/>
    <x v="4"/>
    <x v="5679"/>
  </r>
  <r>
    <x v="3"/>
    <x v="5"/>
    <x v="1568"/>
  </r>
  <r>
    <x v="3"/>
    <x v="6"/>
    <x v="2597"/>
  </r>
  <r>
    <x v="3"/>
    <x v="7"/>
    <x v="1533"/>
  </r>
  <r>
    <x v="3"/>
    <x v="8"/>
    <x v="4145"/>
  </r>
  <r>
    <x v="3"/>
    <x v="9"/>
    <x v="4568"/>
  </r>
  <r>
    <x v="3"/>
    <x v="10"/>
    <x v="2468"/>
  </r>
  <r>
    <x v="3"/>
    <x v="11"/>
    <x v="2776"/>
  </r>
  <r>
    <x v="3"/>
    <x v="12"/>
    <x v="3776"/>
  </r>
  <r>
    <x v="3"/>
    <x v="13"/>
    <x v="2653"/>
  </r>
  <r>
    <x v="3"/>
    <x v="14"/>
    <x v="2786"/>
  </r>
  <r>
    <x v="3"/>
    <x v="15"/>
    <x v="2407"/>
  </r>
  <r>
    <x v="3"/>
    <x v="16"/>
    <x v="4278"/>
  </r>
  <r>
    <x v="3"/>
    <x v="17"/>
    <x v="2005"/>
  </r>
  <r>
    <x v="3"/>
    <x v="18"/>
    <x v="5252"/>
  </r>
  <r>
    <x v="3"/>
    <x v="19"/>
    <x v="3163"/>
  </r>
  <r>
    <x v="3"/>
    <x v="20"/>
    <x v="1632"/>
  </r>
  <r>
    <x v="3"/>
    <x v="21"/>
    <x v="2177"/>
  </r>
  <r>
    <x v="3"/>
    <x v="22"/>
    <x v="3784"/>
  </r>
  <r>
    <x v="3"/>
    <x v="23"/>
    <x v="2266"/>
  </r>
  <r>
    <x v="3"/>
    <x v="0"/>
    <x v="5680"/>
  </r>
  <r>
    <x v="3"/>
    <x v="1"/>
    <x v="3237"/>
  </r>
  <r>
    <x v="3"/>
    <x v="2"/>
    <x v="4993"/>
  </r>
  <r>
    <x v="3"/>
    <x v="3"/>
    <x v="4916"/>
  </r>
  <r>
    <x v="3"/>
    <x v="4"/>
    <x v="405"/>
  </r>
  <r>
    <x v="3"/>
    <x v="5"/>
    <x v="2016"/>
  </r>
  <r>
    <x v="3"/>
    <x v="6"/>
    <x v="2633"/>
  </r>
  <r>
    <x v="3"/>
    <x v="7"/>
    <x v="3945"/>
  </r>
  <r>
    <x v="3"/>
    <x v="8"/>
    <x v="2883"/>
  </r>
  <r>
    <x v="3"/>
    <x v="9"/>
    <x v="3806"/>
  </r>
  <r>
    <x v="3"/>
    <x v="10"/>
    <x v="2736"/>
  </r>
  <r>
    <x v="3"/>
    <x v="11"/>
    <x v="2317"/>
  </r>
  <r>
    <x v="3"/>
    <x v="12"/>
    <x v="3198"/>
  </r>
  <r>
    <x v="3"/>
    <x v="13"/>
    <x v="2284"/>
  </r>
  <r>
    <x v="3"/>
    <x v="14"/>
    <x v="3798"/>
  </r>
  <r>
    <x v="3"/>
    <x v="15"/>
    <x v="4755"/>
  </r>
  <r>
    <x v="3"/>
    <x v="16"/>
    <x v="4447"/>
  </r>
  <r>
    <x v="3"/>
    <x v="17"/>
    <x v="1649"/>
  </r>
  <r>
    <x v="3"/>
    <x v="18"/>
    <x v="5681"/>
  </r>
  <r>
    <x v="3"/>
    <x v="19"/>
    <x v="3755"/>
  </r>
  <r>
    <x v="3"/>
    <x v="20"/>
    <x v="4859"/>
  </r>
  <r>
    <x v="3"/>
    <x v="21"/>
    <x v="1617"/>
  </r>
  <r>
    <x v="3"/>
    <x v="22"/>
    <x v="2042"/>
  </r>
  <r>
    <x v="3"/>
    <x v="23"/>
    <x v="4389"/>
  </r>
  <r>
    <x v="3"/>
    <x v="0"/>
    <x v="3762"/>
  </r>
  <r>
    <x v="3"/>
    <x v="1"/>
    <x v="5226"/>
  </r>
  <r>
    <x v="3"/>
    <x v="2"/>
    <x v="3810"/>
  </r>
  <r>
    <x v="3"/>
    <x v="3"/>
    <x v="5682"/>
  </r>
  <r>
    <x v="3"/>
    <x v="4"/>
    <x v="5683"/>
  </r>
  <r>
    <x v="3"/>
    <x v="5"/>
    <x v="5391"/>
  </r>
  <r>
    <x v="3"/>
    <x v="6"/>
    <x v="5684"/>
  </r>
  <r>
    <x v="3"/>
    <x v="7"/>
    <x v="5685"/>
  </r>
  <r>
    <x v="3"/>
    <x v="8"/>
    <x v="5686"/>
  </r>
  <r>
    <x v="3"/>
    <x v="9"/>
    <x v="5687"/>
  </r>
  <r>
    <x v="3"/>
    <x v="10"/>
    <x v="3712"/>
  </r>
  <r>
    <x v="3"/>
    <x v="11"/>
    <x v="5688"/>
  </r>
  <r>
    <x v="3"/>
    <x v="12"/>
    <x v="5689"/>
  </r>
  <r>
    <x v="3"/>
    <x v="13"/>
    <x v="1955"/>
  </r>
  <r>
    <x v="3"/>
    <x v="14"/>
    <x v="5690"/>
  </r>
  <r>
    <x v="3"/>
    <x v="15"/>
    <x v="4154"/>
  </r>
  <r>
    <x v="3"/>
    <x v="16"/>
    <x v="5691"/>
  </r>
  <r>
    <x v="3"/>
    <x v="17"/>
    <x v="225"/>
  </r>
  <r>
    <x v="3"/>
    <x v="18"/>
    <x v="5692"/>
  </r>
  <r>
    <x v="3"/>
    <x v="19"/>
    <x v="5693"/>
  </r>
  <r>
    <x v="3"/>
    <x v="20"/>
    <x v="5694"/>
  </r>
  <r>
    <x v="3"/>
    <x v="21"/>
    <x v="5695"/>
  </r>
  <r>
    <x v="3"/>
    <x v="22"/>
    <x v="5681"/>
  </r>
  <r>
    <x v="3"/>
    <x v="23"/>
    <x v="5326"/>
  </r>
  <r>
    <x v="3"/>
    <x v="0"/>
    <x v="4690"/>
  </r>
  <r>
    <x v="3"/>
    <x v="1"/>
    <x v="5696"/>
  </r>
  <r>
    <x v="3"/>
    <x v="2"/>
    <x v="5697"/>
  </r>
  <r>
    <x v="3"/>
    <x v="3"/>
    <x v="4186"/>
  </r>
  <r>
    <x v="3"/>
    <x v="4"/>
    <x v="5698"/>
  </r>
  <r>
    <x v="3"/>
    <x v="5"/>
    <x v="5699"/>
  </r>
  <r>
    <x v="3"/>
    <x v="6"/>
    <x v="5700"/>
  </r>
  <r>
    <x v="3"/>
    <x v="7"/>
    <x v="3622"/>
  </r>
  <r>
    <x v="3"/>
    <x v="8"/>
    <x v="5701"/>
  </r>
  <r>
    <x v="3"/>
    <x v="9"/>
    <x v="5702"/>
  </r>
  <r>
    <x v="3"/>
    <x v="10"/>
    <x v="5703"/>
  </r>
  <r>
    <x v="3"/>
    <x v="11"/>
    <x v="5479"/>
  </r>
  <r>
    <x v="3"/>
    <x v="12"/>
    <x v="4629"/>
  </r>
  <r>
    <x v="3"/>
    <x v="13"/>
    <x v="4809"/>
  </r>
  <r>
    <x v="3"/>
    <x v="14"/>
    <x v="1516"/>
  </r>
  <r>
    <x v="3"/>
    <x v="15"/>
    <x v="3536"/>
  </r>
  <r>
    <x v="3"/>
    <x v="16"/>
    <x v="571"/>
  </r>
  <r>
    <x v="3"/>
    <x v="17"/>
    <x v="4087"/>
  </r>
  <r>
    <x v="3"/>
    <x v="18"/>
    <x v="5454"/>
  </r>
  <r>
    <x v="3"/>
    <x v="19"/>
    <x v="5704"/>
  </r>
  <r>
    <x v="3"/>
    <x v="20"/>
    <x v="5705"/>
  </r>
  <r>
    <x v="3"/>
    <x v="21"/>
    <x v="4306"/>
  </r>
  <r>
    <x v="3"/>
    <x v="22"/>
    <x v="5706"/>
  </r>
  <r>
    <x v="3"/>
    <x v="23"/>
    <x v="5111"/>
  </r>
  <r>
    <x v="3"/>
    <x v="0"/>
    <x v="4823"/>
  </r>
  <r>
    <x v="3"/>
    <x v="1"/>
    <x v="4545"/>
  </r>
  <r>
    <x v="3"/>
    <x v="2"/>
    <x v="5112"/>
  </r>
  <r>
    <x v="3"/>
    <x v="3"/>
    <x v="1696"/>
  </r>
  <r>
    <x v="3"/>
    <x v="4"/>
    <x v="2007"/>
  </r>
  <r>
    <x v="3"/>
    <x v="5"/>
    <x v="5270"/>
  </r>
  <r>
    <x v="3"/>
    <x v="6"/>
    <x v="5707"/>
  </r>
  <r>
    <x v="3"/>
    <x v="7"/>
    <x v="2661"/>
  </r>
  <r>
    <x v="3"/>
    <x v="8"/>
    <x v="1879"/>
  </r>
  <r>
    <x v="3"/>
    <x v="9"/>
    <x v="5329"/>
  </r>
  <r>
    <x v="3"/>
    <x v="10"/>
    <x v="3775"/>
  </r>
  <r>
    <x v="3"/>
    <x v="11"/>
    <x v="2787"/>
  </r>
  <r>
    <x v="3"/>
    <x v="12"/>
    <x v="1563"/>
  </r>
  <r>
    <x v="3"/>
    <x v="13"/>
    <x v="4737"/>
  </r>
  <r>
    <x v="3"/>
    <x v="14"/>
    <x v="5235"/>
  </r>
  <r>
    <x v="3"/>
    <x v="15"/>
    <x v="5708"/>
  </r>
  <r>
    <x v="3"/>
    <x v="16"/>
    <x v="5709"/>
  </r>
  <r>
    <x v="3"/>
    <x v="17"/>
    <x v="4147"/>
  </r>
  <r>
    <x v="3"/>
    <x v="18"/>
    <x v="5710"/>
  </r>
  <r>
    <x v="3"/>
    <x v="19"/>
    <x v="5711"/>
  </r>
  <r>
    <x v="3"/>
    <x v="20"/>
    <x v="4648"/>
  </r>
  <r>
    <x v="3"/>
    <x v="21"/>
    <x v="103"/>
  </r>
  <r>
    <x v="3"/>
    <x v="22"/>
    <x v="5712"/>
  </r>
  <r>
    <x v="3"/>
    <x v="23"/>
    <x v="3320"/>
  </r>
  <r>
    <x v="3"/>
    <x v="0"/>
    <x v="4368"/>
  </r>
  <r>
    <x v="3"/>
    <x v="1"/>
    <x v="4124"/>
  </r>
  <r>
    <x v="3"/>
    <x v="2"/>
    <x v="2070"/>
  </r>
  <r>
    <x v="3"/>
    <x v="3"/>
    <x v="3019"/>
  </r>
  <r>
    <x v="3"/>
    <x v="4"/>
    <x v="5713"/>
  </r>
  <r>
    <x v="3"/>
    <x v="5"/>
    <x v="1935"/>
  </r>
  <r>
    <x v="3"/>
    <x v="6"/>
    <x v="4477"/>
  </r>
  <r>
    <x v="3"/>
    <x v="7"/>
    <x v="5714"/>
  </r>
  <r>
    <x v="3"/>
    <x v="8"/>
    <x v="5412"/>
  </r>
  <r>
    <x v="3"/>
    <x v="9"/>
    <x v="2641"/>
  </r>
  <r>
    <x v="3"/>
    <x v="10"/>
    <x v="3759"/>
  </r>
  <r>
    <x v="3"/>
    <x v="11"/>
    <x v="2439"/>
  </r>
  <r>
    <x v="3"/>
    <x v="12"/>
    <x v="2288"/>
  </r>
  <r>
    <x v="3"/>
    <x v="13"/>
    <x v="4792"/>
  </r>
  <r>
    <x v="3"/>
    <x v="14"/>
    <x v="3282"/>
  </r>
  <r>
    <x v="3"/>
    <x v="15"/>
    <x v="4040"/>
  </r>
  <r>
    <x v="3"/>
    <x v="16"/>
    <x v="1960"/>
  </r>
  <r>
    <x v="3"/>
    <x v="17"/>
    <x v="4335"/>
  </r>
  <r>
    <x v="3"/>
    <x v="18"/>
    <x v="1486"/>
  </r>
  <r>
    <x v="3"/>
    <x v="19"/>
    <x v="2745"/>
  </r>
  <r>
    <x v="3"/>
    <x v="20"/>
    <x v="2264"/>
  </r>
  <r>
    <x v="3"/>
    <x v="21"/>
    <x v="5082"/>
  </r>
  <r>
    <x v="3"/>
    <x v="22"/>
    <x v="4301"/>
  </r>
  <r>
    <x v="3"/>
    <x v="23"/>
    <x v="2256"/>
  </r>
  <r>
    <x v="3"/>
    <x v="0"/>
    <x v="2736"/>
  </r>
  <r>
    <x v="3"/>
    <x v="1"/>
    <x v="2074"/>
  </r>
  <r>
    <x v="3"/>
    <x v="2"/>
    <x v="3661"/>
  </r>
  <r>
    <x v="3"/>
    <x v="3"/>
    <x v="3193"/>
  </r>
  <r>
    <x v="3"/>
    <x v="4"/>
    <x v="5715"/>
  </r>
  <r>
    <x v="3"/>
    <x v="5"/>
    <x v="2377"/>
  </r>
  <r>
    <x v="3"/>
    <x v="6"/>
    <x v="3189"/>
  </r>
  <r>
    <x v="3"/>
    <x v="7"/>
    <x v="2345"/>
  </r>
  <r>
    <x v="3"/>
    <x v="8"/>
    <x v="1609"/>
  </r>
  <r>
    <x v="3"/>
    <x v="9"/>
    <x v="4557"/>
  </r>
  <r>
    <x v="3"/>
    <x v="10"/>
    <x v="2670"/>
  </r>
  <r>
    <x v="3"/>
    <x v="11"/>
    <x v="1586"/>
  </r>
  <r>
    <x v="3"/>
    <x v="12"/>
    <x v="5392"/>
  </r>
  <r>
    <x v="3"/>
    <x v="13"/>
    <x v="5716"/>
  </r>
  <r>
    <x v="3"/>
    <x v="14"/>
    <x v="2926"/>
  </r>
  <r>
    <x v="3"/>
    <x v="15"/>
    <x v="4247"/>
  </r>
  <r>
    <x v="3"/>
    <x v="16"/>
    <x v="3565"/>
  </r>
  <r>
    <x v="3"/>
    <x v="17"/>
    <x v="35"/>
  </r>
  <r>
    <x v="3"/>
    <x v="18"/>
    <x v="5717"/>
  </r>
  <r>
    <x v="3"/>
    <x v="19"/>
    <x v="5718"/>
  </r>
  <r>
    <x v="3"/>
    <x v="20"/>
    <x v="466"/>
  </r>
  <r>
    <x v="3"/>
    <x v="21"/>
    <x v="3527"/>
  </r>
  <r>
    <x v="3"/>
    <x v="22"/>
    <x v="5719"/>
  </r>
  <r>
    <x v="3"/>
    <x v="23"/>
    <x v="3553"/>
  </r>
  <r>
    <x v="3"/>
    <x v="0"/>
    <x v="32"/>
  </r>
  <r>
    <x v="3"/>
    <x v="1"/>
    <x v="4334"/>
  </r>
  <r>
    <x v="3"/>
    <x v="2"/>
    <x v="5720"/>
  </r>
  <r>
    <x v="3"/>
    <x v="3"/>
    <x v="3549"/>
  </r>
  <r>
    <x v="3"/>
    <x v="4"/>
    <x v="2037"/>
  </r>
  <r>
    <x v="3"/>
    <x v="5"/>
    <x v="1577"/>
  </r>
  <r>
    <x v="3"/>
    <x v="6"/>
    <x v="561"/>
  </r>
  <r>
    <x v="3"/>
    <x v="7"/>
    <x v="3171"/>
  </r>
  <r>
    <x v="3"/>
    <x v="8"/>
    <x v="2586"/>
  </r>
  <r>
    <x v="3"/>
    <x v="9"/>
    <x v="2607"/>
  </r>
  <r>
    <x v="3"/>
    <x v="10"/>
    <x v="2789"/>
  </r>
  <r>
    <x v="3"/>
    <x v="11"/>
    <x v="2339"/>
  </r>
  <r>
    <x v="3"/>
    <x v="12"/>
    <x v="2840"/>
  </r>
  <r>
    <x v="3"/>
    <x v="13"/>
    <x v="4311"/>
  </r>
  <r>
    <x v="3"/>
    <x v="14"/>
    <x v="3564"/>
  </r>
  <r>
    <x v="3"/>
    <x v="15"/>
    <x v="2174"/>
  </r>
  <r>
    <x v="3"/>
    <x v="16"/>
    <x v="3874"/>
  </r>
  <r>
    <x v="3"/>
    <x v="17"/>
    <x v="5682"/>
  </r>
  <r>
    <x v="3"/>
    <x v="18"/>
    <x v="4862"/>
  </r>
  <r>
    <x v="3"/>
    <x v="19"/>
    <x v="4344"/>
  </r>
  <r>
    <x v="3"/>
    <x v="20"/>
    <x v="5721"/>
  </r>
  <r>
    <x v="3"/>
    <x v="21"/>
    <x v="3901"/>
  </r>
  <r>
    <x v="3"/>
    <x v="22"/>
    <x v="5005"/>
  </r>
  <r>
    <x v="3"/>
    <x v="23"/>
    <x v="5722"/>
  </r>
  <r>
    <x v="3"/>
    <x v="0"/>
    <x v="5723"/>
  </r>
  <r>
    <x v="3"/>
    <x v="1"/>
    <x v="4081"/>
  </r>
  <r>
    <x v="3"/>
    <x v="2"/>
    <x v="5353"/>
  </r>
  <r>
    <x v="3"/>
    <x v="3"/>
    <x v="2950"/>
  </r>
  <r>
    <x v="3"/>
    <x v="4"/>
    <x v="2086"/>
  </r>
  <r>
    <x v="3"/>
    <x v="5"/>
    <x v="4002"/>
  </r>
  <r>
    <x v="3"/>
    <x v="6"/>
    <x v="3423"/>
  </r>
  <r>
    <x v="3"/>
    <x v="7"/>
    <x v="5724"/>
  </r>
  <r>
    <x v="3"/>
    <x v="8"/>
    <x v="4280"/>
  </r>
  <r>
    <x v="3"/>
    <x v="9"/>
    <x v="5725"/>
  </r>
  <r>
    <x v="3"/>
    <x v="10"/>
    <x v="4281"/>
  </r>
  <r>
    <x v="3"/>
    <x v="11"/>
    <x v="2229"/>
  </r>
  <r>
    <x v="3"/>
    <x v="12"/>
    <x v="5522"/>
  </r>
  <r>
    <x v="3"/>
    <x v="13"/>
    <x v="3133"/>
  </r>
  <r>
    <x v="3"/>
    <x v="14"/>
    <x v="2317"/>
  </r>
  <r>
    <x v="3"/>
    <x v="15"/>
    <x v="2706"/>
  </r>
  <r>
    <x v="3"/>
    <x v="16"/>
    <x v="5207"/>
  </r>
  <r>
    <x v="3"/>
    <x v="17"/>
    <x v="4883"/>
  </r>
  <r>
    <x v="3"/>
    <x v="18"/>
    <x v="5726"/>
  </r>
  <r>
    <x v="3"/>
    <x v="19"/>
    <x v="1538"/>
  </r>
  <r>
    <x v="3"/>
    <x v="20"/>
    <x v="2675"/>
  </r>
  <r>
    <x v="3"/>
    <x v="21"/>
    <x v="2421"/>
  </r>
  <r>
    <x v="3"/>
    <x v="22"/>
    <x v="3078"/>
  </r>
  <r>
    <x v="3"/>
    <x v="23"/>
    <x v="4324"/>
  </r>
  <r>
    <x v="3"/>
    <x v="0"/>
    <x v="3090"/>
  </r>
  <r>
    <x v="3"/>
    <x v="1"/>
    <x v="3242"/>
  </r>
  <r>
    <x v="3"/>
    <x v="2"/>
    <x v="4868"/>
  </r>
  <r>
    <x v="3"/>
    <x v="3"/>
    <x v="2774"/>
  </r>
  <r>
    <x v="3"/>
    <x v="4"/>
    <x v="3600"/>
  </r>
  <r>
    <x v="3"/>
    <x v="5"/>
    <x v="2520"/>
  </r>
  <r>
    <x v="3"/>
    <x v="6"/>
    <x v="4483"/>
  </r>
  <r>
    <x v="3"/>
    <x v="7"/>
    <x v="2660"/>
  </r>
  <r>
    <x v="3"/>
    <x v="8"/>
    <x v="2397"/>
  </r>
  <r>
    <x v="3"/>
    <x v="9"/>
    <x v="5727"/>
  </r>
  <r>
    <x v="3"/>
    <x v="10"/>
    <x v="3360"/>
  </r>
  <r>
    <x v="3"/>
    <x v="11"/>
    <x v="5264"/>
  </r>
  <r>
    <x v="3"/>
    <x v="12"/>
    <x v="5336"/>
  </r>
  <r>
    <x v="3"/>
    <x v="13"/>
    <x v="1619"/>
  </r>
  <r>
    <x v="3"/>
    <x v="14"/>
    <x v="1887"/>
  </r>
  <r>
    <x v="3"/>
    <x v="15"/>
    <x v="4881"/>
  </r>
  <r>
    <x v="3"/>
    <x v="16"/>
    <x v="4079"/>
  </r>
  <r>
    <x v="3"/>
    <x v="17"/>
    <x v="5640"/>
  </r>
  <r>
    <x v="3"/>
    <x v="18"/>
    <x v="4307"/>
  </r>
  <r>
    <x v="3"/>
    <x v="19"/>
    <x v="1565"/>
  </r>
  <r>
    <x v="3"/>
    <x v="20"/>
    <x v="1619"/>
  </r>
  <r>
    <x v="3"/>
    <x v="21"/>
    <x v="2385"/>
  </r>
  <r>
    <x v="3"/>
    <x v="22"/>
    <x v="3760"/>
  </r>
  <r>
    <x v="3"/>
    <x v="23"/>
    <x v="3654"/>
  </r>
  <r>
    <x v="3"/>
    <x v="0"/>
    <x v="5378"/>
  </r>
  <r>
    <x v="3"/>
    <x v="1"/>
    <x v="5728"/>
  </r>
  <r>
    <x v="3"/>
    <x v="2"/>
    <x v="2560"/>
  </r>
  <r>
    <x v="3"/>
    <x v="3"/>
    <x v="2562"/>
  </r>
  <r>
    <x v="3"/>
    <x v="4"/>
    <x v="2199"/>
  </r>
  <r>
    <x v="3"/>
    <x v="5"/>
    <x v="4967"/>
  </r>
  <r>
    <x v="3"/>
    <x v="6"/>
    <x v="4379"/>
  </r>
  <r>
    <x v="3"/>
    <x v="7"/>
    <x v="4272"/>
  </r>
  <r>
    <x v="3"/>
    <x v="8"/>
    <x v="1408"/>
  </r>
  <r>
    <x v="3"/>
    <x v="9"/>
    <x v="5729"/>
  </r>
  <r>
    <x v="3"/>
    <x v="10"/>
    <x v="3330"/>
  </r>
  <r>
    <x v="3"/>
    <x v="11"/>
    <x v="2480"/>
  </r>
  <r>
    <x v="3"/>
    <x v="12"/>
    <x v="5730"/>
  </r>
  <r>
    <x v="3"/>
    <x v="13"/>
    <x v="2010"/>
  </r>
  <r>
    <x v="3"/>
    <x v="14"/>
    <x v="50"/>
  </r>
  <r>
    <x v="3"/>
    <x v="15"/>
    <x v="2824"/>
  </r>
  <r>
    <x v="3"/>
    <x v="16"/>
    <x v="1627"/>
  </r>
  <r>
    <x v="3"/>
    <x v="17"/>
    <x v="2935"/>
  </r>
  <r>
    <x v="3"/>
    <x v="18"/>
    <x v="3183"/>
  </r>
  <r>
    <x v="3"/>
    <x v="19"/>
    <x v="76"/>
  </r>
  <r>
    <x v="3"/>
    <x v="20"/>
    <x v="5731"/>
  </r>
  <r>
    <x v="3"/>
    <x v="21"/>
    <x v="456"/>
  </r>
  <r>
    <x v="3"/>
    <x v="22"/>
    <x v="5732"/>
  </r>
  <r>
    <x v="3"/>
    <x v="23"/>
    <x v="2624"/>
  </r>
  <r>
    <x v="3"/>
    <x v="0"/>
    <x v="2882"/>
  </r>
  <r>
    <x v="3"/>
    <x v="1"/>
    <x v="3934"/>
  </r>
  <r>
    <x v="3"/>
    <x v="2"/>
    <x v="4359"/>
  </r>
  <r>
    <x v="3"/>
    <x v="3"/>
    <x v="1625"/>
  </r>
  <r>
    <x v="3"/>
    <x v="4"/>
    <x v="4938"/>
  </r>
  <r>
    <x v="3"/>
    <x v="5"/>
    <x v="4384"/>
  </r>
  <r>
    <x v="3"/>
    <x v="6"/>
    <x v="1696"/>
  </r>
  <r>
    <x v="3"/>
    <x v="7"/>
    <x v="2880"/>
  </r>
  <r>
    <x v="3"/>
    <x v="8"/>
    <x v="5733"/>
  </r>
  <r>
    <x v="3"/>
    <x v="9"/>
    <x v="4232"/>
  </r>
  <r>
    <x v="3"/>
    <x v="10"/>
    <x v="5734"/>
  </r>
  <r>
    <x v="3"/>
    <x v="11"/>
    <x v="3307"/>
  </r>
  <r>
    <x v="3"/>
    <x v="12"/>
    <x v="3596"/>
  </r>
  <r>
    <x v="3"/>
    <x v="13"/>
    <x v="600"/>
  </r>
  <r>
    <x v="3"/>
    <x v="14"/>
    <x v="2784"/>
  </r>
  <r>
    <x v="3"/>
    <x v="15"/>
    <x v="5388"/>
  </r>
  <r>
    <x v="3"/>
    <x v="16"/>
    <x v="5248"/>
  </r>
  <r>
    <x v="3"/>
    <x v="17"/>
    <x v="3921"/>
  </r>
  <r>
    <x v="3"/>
    <x v="18"/>
    <x v="3859"/>
  </r>
  <r>
    <x v="3"/>
    <x v="19"/>
    <x v="5735"/>
  </r>
  <r>
    <x v="3"/>
    <x v="20"/>
    <x v="5736"/>
  </r>
  <r>
    <x v="3"/>
    <x v="21"/>
    <x v="3174"/>
  </r>
  <r>
    <x v="3"/>
    <x v="22"/>
    <x v="3715"/>
  </r>
  <r>
    <x v="3"/>
    <x v="23"/>
    <x v="2545"/>
  </r>
  <r>
    <x v="3"/>
    <x v="0"/>
    <x v="2302"/>
  </r>
  <r>
    <x v="3"/>
    <x v="1"/>
    <x v="2559"/>
  </r>
  <r>
    <x v="3"/>
    <x v="2"/>
    <x v="2265"/>
  </r>
  <r>
    <x v="3"/>
    <x v="3"/>
    <x v="2116"/>
  </r>
  <r>
    <x v="3"/>
    <x v="4"/>
    <x v="2425"/>
  </r>
  <r>
    <x v="3"/>
    <x v="5"/>
    <x v="3909"/>
  </r>
  <r>
    <x v="3"/>
    <x v="6"/>
    <x v="5737"/>
  </r>
  <r>
    <x v="3"/>
    <x v="7"/>
    <x v="5738"/>
  </r>
  <r>
    <x v="3"/>
    <x v="8"/>
    <x v="2657"/>
  </r>
  <r>
    <x v="3"/>
    <x v="9"/>
    <x v="3021"/>
  </r>
  <r>
    <x v="3"/>
    <x v="10"/>
    <x v="2772"/>
  </r>
  <r>
    <x v="3"/>
    <x v="11"/>
    <x v="4312"/>
  </r>
  <r>
    <x v="3"/>
    <x v="12"/>
    <x v="2882"/>
  </r>
  <r>
    <x v="3"/>
    <x v="13"/>
    <x v="2245"/>
  </r>
  <r>
    <x v="3"/>
    <x v="14"/>
    <x v="3012"/>
  </r>
  <r>
    <x v="3"/>
    <x v="15"/>
    <x v="1889"/>
  </r>
  <r>
    <x v="3"/>
    <x v="16"/>
    <x v="4417"/>
  </r>
  <r>
    <x v="3"/>
    <x v="17"/>
    <x v="3564"/>
  </r>
  <r>
    <x v="3"/>
    <x v="18"/>
    <x v="2460"/>
  </r>
  <r>
    <x v="3"/>
    <x v="19"/>
    <x v="1620"/>
  </r>
  <r>
    <x v="3"/>
    <x v="20"/>
    <x v="2792"/>
  </r>
  <r>
    <x v="3"/>
    <x v="21"/>
    <x v="5739"/>
  </r>
  <r>
    <x v="3"/>
    <x v="22"/>
    <x v="2739"/>
  </r>
  <r>
    <x v="3"/>
    <x v="23"/>
    <x v="2747"/>
  </r>
  <r>
    <x v="3"/>
    <x v="0"/>
    <x v="3148"/>
  </r>
  <r>
    <x v="3"/>
    <x v="1"/>
    <x v="1888"/>
  </r>
  <r>
    <x v="3"/>
    <x v="2"/>
    <x v="3934"/>
  </r>
  <r>
    <x v="3"/>
    <x v="3"/>
    <x v="2111"/>
  </r>
  <r>
    <x v="3"/>
    <x v="4"/>
    <x v="5374"/>
  </r>
  <r>
    <x v="3"/>
    <x v="5"/>
    <x v="1980"/>
  </r>
  <r>
    <x v="3"/>
    <x v="6"/>
    <x v="25"/>
  </r>
  <r>
    <x v="3"/>
    <x v="7"/>
    <x v="5730"/>
  </r>
  <r>
    <x v="3"/>
    <x v="8"/>
    <x v="4743"/>
  </r>
  <r>
    <x v="3"/>
    <x v="9"/>
    <x v="4940"/>
  </r>
  <r>
    <x v="3"/>
    <x v="10"/>
    <x v="2460"/>
  </r>
  <r>
    <x v="3"/>
    <x v="11"/>
    <x v="4523"/>
  </r>
  <r>
    <x v="3"/>
    <x v="12"/>
    <x v="1652"/>
  </r>
  <r>
    <x v="3"/>
    <x v="13"/>
    <x v="5140"/>
  </r>
  <r>
    <x v="3"/>
    <x v="14"/>
    <x v="3522"/>
  </r>
  <r>
    <x v="3"/>
    <x v="15"/>
    <x v="4283"/>
  </r>
  <r>
    <x v="3"/>
    <x v="16"/>
    <x v="387"/>
  </r>
  <r>
    <x v="3"/>
    <x v="17"/>
    <x v="3148"/>
  </r>
  <r>
    <x v="3"/>
    <x v="18"/>
    <x v="2829"/>
  </r>
  <r>
    <x v="3"/>
    <x v="19"/>
    <x v="103"/>
  </r>
  <r>
    <x v="3"/>
    <x v="20"/>
    <x v="1586"/>
  </r>
  <r>
    <x v="3"/>
    <x v="21"/>
    <x v="564"/>
  </r>
  <r>
    <x v="3"/>
    <x v="22"/>
    <x v="4278"/>
  </r>
  <r>
    <x v="3"/>
    <x v="23"/>
    <x v="2869"/>
  </r>
  <r>
    <x v="3"/>
    <x v="0"/>
    <x v="47"/>
  </r>
  <r>
    <x v="3"/>
    <x v="1"/>
    <x v="5740"/>
  </r>
  <r>
    <x v="3"/>
    <x v="2"/>
    <x v="3760"/>
  </r>
  <r>
    <x v="3"/>
    <x v="3"/>
    <x v="3191"/>
  </r>
  <r>
    <x v="3"/>
    <x v="4"/>
    <x v="1780"/>
  </r>
  <r>
    <x v="3"/>
    <x v="5"/>
    <x v="5146"/>
  </r>
  <r>
    <x v="3"/>
    <x v="6"/>
    <x v="5539"/>
  </r>
  <r>
    <x v="3"/>
    <x v="7"/>
    <x v="4355"/>
  </r>
  <r>
    <x v="3"/>
    <x v="8"/>
    <x v="1861"/>
  </r>
  <r>
    <x v="3"/>
    <x v="9"/>
    <x v="4817"/>
  </r>
  <r>
    <x v="3"/>
    <x v="10"/>
    <x v="3729"/>
  </r>
  <r>
    <x v="3"/>
    <x v="11"/>
    <x v="2092"/>
  </r>
  <r>
    <x v="3"/>
    <x v="12"/>
    <x v="2364"/>
  </r>
  <r>
    <x v="3"/>
    <x v="13"/>
    <x v="2024"/>
  </r>
  <r>
    <x v="3"/>
    <x v="14"/>
    <x v="4498"/>
  </r>
  <r>
    <x v="3"/>
    <x v="15"/>
    <x v="4535"/>
  </r>
  <r>
    <x v="3"/>
    <x v="16"/>
    <x v="2111"/>
  </r>
  <r>
    <x v="3"/>
    <x v="17"/>
    <x v="3950"/>
  </r>
  <r>
    <x v="3"/>
    <x v="18"/>
    <x v="1993"/>
  </r>
  <r>
    <x v="3"/>
    <x v="19"/>
    <x v="4164"/>
  </r>
  <r>
    <x v="3"/>
    <x v="20"/>
    <x v="5741"/>
  </r>
  <r>
    <x v="3"/>
    <x v="21"/>
    <x v="4142"/>
  </r>
  <r>
    <x v="3"/>
    <x v="22"/>
    <x v="1640"/>
  </r>
  <r>
    <x v="3"/>
    <x v="23"/>
    <x v="2963"/>
  </r>
  <r>
    <x v="3"/>
    <x v="0"/>
    <x v="3870"/>
  </r>
  <r>
    <x v="3"/>
    <x v="1"/>
    <x v="464"/>
  </r>
  <r>
    <x v="3"/>
    <x v="2"/>
    <x v="3986"/>
  </r>
  <r>
    <x v="3"/>
    <x v="3"/>
    <x v="2824"/>
  </r>
  <r>
    <x v="3"/>
    <x v="4"/>
    <x v="5226"/>
  </r>
  <r>
    <x v="3"/>
    <x v="5"/>
    <x v="4284"/>
  </r>
  <r>
    <x v="3"/>
    <x v="6"/>
    <x v="1560"/>
  </r>
  <r>
    <x v="3"/>
    <x v="7"/>
    <x v="3286"/>
  </r>
  <r>
    <x v="3"/>
    <x v="8"/>
    <x v="2694"/>
  </r>
  <r>
    <x v="3"/>
    <x v="9"/>
    <x v="4993"/>
  </r>
  <r>
    <x v="3"/>
    <x v="10"/>
    <x v="2367"/>
  </r>
  <r>
    <x v="3"/>
    <x v="11"/>
    <x v="2506"/>
  </r>
  <r>
    <x v="3"/>
    <x v="12"/>
    <x v="2088"/>
  </r>
  <r>
    <x v="3"/>
    <x v="13"/>
    <x v="2568"/>
  </r>
  <r>
    <x v="3"/>
    <x v="14"/>
    <x v="2765"/>
  </r>
  <r>
    <x v="3"/>
    <x v="15"/>
    <x v="2569"/>
  </r>
  <r>
    <x v="3"/>
    <x v="16"/>
    <x v="2185"/>
  </r>
  <r>
    <x v="3"/>
    <x v="17"/>
    <x v="4666"/>
  </r>
  <r>
    <x v="3"/>
    <x v="18"/>
    <x v="5742"/>
  </r>
  <r>
    <x v="3"/>
    <x v="19"/>
    <x v="431"/>
  </r>
  <r>
    <x v="3"/>
    <x v="20"/>
    <x v="1611"/>
  </r>
  <r>
    <x v="3"/>
    <x v="21"/>
    <x v="3550"/>
  </r>
  <r>
    <x v="3"/>
    <x v="22"/>
    <x v="2282"/>
  </r>
  <r>
    <x v="3"/>
    <x v="23"/>
    <x v="2506"/>
  </r>
  <r>
    <x v="3"/>
    <x v="0"/>
    <x v="3807"/>
  </r>
  <r>
    <x v="3"/>
    <x v="1"/>
    <x v="1577"/>
  </r>
  <r>
    <x v="3"/>
    <x v="2"/>
    <x v="3725"/>
  </r>
  <r>
    <x v="3"/>
    <x v="3"/>
    <x v="3303"/>
  </r>
  <r>
    <x v="3"/>
    <x v="4"/>
    <x v="2274"/>
  </r>
  <r>
    <x v="3"/>
    <x v="5"/>
    <x v="5612"/>
  </r>
  <r>
    <x v="3"/>
    <x v="6"/>
    <x v="5743"/>
  </r>
  <r>
    <x v="3"/>
    <x v="7"/>
    <x v="2849"/>
  </r>
  <r>
    <x v="3"/>
    <x v="8"/>
    <x v="3536"/>
  </r>
  <r>
    <x v="3"/>
    <x v="9"/>
    <x v="4092"/>
  </r>
  <r>
    <x v="3"/>
    <x v="10"/>
    <x v="5744"/>
  </r>
  <r>
    <x v="3"/>
    <x v="11"/>
    <x v="2813"/>
  </r>
  <r>
    <x v="3"/>
    <x v="12"/>
    <x v="5745"/>
  </r>
  <r>
    <x v="3"/>
    <x v="13"/>
    <x v="5746"/>
  </r>
  <r>
    <x v="3"/>
    <x v="14"/>
    <x v="5747"/>
  </r>
  <r>
    <x v="3"/>
    <x v="15"/>
    <x v="5748"/>
  </r>
  <r>
    <x v="3"/>
    <x v="16"/>
    <x v="4043"/>
  </r>
  <r>
    <x v="3"/>
    <x v="17"/>
    <x v="521"/>
  </r>
  <r>
    <x v="3"/>
    <x v="18"/>
    <x v="5749"/>
  </r>
  <r>
    <x v="3"/>
    <x v="19"/>
    <x v="5750"/>
  </r>
  <r>
    <x v="3"/>
    <x v="20"/>
    <x v="5751"/>
  </r>
  <r>
    <x v="3"/>
    <x v="21"/>
    <x v="5207"/>
  </r>
  <r>
    <x v="3"/>
    <x v="22"/>
    <x v="5139"/>
  </r>
  <r>
    <x v="3"/>
    <x v="23"/>
    <x v="560"/>
  </r>
  <r>
    <x v="3"/>
    <x v="0"/>
    <x v="3715"/>
  </r>
  <r>
    <x v="3"/>
    <x v="1"/>
    <x v="2550"/>
  </r>
  <r>
    <x v="3"/>
    <x v="2"/>
    <x v="1579"/>
  </r>
  <r>
    <x v="3"/>
    <x v="3"/>
    <x v="3649"/>
  </r>
  <r>
    <x v="3"/>
    <x v="4"/>
    <x v="2294"/>
  </r>
  <r>
    <x v="3"/>
    <x v="5"/>
    <x v="2611"/>
  </r>
  <r>
    <x v="3"/>
    <x v="6"/>
    <x v="3438"/>
  </r>
  <r>
    <x v="3"/>
    <x v="7"/>
    <x v="1870"/>
  </r>
  <r>
    <x v="3"/>
    <x v="8"/>
    <x v="2437"/>
  </r>
  <r>
    <x v="3"/>
    <x v="9"/>
    <x v="5211"/>
  </r>
  <r>
    <x v="3"/>
    <x v="10"/>
    <x v="4955"/>
  </r>
  <r>
    <x v="3"/>
    <x v="11"/>
    <x v="3203"/>
  </r>
  <r>
    <x v="3"/>
    <x v="12"/>
    <x v="3765"/>
  </r>
  <r>
    <x v="3"/>
    <x v="13"/>
    <x v="373"/>
  </r>
  <r>
    <x v="3"/>
    <x v="14"/>
    <x v="2321"/>
  </r>
  <r>
    <x v="3"/>
    <x v="15"/>
    <x v="2111"/>
  </r>
  <r>
    <x v="3"/>
    <x v="16"/>
    <x v="5752"/>
  </r>
  <r>
    <x v="3"/>
    <x v="17"/>
    <x v="3282"/>
  </r>
  <r>
    <x v="3"/>
    <x v="18"/>
    <x v="3158"/>
  </r>
  <r>
    <x v="3"/>
    <x v="19"/>
    <x v="5489"/>
  </r>
  <r>
    <x v="3"/>
    <x v="20"/>
    <x v="2285"/>
  </r>
  <r>
    <x v="3"/>
    <x v="21"/>
    <x v="1581"/>
  </r>
  <r>
    <x v="3"/>
    <x v="22"/>
    <x v="3582"/>
  </r>
  <r>
    <x v="3"/>
    <x v="23"/>
    <x v="3012"/>
  </r>
  <r>
    <x v="3"/>
    <x v="0"/>
    <x v="3244"/>
  </r>
  <r>
    <x v="3"/>
    <x v="1"/>
    <x v="2592"/>
  </r>
  <r>
    <x v="3"/>
    <x v="2"/>
    <x v="2355"/>
  </r>
  <r>
    <x v="3"/>
    <x v="3"/>
    <x v="2222"/>
  </r>
  <r>
    <x v="3"/>
    <x v="4"/>
    <x v="2199"/>
  </r>
  <r>
    <x v="3"/>
    <x v="5"/>
    <x v="2200"/>
  </r>
  <r>
    <x v="3"/>
    <x v="6"/>
    <x v="2867"/>
  </r>
  <r>
    <x v="3"/>
    <x v="7"/>
    <x v="2466"/>
  </r>
  <r>
    <x v="3"/>
    <x v="8"/>
    <x v="3538"/>
  </r>
  <r>
    <x v="3"/>
    <x v="9"/>
    <x v="4780"/>
  </r>
  <r>
    <x v="3"/>
    <x v="10"/>
    <x v="5753"/>
  </r>
  <r>
    <x v="3"/>
    <x v="11"/>
    <x v="2263"/>
  </r>
  <r>
    <x v="3"/>
    <x v="12"/>
    <x v="2464"/>
  </r>
  <r>
    <x v="3"/>
    <x v="13"/>
    <x v="2959"/>
  </r>
  <r>
    <x v="3"/>
    <x v="14"/>
    <x v="2628"/>
  </r>
  <r>
    <x v="3"/>
    <x v="15"/>
    <x v="5754"/>
  </r>
  <r>
    <x v="3"/>
    <x v="16"/>
    <x v="2979"/>
  </r>
  <r>
    <x v="3"/>
    <x v="17"/>
    <x v="4816"/>
  </r>
  <r>
    <x v="3"/>
    <x v="18"/>
    <x v="5755"/>
  </r>
  <r>
    <x v="3"/>
    <x v="19"/>
    <x v="1887"/>
  </r>
  <r>
    <x v="3"/>
    <x v="20"/>
    <x v="2785"/>
  </r>
  <r>
    <x v="3"/>
    <x v="21"/>
    <x v="3174"/>
  </r>
  <r>
    <x v="3"/>
    <x v="22"/>
    <x v="2609"/>
  </r>
  <r>
    <x v="3"/>
    <x v="23"/>
    <x v="2692"/>
  </r>
  <r>
    <x v="3"/>
    <x v="0"/>
    <x v="4965"/>
  </r>
  <r>
    <x v="3"/>
    <x v="1"/>
    <x v="2310"/>
  </r>
  <r>
    <x v="3"/>
    <x v="2"/>
    <x v="2560"/>
  </r>
  <r>
    <x v="3"/>
    <x v="3"/>
    <x v="3151"/>
  </r>
  <r>
    <x v="3"/>
    <x v="4"/>
    <x v="2517"/>
  </r>
  <r>
    <x v="3"/>
    <x v="5"/>
    <x v="4074"/>
  </r>
  <r>
    <x v="3"/>
    <x v="6"/>
    <x v="5738"/>
  </r>
  <r>
    <x v="3"/>
    <x v="7"/>
    <x v="4867"/>
  </r>
  <r>
    <x v="3"/>
    <x v="8"/>
    <x v="2175"/>
  </r>
  <r>
    <x v="3"/>
    <x v="9"/>
    <x v="5248"/>
  </r>
  <r>
    <x v="3"/>
    <x v="10"/>
    <x v="3765"/>
  </r>
  <r>
    <x v="3"/>
    <x v="11"/>
    <x v="2788"/>
  </r>
  <r>
    <x v="3"/>
    <x v="12"/>
    <x v="5756"/>
  </r>
  <r>
    <x v="3"/>
    <x v="13"/>
    <x v="5752"/>
  </r>
  <r>
    <x v="3"/>
    <x v="14"/>
    <x v="3008"/>
  </r>
  <r>
    <x v="3"/>
    <x v="15"/>
    <x v="3802"/>
  </r>
  <r>
    <x v="3"/>
    <x v="16"/>
    <x v="3199"/>
  </r>
  <r>
    <x v="3"/>
    <x v="17"/>
    <x v="4336"/>
  </r>
  <r>
    <x v="3"/>
    <x v="18"/>
    <x v="5652"/>
  </r>
  <r>
    <x v="3"/>
    <x v="19"/>
    <x v="503"/>
  </r>
  <r>
    <x v="3"/>
    <x v="20"/>
    <x v="2005"/>
  </r>
  <r>
    <x v="3"/>
    <x v="21"/>
    <x v="4497"/>
  </r>
  <r>
    <x v="3"/>
    <x v="22"/>
    <x v="2515"/>
  </r>
  <r>
    <x v="3"/>
    <x v="23"/>
    <x v="3171"/>
  </r>
  <r>
    <x v="3"/>
    <x v="0"/>
    <x v="4843"/>
  </r>
  <r>
    <x v="3"/>
    <x v="1"/>
    <x v="2861"/>
  </r>
  <r>
    <x v="3"/>
    <x v="2"/>
    <x v="2067"/>
  </r>
  <r>
    <x v="3"/>
    <x v="3"/>
    <x v="3244"/>
  </r>
  <r>
    <x v="3"/>
    <x v="4"/>
    <x v="4158"/>
  </r>
  <r>
    <x v="3"/>
    <x v="5"/>
    <x v="2794"/>
  </r>
  <r>
    <x v="3"/>
    <x v="6"/>
    <x v="70"/>
  </r>
  <r>
    <x v="3"/>
    <x v="7"/>
    <x v="5757"/>
  </r>
  <r>
    <x v="3"/>
    <x v="8"/>
    <x v="4537"/>
  </r>
  <r>
    <x v="3"/>
    <x v="9"/>
    <x v="4643"/>
  </r>
  <r>
    <x v="3"/>
    <x v="10"/>
    <x v="5758"/>
  </r>
  <r>
    <x v="3"/>
    <x v="11"/>
    <x v="1216"/>
  </r>
  <r>
    <x v="3"/>
    <x v="12"/>
    <x v="5759"/>
  </r>
  <r>
    <x v="3"/>
    <x v="13"/>
    <x v="501"/>
  </r>
  <r>
    <x v="3"/>
    <x v="14"/>
    <x v="5760"/>
  </r>
  <r>
    <x v="3"/>
    <x v="15"/>
    <x v="5761"/>
  </r>
  <r>
    <x v="3"/>
    <x v="16"/>
    <x v="2931"/>
  </r>
  <r>
    <x v="3"/>
    <x v="17"/>
    <x v="2647"/>
  </r>
  <r>
    <x v="3"/>
    <x v="18"/>
    <x v="1937"/>
  </r>
  <r>
    <x v="3"/>
    <x v="19"/>
    <x v="648"/>
  </r>
  <r>
    <x v="3"/>
    <x v="20"/>
    <x v="2030"/>
  </r>
  <r>
    <x v="3"/>
    <x v="21"/>
    <x v="2950"/>
  </r>
  <r>
    <x v="3"/>
    <x v="22"/>
    <x v="2194"/>
  </r>
  <r>
    <x v="3"/>
    <x v="23"/>
    <x v="4554"/>
  </r>
  <r>
    <x v="3"/>
    <x v="0"/>
    <x v="373"/>
  </r>
  <r>
    <x v="3"/>
    <x v="1"/>
    <x v="2267"/>
  </r>
  <r>
    <x v="3"/>
    <x v="2"/>
    <x v="2959"/>
  </r>
  <r>
    <x v="3"/>
    <x v="3"/>
    <x v="2959"/>
  </r>
  <r>
    <x v="3"/>
    <x v="4"/>
    <x v="4348"/>
  </r>
  <r>
    <x v="3"/>
    <x v="5"/>
    <x v="2541"/>
  </r>
  <r>
    <x v="3"/>
    <x v="6"/>
    <x v="2517"/>
  </r>
  <r>
    <x v="3"/>
    <x v="7"/>
    <x v="5217"/>
  </r>
  <r>
    <x v="3"/>
    <x v="8"/>
    <x v="2453"/>
  </r>
  <r>
    <x v="3"/>
    <x v="9"/>
    <x v="4762"/>
  </r>
  <r>
    <x v="3"/>
    <x v="10"/>
    <x v="3184"/>
  </r>
  <r>
    <x v="3"/>
    <x v="11"/>
    <x v="5637"/>
  </r>
  <r>
    <x v="3"/>
    <x v="12"/>
    <x v="3610"/>
  </r>
  <r>
    <x v="3"/>
    <x v="13"/>
    <x v="3523"/>
  </r>
  <r>
    <x v="3"/>
    <x v="14"/>
    <x v="3268"/>
  </r>
  <r>
    <x v="3"/>
    <x v="15"/>
    <x v="2463"/>
  </r>
  <r>
    <x v="3"/>
    <x v="16"/>
    <x v="2666"/>
  </r>
  <r>
    <x v="3"/>
    <x v="17"/>
    <x v="3708"/>
  </r>
  <r>
    <x v="3"/>
    <x v="18"/>
    <x v="2336"/>
  </r>
  <r>
    <x v="3"/>
    <x v="19"/>
    <x v="2717"/>
  </r>
  <r>
    <x v="3"/>
    <x v="20"/>
    <x v="2981"/>
  </r>
  <r>
    <x v="3"/>
    <x v="21"/>
    <x v="5740"/>
  </r>
  <r>
    <x v="3"/>
    <x v="22"/>
    <x v="2471"/>
  </r>
  <r>
    <x v="3"/>
    <x v="23"/>
    <x v="2046"/>
  </r>
  <r>
    <x v="3"/>
    <x v="0"/>
    <x v="3009"/>
  </r>
  <r>
    <x v="3"/>
    <x v="1"/>
    <x v="2556"/>
  </r>
  <r>
    <x v="3"/>
    <x v="2"/>
    <x v="5378"/>
  </r>
  <r>
    <x v="3"/>
    <x v="3"/>
    <x v="4936"/>
  </r>
  <r>
    <x v="3"/>
    <x v="4"/>
    <x v="2546"/>
  </r>
  <r>
    <x v="3"/>
    <x v="5"/>
    <x v="2512"/>
  </r>
  <r>
    <x v="3"/>
    <x v="6"/>
    <x v="3661"/>
  </r>
  <r>
    <x v="3"/>
    <x v="7"/>
    <x v="2002"/>
  </r>
  <r>
    <x v="3"/>
    <x v="8"/>
    <x v="3052"/>
  </r>
  <r>
    <x v="3"/>
    <x v="9"/>
    <x v="2862"/>
  </r>
  <r>
    <x v="3"/>
    <x v="10"/>
    <x v="3916"/>
  </r>
  <r>
    <x v="3"/>
    <x v="11"/>
    <x v="4443"/>
  </r>
  <r>
    <x v="3"/>
    <x v="12"/>
    <x v="2796"/>
  </r>
  <r>
    <x v="3"/>
    <x v="13"/>
    <x v="4536"/>
  </r>
  <r>
    <x v="3"/>
    <x v="14"/>
    <x v="4206"/>
  </r>
  <r>
    <x v="3"/>
    <x v="15"/>
    <x v="2740"/>
  </r>
  <r>
    <x v="3"/>
    <x v="16"/>
    <x v="2760"/>
  </r>
  <r>
    <x v="3"/>
    <x v="17"/>
    <x v="2288"/>
  </r>
  <r>
    <x v="3"/>
    <x v="18"/>
    <x v="1861"/>
  </r>
  <r>
    <x v="3"/>
    <x v="19"/>
    <x v="4269"/>
  </r>
  <r>
    <x v="3"/>
    <x v="20"/>
    <x v="3347"/>
  </r>
  <r>
    <x v="3"/>
    <x v="21"/>
    <x v="5364"/>
  </r>
  <r>
    <x v="3"/>
    <x v="22"/>
    <x v="5266"/>
  </r>
  <r>
    <x v="3"/>
    <x v="23"/>
    <x v="3015"/>
  </r>
  <r>
    <x v="3"/>
    <x v="0"/>
    <x v="4845"/>
  </r>
  <r>
    <x v="3"/>
    <x v="1"/>
    <x v="5021"/>
  </r>
  <r>
    <x v="3"/>
    <x v="2"/>
    <x v="2333"/>
  </r>
  <r>
    <x v="3"/>
    <x v="3"/>
    <x v="4949"/>
  </r>
  <r>
    <x v="3"/>
    <x v="4"/>
    <x v="5023"/>
  </r>
  <r>
    <x v="3"/>
    <x v="5"/>
    <x v="5762"/>
  </r>
  <r>
    <x v="3"/>
    <x v="6"/>
    <x v="3774"/>
  </r>
  <r>
    <x v="3"/>
    <x v="7"/>
    <x v="3320"/>
  </r>
  <r>
    <x v="3"/>
    <x v="8"/>
    <x v="3969"/>
  </r>
  <r>
    <x v="3"/>
    <x v="9"/>
    <x v="2771"/>
  </r>
  <r>
    <x v="3"/>
    <x v="10"/>
    <x v="1995"/>
  </r>
  <r>
    <x v="3"/>
    <x v="11"/>
    <x v="2697"/>
  </r>
  <r>
    <x v="3"/>
    <x v="12"/>
    <x v="5360"/>
  </r>
  <r>
    <x v="3"/>
    <x v="13"/>
    <x v="4368"/>
  </r>
  <r>
    <x v="3"/>
    <x v="14"/>
    <x v="2409"/>
  </r>
  <r>
    <x v="3"/>
    <x v="15"/>
    <x v="5158"/>
  </r>
  <r>
    <x v="3"/>
    <x v="16"/>
    <x v="4040"/>
  </r>
  <r>
    <x v="3"/>
    <x v="17"/>
    <x v="5150"/>
  </r>
  <r>
    <x v="3"/>
    <x v="18"/>
    <x v="2971"/>
  </r>
  <r>
    <x v="3"/>
    <x v="19"/>
    <x v="3210"/>
  </r>
  <r>
    <x v="3"/>
    <x v="20"/>
    <x v="4336"/>
  </r>
  <r>
    <x v="3"/>
    <x v="21"/>
    <x v="2280"/>
  </r>
  <r>
    <x v="3"/>
    <x v="22"/>
    <x v="1550"/>
  </r>
  <r>
    <x v="3"/>
    <x v="23"/>
    <x v="2512"/>
  </r>
  <r>
    <x v="3"/>
    <x v="0"/>
    <x v="3131"/>
  </r>
  <r>
    <x v="3"/>
    <x v="1"/>
    <x v="2515"/>
  </r>
  <r>
    <x v="3"/>
    <x v="2"/>
    <x v="2601"/>
  </r>
  <r>
    <x v="3"/>
    <x v="3"/>
    <x v="3805"/>
  </r>
  <r>
    <x v="3"/>
    <x v="4"/>
    <x v="1528"/>
  </r>
  <r>
    <x v="3"/>
    <x v="5"/>
    <x v="5379"/>
  </r>
  <r>
    <x v="3"/>
    <x v="6"/>
    <x v="4796"/>
  </r>
  <r>
    <x v="3"/>
    <x v="7"/>
    <x v="4786"/>
  </r>
  <r>
    <x v="3"/>
    <x v="8"/>
    <x v="5763"/>
  </r>
  <r>
    <x v="3"/>
    <x v="9"/>
    <x v="2006"/>
  </r>
  <r>
    <x v="3"/>
    <x v="10"/>
    <x v="1975"/>
  </r>
  <r>
    <x v="3"/>
    <x v="11"/>
    <x v="5764"/>
  </r>
  <r>
    <x v="3"/>
    <x v="12"/>
    <x v="5765"/>
  </r>
  <r>
    <x v="3"/>
    <x v="13"/>
    <x v="1487"/>
  </r>
  <r>
    <x v="3"/>
    <x v="14"/>
    <x v="5766"/>
  </r>
  <r>
    <x v="3"/>
    <x v="15"/>
    <x v="3962"/>
  </r>
  <r>
    <x v="3"/>
    <x v="16"/>
    <x v="5767"/>
  </r>
  <r>
    <x v="3"/>
    <x v="17"/>
    <x v="5768"/>
  </r>
  <r>
    <x v="3"/>
    <x v="18"/>
    <x v="1768"/>
  </r>
  <r>
    <x v="3"/>
    <x v="19"/>
    <x v="4530"/>
  </r>
  <r>
    <x v="3"/>
    <x v="20"/>
    <x v="5769"/>
  </r>
  <r>
    <x v="3"/>
    <x v="21"/>
    <x v="475"/>
  </r>
  <r>
    <x v="3"/>
    <x v="22"/>
    <x v="5146"/>
  </r>
  <r>
    <x v="3"/>
    <x v="23"/>
    <x v="5770"/>
  </r>
  <r>
    <x v="3"/>
    <x v="0"/>
    <x v="5755"/>
  </r>
  <r>
    <x v="3"/>
    <x v="1"/>
    <x v="3150"/>
  </r>
  <r>
    <x v="3"/>
    <x v="2"/>
    <x v="5771"/>
  </r>
  <r>
    <x v="3"/>
    <x v="3"/>
    <x v="5772"/>
  </r>
  <r>
    <x v="3"/>
    <x v="4"/>
    <x v="4381"/>
  </r>
  <r>
    <x v="3"/>
    <x v="5"/>
    <x v="4164"/>
  </r>
  <r>
    <x v="3"/>
    <x v="6"/>
    <x v="4813"/>
  </r>
  <r>
    <x v="3"/>
    <x v="7"/>
    <x v="1624"/>
  </r>
  <r>
    <x v="3"/>
    <x v="8"/>
    <x v="4653"/>
  </r>
  <r>
    <x v="3"/>
    <x v="9"/>
    <x v="2456"/>
  </r>
  <r>
    <x v="3"/>
    <x v="10"/>
    <x v="3707"/>
  </r>
  <r>
    <x v="3"/>
    <x v="11"/>
    <x v="3379"/>
  </r>
  <r>
    <x v="3"/>
    <x v="12"/>
    <x v="4178"/>
  </r>
  <r>
    <x v="3"/>
    <x v="13"/>
    <x v="3135"/>
  </r>
  <r>
    <x v="3"/>
    <x v="14"/>
    <x v="1646"/>
  </r>
  <r>
    <x v="3"/>
    <x v="15"/>
    <x v="2099"/>
  </r>
  <r>
    <x v="3"/>
    <x v="16"/>
    <x v="4078"/>
  </r>
  <r>
    <x v="3"/>
    <x v="17"/>
    <x v="2598"/>
  </r>
  <r>
    <x v="3"/>
    <x v="18"/>
    <x v="2980"/>
  </r>
  <r>
    <x v="3"/>
    <x v="19"/>
    <x v="1591"/>
  </r>
  <r>
    <x v="3"/>
    <x v="20"/>
    <x v="71"/>
  </r>
  <r>
    <x v="3"/>
    <x v="21"/>
    <x v="2631"/>
  </r>
  <r>
    <x v="3"/>
    <x v="22"/>
    <x v="5732"/>
  </r>
  <r>
    <x v="3"/>
    <x v="23"/>
    <x v="2335"/>
  </r>
  <r>
    <x v="3"/>
    <x v="0"/>
    <x v="4857"/>
  </r>
  <r>
    <x v="3"/>
    <x v="1"/>
    <x v="3250"/>
  </r>
  <r>
    <x v="3"/>
    <x v="2"/>
    <x v="3355"/>
  </r>
  <r>
    <x v="3"/>
    <x v="3"/>
    <x v="3749"/>
  </r>
  <r>
    <x v="3"/>
    <x v="4"/>
    <x v="5364"/>
  </r>
  <r>
    <x v="3"/>
    <x v="5"/>
    <x v="2926"/>
  </r>
  <r>
    <x v="3"/>
    <x v="6"/>
    <x v="2934"/>
  </r>
  <r>
    <x v="3"/>
    <x v="7"/>
    <x v="2385"/>
  </r>
  <r>
    <x v="3"/>
    <x v="8"/>
    <x v="2959"/>
  </r>
  <r>
    <x v="3"/>
    <x v="9"/>
    <x v="5140"/>
  </r>
  <r>
    <x v="3"/>
    <x v="10"/>
    <x v="3765"/>
  </r>
  <r>
    <x v="3"/>
    <x v="11"/>
    <x v="3574"/>
  </r>
  <r>
    <x v="3"/>
    <x v="12"/>
    <x v="2457"/>
  </r>
  <r>
    <x v="3"/>
    <x v="13"/>
    <x v="5139"/>
  </r>
  <r>
    <x v="3"/>
    <x v="14"/>
    <x v="2267"/>
  </r>
  <r>
    <x v="3"/>
    <x v="15"/>
    <x v="2926"/>
  </r>
  <r>
    <x v="3"/>
    <x v="16"/>
    <x v="3657"/>
  </r>
  <r>
    <x v="3"/>
    <x v="17"/>
    <x v="1410"/>
  </r>
  <r>
    <x v="3"/>
    <x v="18"/>
    <x v="2958"/>
  </r>
  <r>
    <x v="3"/>
    <x v="19"/>
    <x v="5251"/>
  </r>
  <r>
    <x v="3"/>
    <x v="20"/>
    <x v="2496"/>
  </r>
  <r>
    <x v="3"/>
    <x v="21"/>
    <x v="5495"/>
  </r>
  <r>
    <x v="3"/>
    <x v="22"/>
    <x v="2335"/>
  </r>
  <r>
    <x v="3"/>
    <x v="23"/>
    <x v="3355"/>
  </r>
  <r>
    <x v="3"/>
    <x v="0"/>
    <x v="2765"/>
  </r>
  <r>
    <x v="3"/>
    <x v="1"/>
    <x v="3250"/>
  </r>
  <r>
    <x v="3"/>
    <x v="2"/>
    <x v="2510"/>
  </r>
  <r>
    <x v="3"/>
    <x v="3"/>
    <x v="2618"/>
  </r>
  <r>
    <x v="3"/>
    <x v="4"/>
    <x v="3661"/>
  </r>
  <r>
    <x v="3"/>
    <x v="5"/>
    <x v="3338"/>
  </r>
  <r>
    <x v="3"/>
    <x v="6"/>
    <x v="4890"/>
  </r>
  <r>
    <x v="3"/>
    <x v="7"/>
    <x v="5306"/>
  </r>
  <r>
    <x v="3"/>
    <x v="8"/>
    <x v="5773"/>
  </r>
  <r>
    <x v="3"/>
    <x v="9"/>
    <x v="2625"/>
  </r>
  <r>
    <x v="3"/>
    <x v="10"/>
    <x v="2172"/>
  </r>
  <r>
    <x v="3"/>
    <x v="11"/>
    <x v="2322"/>
  </r>
  <r>
    <x v="3"/>
    <x v="12"/>
    <x v="3034"/>
  </r>
  <r>
    <x v="3"/>
    <x v="13"/>
    <x v="2016"/>
  </r>
  <r>
    <x v="3"/>
    <x v="14"/>
    <x v="4205"/>
  </r>
  <r>
    <x v="3"/>
    <x v="15"/>
    <x v="5023"/>
  </r>
  <r>
    <x v="3"/>
    <x v="16"/>
    <x v="2505"/>
  </r>
  <r>
    <x v="3"/>
    <x v="17"/>
    <x v="3715"/>
  </r>
  <r>
    <x v="3"/>
    <x v="18"/>
    <x v="2499"/>
  </r>
  <r>
    <x v="3"/>
    <x v="19"/>
    <x v="2457"/>
  </r>
  <r>
    <x v="3"/>
    <x v="20"/>
    <x v="2801"/>
  </r>
  <r>
    <x v="3"/>
    <x v="21"/>
    <x v="5517"/>
  </r>
  <r>
    <x v="3"/>
    <x v="22"/>
    <x v="3891"/>
  </r>
  <r>
    <x v="3"/>
    <x v="23"/>
    <x v="2015"/>
  </r>
  <r>
    <x v="3"/>
    <x v="0"/>
    <x v="5774"/>
  </r>
  <r>
    <x v="3"/>
    <x v="1"/>
    <x v="3956"/>
  </r>
  <r>
    <x v="3"/>
    <x v="2"/>
    <x v="5775"/>
  </r>
  <r>
    <x v="3"/>
    <x v="3"/>
    <x v="3889"/>
  </r>
  <r>
    <x v="3"/>
    <x v="4"/>
    <x v="2609"/>
  </r>
  <r>
    <x v="3"/>
    <x v="5"/>
    <x v="1523"/>
  </r>
  <r>
    <x v="3"/>
    <x v="6"/>
    <x v="2348"/>
  </r>
  <r>
    <x v="3"/>
    <x v="7"/>
    <x v="2979"/>
  </r>
  <r>
    <x v="3"/>
    <x v="8"/>
    <x v="2735"/>
  </r>
  <r>
    <x v="3"/>
    <x v="9"/>
    <x v="2323"/>
  </r>
  <r>
    <x v="3"/>
    <x v="10"/>
    <x v="2516"/>
  </r>
  <r>
    <x v="3"/>
    <x v="11"/>
    <x v="2310"/>
  </r>
  <r>
    <x v="3"/>
    <x v="12"/>
    <x v="2346"/>
  </r>
  <r>
    <x v="3"/>
    <x v="13"/>
    <x v="4841"/>
  </r>
  <r>
    <x v="3"/>
    <x v="14"/>
    <x v="3783"/>
  </r>
  <r>
    <x v="3"/>
    <x v="15"/>
    <x v="5776"/>
  </r>
  <r>
    <x v="3"/>
    <x v="16"/>
    <x v="2582"/>
  </r>
  <r>
    <x v="3"/>
    <x v="17"/>
    <x v="2093"/>
  </r>
  <r>
    <x v="3"/>
    <x v="18"/>
    <x v="4288"/>
  </r>
  <r>
    <x v="3"/>
    <x v="19"/>
    <x v="5724"/>
  </r>
  <r>
    <x v="3"/>
    <x v="20"/>
    <x v="1617"/>
  </r>
  <r>
    <x v="3"/>
    <x v="21"/>
    <x v="4442"/>
  </r>
  <r>
    <x v="3"/>
    <x v="22"/>
    <x v="3803"/>
  </r>
  <r>
    <x v="3"/>
    <x v="23"/>
    <x v="2328"/>
  </r>
  <r>
    <x v="4"/>
    <x v="0"/>
    <x v="2281"/>
  </r>
  <r>
    <x v="4"/>
    <x v="1"/>
    <x v="2212"/>
  </r>
  <r>
    <x v="4"/>
    <x v="2"/>
    <x v="4872"/>
  </r>
  <r>
    <x v="4"/>
    <x v="3"/>
    <x v="5775"/>
  </r>
  <r>
    <x v="4"/>
    <x v="4"/>
    <x v="2071"/>
  </r>
  <r>
    <x v="4"/>
    <x v="5"/>
    <x v="5777"/>
  </r>
  <r>
    <x v="4"/>
    <x v="6"/>
    <x v="3201"/>
  </r>
  <r>
    <x v="4"/>
    <x v="7"/>
    <x v="4566"/>
  </r>
  <r>
    <x v="4"/>
    <x v="8"/>
    <x v="4178"/>
  </r>
  <r>
    <x v="4"/>
    <x v="9"/>
    <x v="2962"/>
  </r>
  <r>
    <x v="4"/>
    <x v="10"/>
    <x v="5683"/>
  </r>
  <r>
    <x v="4"/>
    <x v="11"/>
    <x v="3190"/>
  </r>
  <r>
    <x v="4"/>
    <x v="12"/>
    <x v="4899"/>
  </r>
  <r>
    <x v="4"/>
    <x v="13"/>
    <x v="4535"/>
  </r>
  <r>
    <x v="4"/>
    <x v="14"/>
    <x v="4157"/>
  </r>
  <r>
    <x v="4"/>
    <x v="15"/>
    <x v="2824"/>
  </r>
  <r>
    <x v="4"/>
    <x v="16"/>
    <x v="5778"/>
  </r>
  <r>
    <x v="4"/>
    <x v="17"/>
    <x v="2042"/>
  </r>
  <r>
    <x v="4"/>
    <x v="18"/>
    <x v="1629"/>
  </r>
  <r>
    <x v="4"/>
    <x v="19"/>
    <x v="3225"/>
  </r>
  <r>
    <x v="4"/>
    <x v="20"/>
    <x v="3563"/>
  </r>
  <r>
    <x v="4"/>
    <x v="21"/>
    <x v="2177"/>
  </r>
  <r>
    <x v="4"/>
    <x v="22"/>
    <x v="2826"/>
  </r>
  <r>
    <x v="4"/>
    <x v="23"/>
    <x v="4888"/>
  </r>
  <r>
    <x v="4"/>
    <x v="0"/>
    <x v="2498"/>
  </r>
  <r>
    <x v="4"/>
    <x v="1"/>
    <x v="3013"/>
  </r>
  <r>
    <x v="4"/>
    <x v="2"/>
    <x v="2636"/>
  </r>
  <r>
    <x v="4"/>
    <x v="3"/>
    <x v="2508"/>
  </r>
  <r>
    <x v="4"/>
    <x v="4"/>
    <x v="464"/>
  </r>
  <r>
    <x v="4"/>
    <x v="5"/>
    <x v="5133"/>
  </r>
  <r>
    <x v="4"/>
    <x v="6"/>
    <x v="5779"/>
  </r>
  <r>
    <x v="4"/>
    <x v="7"/>
    <x v="5780"/>
  </r>
  <r>
    <x v="4"/>
    <x v="8"/>
    <x v="2107"/>
  </r>
  <r>
    <x v="4"/>
    <x v="9"/>
    <x v="5234"/>
  </r>
  <r>
    <x v="4"/>
    <x v="10"/>
    <x v="5285"/>
  </r>
  <r>
    <x v="4"/>
    <x v="11"/>
    <x v="4739"/>
  </r>
  <r>
    <x v="4"/>
    <x v="12"/>
    <x v="5781"/>
  </r>
  <r>
    <x v="4"/>
    <x v="13"/>
    <x v="1687"/>
  </r>
  <r>
    <x v="4"/>
    <x v="14"/>
    <x v="5499"/>
  </r>
  <r>
    <x v="4"/>
    <x v="15"/>
    <x v="4743"/>
  </r>
  <r>
    <x v="4"/>
    <x v="16"/>
    <x v="4093"/>
  </r>
  <r>
    <x v="4"/>
    <x v="17"/>
    <x v="5772"/>
  </r>
  <r>
    <x v="4"/>
    <x v="18"/>
    <x v="1967"/>
  </r>
  <r>
    <x v="4"/>
    <x v="19"/>
    <x v="5711"/>
  </r>
  <r>
    <x v="4"/>
    <x v="20"/>
    <x v="387"/>
  </r>
  <r>
    <x v="4"/>
    <x v="21"/>
    <x v="2550"/>
  </r>
  <r>
    <x v="4"/>
    <x v="22"/>
    <x v="3012"/>
  </r>
  <r>
    <x v="4"/>
    <x v="23"/>
    <x v="2262"/>
  </r>
  <r>
    <x v="4"/>
    <x v="0"/>
    <x v="1574"/>
  </r>
  <r>
    <x v="4"/>
    <x v="1"/>
    <x v="2885"/>
  </r>
  <r>
    <x v="4"/>
    <x v="2"/>
    <x v="3345"/>
  </r>
  <r>
    <x v="4"/>
    <x v="3"/>
    <x v="3886"/>
  </r>
  <r>
    <x v="4"/>
    <x v="4"/>
    <x v="3735"/>
  </r>
  <r>
    <x v="4"/>
    <x v="5"/>
    <x v="3206"/>
  </r>
  <r>
    <x v="4"/>
    <x v="6"/>
    <x v="1639"/>
  </r>
  <r>
    <x v="4"/>
    <x v="7"/>
    <x v="5567"/>
  </r>
  <r>
    <x v="4"/>
    <x v="8"/>
    <x v="1655"/>
  </r>
  <r>
    <x v="4"/>
    <x v="9"/>
    <x v="3762"/>
  </r>
  <r>
    <x v="4"/>
    <x v="10"/>
    <x v="2926"/>
  </r>
  <r>
    <x v="4"/>
    <x v="11"/>
    <x v="5238"/>
  </r>
  <r>
    <x v="4"/>
    <x v="12"/>
    <x v="3183"/>
  </r>
  <r>
    <x v="4"/>
    <x v="13"/>
    <x v="2869"/>
  </r>
  <r>
    <x v="4"/>
    <x v="14"/>
    <x v="2770"/>
  </r>
  <r>
    <x v="4"/>
    <x v="15"/>
    <x v="2784"/>
  </r>
  <r>
    <x v="4"/>
    <x v="16"/>
    <x v="3326"/>
  </r>
  <r>
    <x v="4"/>
    <x v="17"/>
    <x v="3071"/>
  </r>
  <r>
    <x v="4"/>
    <x v="18"/>
    <x v="4891"/>
  </r>
  <r>
    <x v="4"/>
    <x v="19"/>
    <x v="2577"/>
  </r>
  <r>
    <x v="4"/>
    <x v="20"/>
    <x v="4557"/>
  </r>
  <r>
    <x v="4"/>
    <x v="21"/>
    <x v="4122"/>
  </r>
  <r>
    <x v="4"/>
    <x v="22"/>
    <x v="3806"/>
  </r>
  <r>
    <x v="4"/>
    <x v="23"/>
    <x v="30"/>
  </r>
  <r>
    <x v="4"/>
    <x v="0"/>
    <x v="1550"/>
  </r>
  <r>
    <x v="4"/>
    <x v="1"/>
    <x v="3887"/>
  </r>
  <r>
    <x v="4"/>
    <x v="2"/>
    <x v="2404"/>
  </r>
  <r>
    <x v="4"/>
    <x v="3"/>
    <x v="2519"/>
  </r>
  <r>
    <x v="4"/>
    <x v="4"/>
    <x v="2871"/>
  </r>
  <r>
    <x v="4"/>
    <x v="5"/>
    <x v="4387"/>
  </r>
  <r>
    <x v="4"/>
    <x v="6"/>
    <x v="5261"/>
  </r>
  <r>
    <x v="4"/>
    <x v="7"/>
    <x v="5252"/>
  </r>
  <r>
    <x v="4"/>
    <x v="8"/>
    <x v="503"/>
  </r>
  <r>
    <x v="4"/>
    <x v="9"/>
    <x v="5782"/>
  </r>
  <r>
    <x v="4"/>
    <x v="10"/>
    <x v="4809"/>
  </r>
  <r>
    <x v="4"/>
    <x v="11"/>
    <x v="5783"/>
  </r>
  <r>
    <x v="4"/>
    <x v="12"/>
    <x v="5784"/>
  </r>
  <r>
    <x v="4"/>
    <x v="13"/>
    <x v="4951"/>
  </r>
  <r>
    <x v="4"/>
    <x v="14"/>
    <x v="1624"/>
  </r>
  <r>
    <x v="4"/>
    <x v="15"/>
    <x v="4230"/>
  </r>
  <r>
    <x v="4"/>
    <x v="16"/>
    <x v="5772"/>
  </r>
  <r>
    <x v="4"/>
    <x v="17"/>
    <x v="5785"/>
  </r>
  <r>
    <x v="4"/>
    <x v="18"/>
    <x v="4088"/>
  </r>
  <r>
    <x v="4"/>
    <x v="19"/>
    <x v="4321"/>
  </r>
  <r>
    <x v="4"/>
    <x v="20"/>
    <x v="3657"/>
  </r>
  <r>
    <x v="4"/>
    <x v="21"/>
    <x v="3071"/>
  </r>
  <r>
    <x v="4"/>
    <x v="22"/>
    <x v="5383"/>
  </r>
  <r>
    <x v="4"/>
    <x v="23"/>
    <x v="4891"/>
  </r>
  <r>
    <x v="4"/>
    <x v="0"/>
    <x v="2775"/>
  </r>
  <r>
    <x v="4"/>
    <x v="1"/>
    <x v="2035"/>
  </r>
  <r>
    <x v="4"/>
    <x v="2"/>
    <x v="3734"/>
  </r>
  <r>
    <x v="4"/>
    <x v="3"/>
    <x v="2873"/>
  </r>
  <r>
    <x v="4"/>
    <x v="4"/>
    <x v="3938"/>
  </r>
  <r>
    <x v="4"/>
    <x v="5"/>
    <x v="2961"/>
  </r>
  <r>
    <x v="4"/>
    <x v="6"/>
    <x v="1654"/>
  </r>
  <r>
    <x v="4"/>
    <x v="7"/>
    <x v="4651"/>
  </r>
  <r>
    <x v="4"/>
    <x v="8"/>
    <x v="5243"/>
  </r>
  <r>
    <x v="4"/>
    <x v="9"/>
    <x v="4474"/>
  </r>
  <r>
    <x v="4"/>
    <x v="10"/>
    <x v="4737"/>
  </r>
  <r>
    <x v="4"/>
    <x v="11"/>
    <x v="557"/>
  </r>
  <r>
    <x v="4"/>
    <x v="12"/>
    <x v="2251"/>
  </r>
  <r>
    <x v="4"/>
    <x v="13"/>
    <x v="4562"/>
  </r>
  <r>
    <x v="4"/>
    <x v="14"/>
    <x v="2185"/>
  </r>
  <r>
    <x v="4"/>
    <x v="15"/>
    <x v="5786"/>
  </r>
  <r>
    <x v="4"/>
    <x v="16"/>
    <x v="3741"/>
  </r>
  <r>
    <x v="4"/>
    <x v="17"/>
    <x v="5787"/>
  </r>
  <r>
    <x v="4"/>
    <x v="18"/>
    <x v="5788"/>
  </r>
  <r>
    <x v="4"/>
    <x v="19"/>
    <x v="374"/>
  </r>
  <r>
    <x v="4"/>
    <x v="20"/>
    <x v="5208"/>
  </r>
  <r>
    <x v="4"/>
    <x v="21"/>
    <x v="2471"/>
  </r>
  <r>
    <x v="4"/>
    <x v="22"/>
    <x v="4361"/>
  </r>
  <r>
    <x v="4"/>
    <x v="23"/>
    <x v="2994"/>
  </r>
  <r>
    <x v="4"/>
    <x v="0"/>
    <x v="4498"/>
  </r>
  <r>
    <x v="4"/>
    <x v="1"/>
    <x v="2035"/>
  </r>
  <r>
    <x v="4"/>
    <x v="2"/>
    <x v="3352"/>
  </r>
  <r>
    <x v="4"/>
    <x v="3"/>
    <x v="4994"/>
  </r>
  <r>
    <x v="4"/>
    <x v="4"/>
    <x v="5374"/>
  </r>
  <r>
    <x v="4"/>
    <x v="5"/>
    <x v="2479"/>
  </r>
  <r>
    <x v="4"/>
    <x v="6"/>
    <x v="3360"/>
  </r>
  <r>
    <x v="4"/>
    <x v="7"/>
    <x v="5789"/>
  </r>
  <r>
    <x v="4"/>
    <x v="8"/>
    <x v="2449"/>
  </r>
  <r>
    <x v="4"/>
    <x v="9"/>
    <x v="1643"/>
  </r>
  <r>
    <x v="4"/>
    <x v="10"/>
    <x v="441"/>
  </r>
  <r>
    <x v="4"/>
    <x v="11"/>
    <x v="1644"/>
  </r>
  <r>
    <x v="4"/>
    <x v="12"/>
    <x v="1564"/>
  </r>
  <r>
    <x v="4"/>
    <x v="13"/>
    <x v="569"/>
  </r>
  <r>
    <x v="4"/>
    <x v="14"/>
    <x v="2997"/>
  </r>
  <r>
    <x v="4"/>
    <x v="15"/>
    <x v="4953"/>
  </r>
  <r>
    <x v="4"/>
    <x v="16"/>
    <x v="3182"/>
  </r>
  <r>
    <x v="4"/>
    <x v="17"/>
    <x v="4799"/>
  </r>
  <r>
    <x v="4"/>
    <x v="18"/>
    <x v="2814"/>
  </r>
  <r>
    <x v="4"/>
    <x v="19"/>
    <x v="2267"/>
  </r>
  <r>
    <x v="4"/>
    <x v="20"/>
    <x v="2404"/>
  </r>
  <r>
    <x v="4"/>
    <x v="21"/>
    <x v="2618"/>
  </r>
  <r>
    <x v="4"/>
    <x v="22"/>
    <x v="3889"/>
  </r>
  <r>
    <x v="4"/>
    <x v="23"/>
    <x v="4993"/>
  </r>
  <r>
    <x v="4"/>
    <x v="0"/>
    <x v="2601"/>
  </r>
  <r>
    <x v="4"/>
    <x v="1"/>
    <x v="3302"/>
  </r>
  <r>
    <x v="4"/>
    <x v="2"/>
    <x v="3007"/>
  </r>
  <r>
    <x v="4"/>
    <x v="3"/>
    <x v="4555"/>
  </r>
  <r>
    <x v="4"/>
    <x v="4"/>
    <x v="3239"/>
  </r>
  <r>
    <x v="4"/>
    <x v="5"/>
    <x v="2325"/>
  </r>
  <r>
    <x v="4"/>
    <x v="6"/>
    <x v="4157"/>
  </r>
  <r>
    <x v="4"/>
    <x v="7"/>
    <x v="2785"/>
  </r>
  <r>
    <x v="4"/>
    <x v="8"/>
    <x v="2983"/>
  </r>
  <r>
    <x v="4"/>
    <x v="9"/>
    <x v="5225"/>
  </r>
  <r>
    <x v="4"/>
    <x v="10"/>
    <x v="5790"/>
  </r>
  <r>
    <x v="4"/>
    <x v="11"/>
    <x v="2286"/>
  </r>
  <r>
    <x v="4"/>
    <x v="12"/>
    <x v="2383"/>
  </r>
  <r>
    <x v="4"/>
    <x v="13"/>
    <x v="2101"/>
  </r>
  <r>
    <x v="4"/>
    <x v="14"/>
    <x v="4471"/>
  </r>
  <r>
    <x v="4"/>
    <x v="15"/>
    <x v="2607"/>
  </r>
  <r>
    <x v="4"/>
    <x v="16"/>
    <x v="3233"/>
  </r>
  <r>
    <x v="4"/>
    <x v="17"/>
    <x v="2324"/>
  </r>
  <r>
    <x v="4"/>
    <x v="18"/>
    <x v="5604"/>
  </r>
  <r>
    <x v="4"/>
    <x v="19"/>
    <x v="4390"/>
  </r>
  <r>
    <x v="4"/>
    <x v="20"/>
    <x v="2042"/>
  </r>
  <r>
    <x v="4"/>
    <x v="21"/>
    <x v="3784"/>
  </r>
  <r>
    <x v="4"/>
    <x v="22"/>
    <x v="3034"/>
  </r>
  <r>
    <x v="4"/>
    <x v="23"/>
    <x v="2422"/>
  </r>
  <r>
    <x v="4"/>
    <x v="0"/>
    <x v="3824"/>
  </r>
  <r>
    <x v="4"/>
    <x v="1"/>
    <x v="2751"/>
  </r>
  <r>
    <x v="4"/>
    <x v="2"/>
    <x v="4137"/>
  </r>
  <r>
    <x v="4"/>
    <x v="3"/>
    <x v="3725"/>
  </r>
  <r>
    <x v="4"/>
    <x v="4"/>
    <x v="2560"/>
  </r>
  <r>
    <x v="4"/>
    <x v="5"/>
    <x v="5774"/>
  </r>
  <r>
    <x v="4"/>
    <x v="6"/>
    <x v="5791"/>
  </r>
  <r>
    <x v="4"/>
    <x v="7"/>
    <x v="4888"/>
  </r>
  <r>
    <x v="4"/>
    <x v="8"/>
    <x v="4497"/>
  </r>
  <r>
    <x v="4"/>
    <x v="9"/>
    <x v="2248"/>
  </r>
  <r>
    <x v="4"/>
    <x v="10"/>
    <x v="2247"/>
  </r>
  <r>
    <x v="4"/>
    <x v="11"/>
    <x v="2036"/>
  </r>
  <r>
    <x v="4"/>
    <x v="12"/>
    <x v="30"/>
  </r>
  <r>
    <x v="4"/>
    <x v="13"/>
    <x v="3254"/>
  </r>
  <r>
    <x v="4"/>
    <x v="14"/>
    <x v="5728"/>
  </r>
  <r>
    <x v="4"/>
    <x v="15"/>
    <x v="2764"/>
  </r>
  <r>
    <x v="4"/>
    <x v="16"/>
    <x v="3177"/>
  </r>
  <r>
    <x v="4"/>
    <x v="17"/>
    <x v="539"/>
  </r>
  <r>
    <x v="4"/>
    <x v="18"/>
    <x v="3737"/>
  </r>
  <r>
    <x v="4"/>
    <x v="19"/>
    <x v="470"/>
  </r>
  <r>
    <x v="4"/>
    <x v="20"/>
    <x v="5792"/>
  </r>
  <r>
    <x v="4"/>
    <x v="21"/>
    <x v="2486"/>
  </r>
  <r>
    <x v="4"/>
    <x v="22"/>
    <x v="5793"/>
  </r>
  <r>
    <x v="4"/>
    <x v="23"/>
    <x v="1557"/>
  </r>
  <r>
    <x v="4"/>
    <x v="0"/>
    <x v="3914"/>
  </r>
  <r>
    <x v="4"/>
    <x v="1"/>
    <x v="2754"/>
  </r>
  <r>
    <x v="4"/>
    <x v="2"/>
    <x v="2582"/>
  </r>
  <r>
    <x v="4"/>
    <x v="3"/>
    <x v="2595"/>
  </r>
  <r>
    <x v="4"/>
    <x v="4"/>
    <x v="3825"/>
  </r>
  <r>
    <x v="4"/>
    <x v="5"/>
    <x v="2323"/>
  </r>
  <r>
    <x v="4"/>
    <x v="6"/>
    <x v="2545"/>
  </r>
  <r>
    <x v="4"/>
    <x v="7"/>
    <x v="2025"/>
  </r>
  <r>
    <x v="4"/>
    <x v="8"/>
    <x v="2558"/>
  </r>
  <r>
    <x v="4"/>
    <x v="9"/>
    <x v="3916"/>
  </r>
  <r>
    <x v="4"/>
    <x v="10"/>
    <x v="2855"/>
  </r>
  <r>
    <x v="4"/>
    <x v="11"/>
    <x v="2883"/>
  </r>
  <r>
    <x v="4"/>
    <x v="12"/>
    <x v="540"/>
  </r>
  <r>
    <x v="4"/>
    <x v="13"/>
    <x v="5125"/>
  </r>
  <r>
    <x v="4"/>
    <x v="14"/>
    <x v="2802"/>
  </r>
  <r>
    <x v="4"/>
    <x v="15"/>
    <x v="2199"/>
  </r>
  <r>
    <x v="4"/>
    <x v="16"/>
    <x v="3668"/>
  </r>
  <r>
    <x v="4"/>
    <x v="17"/>
    <x v="1889"/>
  </r>
  <r>
    <x v="4"/>
    <x v="18"/>
    <x v="1650"/>
  </r>
  <r>
    <x v="4"/>
    <x v="19"/>
    <x v="2707"/>
  </r>
  <r>
    <x v="4"/>
    <x v="20"/>
    <x v="5794"/>
  </r>
  <r>
    <x v="4"/>
    <x v="21"/>
    <x v="2608"/>
  </r>
  <r>
    <x v="4"/>
    <x v="22"/>
    <x v="2315"/>
  </r>
  <r>
    <x v="4"/>
    <x v="23"/>
    <x v="3285"/>
  </r>
  <r>
    <x v="4"/>
    <x v="0"/>
    <x v="5014"/>
  </r>
  <r>
    <x v="4"/>
    <x v="1"/>
    <x v="5795"/>
  </r>
  <r>
    <x v="4"/>
    <x v="2"/>
    <x v="2350"/>
  </r>
  <r>
    <x v="4"/>
    <x v="3"/>
    <x v="2861"/>
  </r>
  <r>
    <x v="4"/>
    <x v="4"/>
    <x v="3823"/>
  </r>
  <r>
    <x v="4"/>
    <x v="5"/>
    <x v="2739"/>
  </r>
  <r>
    <x v="4"/>
    <x v="6"/>
    <x v="3341"/>
  </r>
  <r>
    <x v="4"/>
    <x v="7"/>
    <x v="2512"/>
  </r>
  <r>
    <x v="4"/>
    <x v="8"/>
    <x v="3937"/>
  </r>
  <r>
    <x v="4"/>
    <x v="9"/>
    <x v="3095"/>
  </r>
  <r>
    <x v="4"/>
    <x v="10"/>
    <x v="3235"/>
  </r>
  <r>
    <x v="4"/>
    <x v="11"/>
    <x v="2779"/>
  </r>
  <r>
    <x v="4"/>
    <x v="12"/>
    <x v="2609"/>
  </r>
  <r>
    <x v="4"/>
    <x v="13"/>
    <x v="2310"/>
  </r>
  <r>
    <x v="4"/>
    <x v="14"/>
    <x v="4956"/>
  </r>
  <r>
    <x v="4"/>
    <x v="15"/>
    <x v="2003"/>
  </r>
  <r>
    <x v="4"/>
    <x v="16"/>
    <x v="4468"/>
  </r>
  <r>
    <x v="4"/>
    <x v="17"/>
    <x v="3268"/>
  </r>
  <r>
    <x v="4"/>
    <x v="18"/>
    <x v="5796"/>
  </r>
  <r>
    <x v="4"/>
    <x v="19"/>
    <x v="4337"/>
  </r>
  <r>
    <x v="4"/>
    <x v="20"/>
    <x v="5361"/>
  </r>
  <r>
    <x v="4"/>
    <x v="21"/>
    <x v="2066"/>
  </r>
  <r>
    <x v="4"/>
    <x v="22"/>
    <x v="2583"/>
  </r>
  <r>
    <x v="4"/>
    <x v="23"/>
    <x v="2754"/>
  </r>
  <r>
    <x v="4"/>
    <x v="0"/>
    <x v="5678"/>
  </r>
  <r>
    <x v="4"/>
    <x v="1"/>
    <x v="5797"/>
  </r>
  <r>
    <x v="4"/>
    <x v="2"/>
    <x v="5798"/>
  </r>
  <r>
    <x v="4"/>
    <x v="3"/>
    <x v="5799"/>
  </r>
  <r>
    <x v="4"/>
    <x v="4"/>
    <x v="3303"/>
  </r>
  <r>
    <x v="4"/>
    <x v="5"/>
    <x v="2514"/>
  </r>
  <r>
    <x v="4"/>
    <x v="6"/>
    <x v="2933"/>
  </r>
  <r>
    <x v="4"/>
    <x v="7"/>
    <x v="2282"/>
  </r>
  <r>
    <x v="4"/>
    <x v="8"/>
    <x v="2498"/>
  </r>
  <r>
    <x v="4"/>
    <x v="9"/>
    <x v="3916"/>
  </r>
  <r>
    <x v="4"/>
    <x v="10"/>
    <x v="2302"/>
  </r>
  <r>
    <x v="4"/>
    <x v="11"/>
    <x v="4916"/>
  </r>
  <r>
    <x v="4"/>
    <x v="12"/>
    <x v="5028"/>
  </r>
  <r>
    <x v="4"/>
    <x v="13"/>
    <x v="5800"/>
  </r>
  <r>
    <x v="4"/>
    <x v="14"/>
    <x v="4001"/>
  </r>
  <r>
    <x v="4"/>
    <x v="15"/>
    <x v="3817"/>
  </r>
  <r>
    <x v="4"/>
    <x v="16"/>
    <x v="3761"/>
  </r>
  <r>
    <x v="4"/>
    <x v="17"/>
    <x v="2462"/>
  </r>
  <r>
    <x v="4"/>
    <x v="18"/>
    <x v="4938"/>
  </r>
  <r>
    <x v="4"/>
    <x v="19"/>
    <x v="5801"/>
  </r>
  <r>
    <x v="4"/>
    <x v="20"/>
    <x v="2110"/>
  </r>
  <r>
    <x v="4"/>
    <x v="21"/>
    <x v="3242"/>
  </r>
  <r>
    <x v="4"/>
    <x v="22"/>
    <x v="2607"/>
  </r>
  <r>
    <x v="4"/>
    <x v="23"/>
    <x v="4208"/>
  </r>
  <r>
    <x v="4"/>
    <x v="0"/>
    <x v="2023"/>
  </r>
  <r>
    <x v="4"/>
    <x v="1"/>
    <x v="2228"/>
  </r>
  <r>
    <x v="4"/>
    <x v="2"/>
    <x v="5728"/>
  </r>
  <r>
    <x v="4"/>
    <x v="3"/>
    <x v="3947"/>
  </r>
  <r>
    <x v="4"/>
    <x v="4"/>
    <x v="2286"/>
  </r>
  <r>
    <x v="4"/>
    <x v="5"/>
    <x v="2016"/>
  </r>
  <r>
    <x v="4"/>
    <x v="6"/>
    <x v="2732"/>
  </r>
  <r>
    <x v="4"/>
    <x v="7"/>
    <x v="1577"/>
  </r>
  <r>
    <x v="4"/>
    <x v="8"/>
    <x v="2301"/>
  </r>
  <r>
    <x v="4"/>
    <x v="9"/>
    <x v="4953"/>
  </r>
  <r>
    <x v="4"/>
    <x v="10"/>
    <x v="3008"/>
  </r>
  <r>
    <x v="4"/>
    <x v="11"/>
    <x v="2457"/>
  </r>
  <r>
    <x v="4"/>
    <x v="12"/>
    <x v="5133"/>
  </r>
  <r>
    <x v="4"/>
    <x v="13"/>
    <x v="4340"/>
  </r>
  <r>
    <x v="4"/>
    <x v="14"/>
    <x v="2179"/>
  </r>
  <r>
    <x v="4"/>
    <x v="15"/>
    <x v="5802"/>
  </r>
  <r>
    <x v="4"/>
    <x v="16"/>
    <x v="5492"/>
  </r>
  <r>
    <x v="4"/>
    <x v="17"/>
    <x v="1682"/>
  </r>
  <r>
    <x v="4"/>
    <x v="18"/>
    <x v="5101"/>
  </r>
  <r>
    <x v="4"/>
    <x v="19"/>
    <x v="5803"/>
  </r>
  <r>
    <x v="4"/>
    <x v="20"/>
    <x v="5804"/>
  </r>
  <r>
    <x v="4"/>
    <x v="21"/>
    <x v="3623"/>
  </r>
  <r>
    <x v="4"/>
    <x v="22"/>
    <x v="2894"/>
  </r>
  <r>
    <x v="4"/>
    <x v="23"/>
    <x v="5029"/>
  </r>
  <r>
    <x v="4"/>
    <x v="0"/>
    <x v="2682"/>
  </r>
  <r>
    <x v="4"/>
    <x v="1"/>
    <x v="3378"/>
  </r>
  <r>
    <x v="4"/>
    <x v="2"/>
    <x v="5805"/>
  </r>
  <r>
    <x v="4"/>
    <x v="3"/>
    <x v="3731"/>
  </r>
  <r>
    <x v="4"/>
    <x v="4"/>
    <x v="5806"/>
  </r>
  <r>
    <x v="4"/>
    <x v="5"/>
    <x v="5026"/>
  </r>
  <r>
    <x v="4"/>
    <x v="6"/>
    <x v="2656"/>
  </r>
  <r>
    <x v="4"/>
    <x v="7"/>
    <x v="5807"/>
  </r>
  <r>
    <x v="4"/>
    <x v="8"/>
    <x v="4062"/>
  </r>
  <r>
    <x v="4"/>
    <x v="9"/>
    <x v="5808"/>
  </r>
  <r>
    <x v="4"/>
    <x v="10"/>
    <x v="5809"/>
  </r>
  <r>
    <x v="4"/>
    <x v="11"/>
    <x v="3228"/>
  </r>
  <r>
    <x v="4"/>
    <x v="12"/>
    <x v="2677"/>
  </r>
  <r>
    <x v="4"/>
    <x v="13"/>
    <x v="5810"/>
  </r>
  <r>
    <x v="4"/>
    <x v="14"/>
    <x v="5802"/>
  </r>
  <r>
    <x v="4"/>
    <x v="15"/>
    <x v="3206"/>
  </r>
  <r>
    <x v="4"/>
    <x v="16"/>
    <x v="2377"/>
  </r>
  <r>
    <x v="4"/>
    <x v="17"/>
    <x v="5811"/>
  </r>
  <r>
    <x v="4"/>
    <x v="18"/>
    <x v="5812"/>
  </r>
  <r>
    <x v="4"/>
    <x v="19"/>
    <x v="5569"/>
  </r>
  <r>
    <x v="4"/>
    <x v="20"/>
    <x v="3282"/>
  </r>
  <r>
    <x v="4"/>
    <x v="21"/>
    <x v="2170"/>
  </r>
  <r>
    <x v="4"/>
    <x v="22"/>
    <x v="5719"/>
  </r>
  <r>
    <x v="4"/>
    <x v="23"/>
    <x v="5517"/>
  </r>
  <r>
    <x v="4"/>
    <x v="0"/>
    <x v="1649"/>
  </r>
  <r>
    <x v="4"/>
    <x v="1"/>
    <x v="5364"/>
  </r>
  <r>
    <x v="4"/>
    <x v="2"/>
    <x v="2649"/>
  </r>
  <r>
    <x v="4"/>
    <x v="3"/>
    <x v="2825"/>
  </r>
  <r>
    <x v="4"/>
    <x v="4"/>
    <x v="3302"/>
  </r>
  <r>
    <x v="4"/>
    <x v="5"/>
    <x v="3947"/>
  </r>
  <r>
    <x v="4"/>
    <x v="6"/>
    <x v="2768"/>
  </r>
  <r>
    <x v="4"/>
    <x v="7"/>
    <x v="3164"/>
  </r>
  <r>
    <x v="4"/>
    <x v="8"/>
    <x v="3081"/>
  </r>
  <r>
    <x v="4"/>
    <x v="9"/>
    <x v="2922"/>
  </r>
  <r>
    <x v="4"/>
    <x v="10"/>
    <x v="3100"/>
  </r>
  <r>
    <x v="4"/>
    <x v="11"/>
    <x v="2057"/>
  </r>
  <r>
    <x v="4"/>
    <x v="12"/>
    <x v="2860"/>
  </r>
  <r>
    <x v="4"/>
    <x v="13"/>
    <x v="2348"/>
  </r>
  <r>
    <x v="4"/>
    <x v="14"/>
    <x v="2692"/>
  </r>
  <r>
    <x v="4"/>
    <x v="15"/>
    <x v="2092"/>
  </r>
  <r>
    <x v="4"/>
    <x v="16"/>
    <x v="5813"/>
  </r>
  <r>
    <x v="4"/>
    <x v="17"/>
    <x v="2554"/>
  </r>
  <r>
    <x v="4"/>
    <x v="18"/>
    <x v="3238"/>
  </r>
  <r>
    <x v="4"/>
    <x v="19"/>
    <x v="2484"/>
  </r>
  <r>
    <x v="4"/>
    <x v="20"/>
    <x v="2111"/>
  </r>
  <r>
    <x v="4"/>
    <x v="21"/>
    <x v="4519"/>
  </r>
  <r>
    <x v="4"/>
    <x v="22"/>
    <x v="5002"/>
  </r>
  <r>
    <x v="4"/>
    <x v="23"/>
    <x v="2875"/>
  </r>
  <r>
    <x v="4"/>
    <x v="0"/>
    <x v="2220"/>
  </r>
  <r>
    <x v="4"/>
    <x v="1"/>
    <x v="5814"/>
  </r>
  <r>
    <x v="4"/>
    <x v="2"/>
    <x v="5815"/>
  </r>
  <r>
    <x v="4"/>
    <x v="3"/>
    <x v="3383"/>
  </r>
  <r>
    <x v="4"/>
    <x v="4"/>
    <x v="5816"/>
  </r>
  <r>
    <x v="4"/>
    <x v="5"/>
    <x v="5817"/>
  </r>
  <r>
    <x v="4"/>
    <x v="6"/>
    <x v="2230"/>
  </r>
  <r>
    <x v="4"/>
    <x v="7"/>
    <x v="2026"/>
  </r>
  <r>
    <x v="4"/>
    <x v="8"/>
    <x v="3746"/>
  </r>
  <r>
    <x v="4"/>
    <x v="9"/>
    <x v="2546"/>
  </r>
  <r>
    <x v="4"/>
    <x v="10"/>
    <x v="2554"/>
  </r>
  <r>
    <x v="4"/>
    <x v="11"/>
    <x v="2322"/>
  </r>
  <r>
    <x v="4"/>
    <x v="12"/>
    <x v="2555"/>
  </r>
  <r>
    <x v="4"/>
    <x v="13"/>
    <x v="2732"/>
  </r>
  <r>
    <x v="4"/>
    <x v="14"/>
    <x v="3357"/>
  </r>
  <r>
    <x v="4"/>
    <x v="15"/>
    <x v="5818"/>
  </r>
  <r>
    <x v="4"/>
    <x v="16"/>
    <x v="5819"/>
  </r>
  <r>
    <x v="4"/>
    <x v="17"/>
    <x v="5336"/>
  </r>
  <r>
    <x v="4"/>
    <x v="18"/>
    <x v="4568"/>
  </r>
  <r>
    <x v="4"/>
    <x v="19"/>
    <x v="1992"/>
  </r>
  <r>
    <x v="4"/>
    <x v="20"/>
    <x v="2345"/>
  </r>
  <r>
    <x v="4"/>
    <x v="21"/>
    <x v="3437"/>
  </r>
  <r>
    <x v="4"/>
    <x v="22"/>
    <x v="2246"/>
  </r>
  <r>
    <x v="4"/>
    <x v="23"/>
    <x v="2812"/>
  </r>
  <r>
    <x v="4"/>
    <x v="0"/>
    <x v="5005"/>
  </r>
  <r>
    <x v="4"/>
    <x v="1"/>
    <x v="2633"/>
  </r>
  <r>
    <x v="4"/>
    <x v="2"/>
    <x v="3644"/>
  </r>
  <r>
    <x v="4"/>
    <x v="3"/>
    <x v="4841"/>
  </r>
  <r>
    <x v="4"/>
    <x v="4"/>
    <x v="2566"/>
  </r>
  <r>
    <x v="4"/>
    <x v="5"/>
    <x v="2282"/>
  </r>
  <r>
    <x v="4"/>
    <x v="6"/>
    <x v="4366"/>
  </r>
  <r>
    <x v="4"/>
    <x v="7"/>
    <x v="3134"/>
  </r>
  <r>
    <x v="4"/>
    <x v="8"/>
    <x v="3573"/>
  </r>
  <r>
    <x v="4"/>
    <x v="9"/>
    <x v="2037"/>
  </r>
  <r>
    <x v="4"/>
    <x v="10"/>
    <x v="2530"/>
  </r>
  <r>
    <x v="4"/>
    <x v="11"/>
    <x v="4443"/>
  </r>
  <r>
    <x v="4"/>
    <x v="12"/>
    <x v="2609"/>
  </r>
  <r>
    <x v="4"/>
    <x v="13"/>
    <x v="3811"/>
  </r>
  <r>
    <x v="4"/>
    <x v="14"/>
    <x v="2384"/>
  </r>
  <r>
    <x v="4"/>
    <x v="15"/>
    <x v="2582"/>
  </r>
  <r>
    <x v="4"/>
    <x v="16"/>
    <x v="2736"/>
  </r>
  <r>
    <x v="4"/>
    <x v="17"/>
    <x v="3904"/>
  </r>
  <r>
    <x v="4"/>
    <x v="18"/>
    <x v="3329"/>
  </r>
  <r>
    <x v="4"/>
    <x v="19"/>
    <x v="5125"/>
  </r>
  <r>
    <x v="4"/>
    <x v="20"/>
    <x v="2287"/>
  </r>
  <r>
    <x v="4"/>
    <x v="21"/>
    <x v="2839"/>
  </r>
  <r>
    <x v="4"/>
    <x v="22"/>
    <x v="3073"/>
  </r>
  <r>
    <x v="4"/>
    <x v="23"/>
    <x v="4567"/>
  </r>
  <r>
    <x v="4"/>
    <x v="0"/>
    <x v="2342"/>
  </r>
  <r>
    <x v="4"/>
    <x v="1"/>
    <x v="2591"/>
  </r>
  <r>
    <x v="4"/>
    <x v="2"/>
    <x v="5644"/>
  </r>
  <r>
    <x v="4"/>
    <x v="3"/>
    <x v="2875"/>
  </r>
  <r>
    <x v="4"/>
    <x v="4"/>
    <x v="4450"/>
  </r>
  <r>
    <x v="4"/>
    <x v="5"/>
    <x v="2806"/>
  </r>
  <r>
    <x v="4"/>
    <x v="6"/>
    <x v="4129"/>
  </r>
  <r>
    <x v="4"/>
    <x v="7"/>
    <x v="4919"/>
  </r>
  <r>
    <x v="4"/>
    <x v="8"/>
    <x v="4286"/>
  </r>
  <r>
    <x v="4"/>
    <x v="9"/>
    <x v="3551"/>
  </r>
  <r>
    <x v="4"/>
    <x v="10"/>
    <x v="3727"/>
  </r>
  <r>
    <x v="4"/>
    <x v="11"/>
    <x v="2735"/>
  </r>
  <r>
    <x v="4"/>
    <x v="12"/>
    <x v="4091"/>
  </r>
  <r>
    <x v="4"/>
    <x v="13"/>
    <x v="1575"/>
  </r>
  <r>
    <x v="4"/>
    <x v="14"/>
    <x v="3647"/>
  </r>
  <r>
    <x v="4"/>
    <x v="15"/>
    <x v="3178"/>
  </r>
  <r>
    <x v="4"/>
    <x v="16"/>
    <x v="3178"/>
  </r>
  <r>
    <x v="4"/>
    <x v="17"/>
    <x v="2874"/>
  </r>
  <r>
    <x v="4"/>
    <x v="18"/>
    <x v="1549"/>
  </r>
  <r>
    <x v="4"/>
    <x v="19"/>
    <x v="4139"/>
  </r>
  <r>
    <x v="4"/>
    <x v="20"/>
    <x v="3647"/>
  </r>
  <r>
    <x v="4"/>
    <x v="21"/>
    <x v="2339"/>
  </r>
  <r>
    <x v="4"/>
    <x v="22"/>
    <x v="2057"/>
  </r>
  <r>
    <x v="4"/>
    <x v="23"/>
    <x v="4206"/>
  </r>
  <r>
    <x v="4"/>
    <x v="0"/>
    <x v="2051"/>
  </r>
  <r>
    <x v="4"/>
    <x v="1"/>
    <x v="3251"/>
  </r>
  <r>
    <x v="4"/>
    <x v="2"/>
    <x v="2073"/>
  </r>
  <r>
    <x v="4"/>
    <x v="3"/>
    <x v="540"/>
  </r>
  <r>
    <x v="4"/>
    <x v="4"/>
    <x v="2608"/>
  </r>
  <r>
    <x v="4"/>
    <x v="5"/>
    <x v="2280"/>
  </r>
  <r>
    <x v="4"/>
    <x v="6"/>
    <x v="2229"/>
  </r>
  <r>
    <x v="4"/>
    <x v="7"/>
    <x v="2301"/>
  </r>
  <r>
    <x v="4"/>
    <x v="8"/>
    <x v="3008"/>
  </r>
  <r>
    <x v="4"/>
    <x v="9"/>
    <x v="2822"/>
  </r>
  <r>
    <x v="4"/>
    <x v="10"/>
    <x v="2681"/>
  </r>
  <r>
    <x v="4"/>
    <x v="11"/>
    <x v="2998"/>
  </r>
  <r>
    <x v="4"/>
    <x v="12"/>
    <x v="3746"/>
  </r>
  <r>
    <x v="4"/>
    <x v="13"/>
    <x v="2740"/>
  </r>
  <r>
    <x v="4"/>
    <x v="14"/>
    <x v="3947"/>
  </r>
  <r>
    <x v="4"/>
    <x v="15"/>
    <x v="3007"/>
  </r>
  <r>
    <x v="4"/>
    <x v="16"/>
    <x v="3254"/>
  </r>
  <r>
    <x v="4"/>
    <x v="17"/>
    <x v="3925"/>
  </r>
  <r>
    <x v="4"/>
    <x v="18"/>
    <x v="2550"/>
  </r>
  <r>
    <x v="4"/>
    <x v="19"/>
    <x v="2245"/>
  </r>
  <r>
    <x v="4"/>
    <x v="20"/>
    <x v="2631"/>
  </r>
  <r>
    <x v="4"/>
    <x v="21"/>
    <x v="3235"/>
  </r>
  <r>
    <x v="4"/>
    <x v="22"/>
    <x v="2221"/>
  </r>
  <r>
    <x v="4"/>
    <x v="23"/>
    <x v="2861"/>
  </r>
  <r>
    <x v="4"/>
    <x v="0"/>
    <x v="2795"/>
  </r>
  <r>
    <x v="4"/>
    <x v="1"/>
    <x v="2331"/>
  </r>
  <r>
    <x v="4"/>
    <x v="2"/>
    <x v="5366"/>
  </r>
  <r>
    <x v="4"/>
    <x v="3"/>
    <x v="5521"/>
  </r>
  <r>
    <x v="4"/>
    <x v="4"/>
    <x v="5549"/>
  </r>
  <r>
    <x v="4"/>
    <x v="5"/>
    <x v="2565"/>
  </r>
  <r>
    <x v="4"/>
    <x v="6"/>
    <x v="1597"/>
  </r>
  <r>
    <x v="4"/>
    <x v="7"/>
    <x v="2457"/>
  </r>
  <r>
    <x v="4"/>
    <x v="8"/>
    <x v="2926"/>
  </r>
  <r>
    <x v="4"/>
    <x v="9"/>
    <x v="4301"/>
  </r>
  <r>
    <x v="4"/>
    <x v="10"/>
    <x v="3384"/>
  </r>
  <r>
    <x v="4"/>
    <x v="11"/>
    <x v="2484"/>
  </r>
  <r>
    <x v="4"/>
    <x v="12"/>
    <x v="2202"/>
  </r>
  <r>
    <x v="4"/>
    <x v="13"/>
    <x v="2208"/>
  </r>
  <r>
    <x v="4"/>
    <x v="14"/>
    <x v="2230"/>
  </r>
  <r>
    <x v="4"/>
    <x v="15"/>
    <x v="3113"/>
  </r>
  <r>
    <x v="4"/>
    <x v="16"/>
    <x v="5542"/>
  </r>
  <r>
    <x v="4"/>
    <x v="17"/>
    <x v="2091"/>
  </r>
  <r>
    <x v="4"/>
    <x v="18"/>
    <x v="3729"/>
  </r>
  <r>
    <x v="4"/>
    <x v="19"/>
    <x v="1620"/>
  </r>
  <r>
    <x v="4"/>
    <x v="20"/>
    <x v="2559"/>
  </r>
  <r>
    <x v="4"/>
    <x v="21"/>
    <x v="2510"/>
  </r>
  <r>
    <x v="4"/>
    <x v="22"/>
    <x v="4845"/>
  </r>
  <r>
    <x v="4"/>
    <x v="23"/>
    <x v="3784"/>
  </r>
  <r>
    <x v="4"/>
    <x v="0"/>
    <x v="3641"/>
  </r>
  <r>
    <x v="4"/>
    <x v="1"/>
    <x v="2220"/>
  </r>
  <r>
    <x v="4"/>
    <x v="2"/>
    <x v="2253"/>
  </r>
  <r>
    <x v="4"/>
    <x v="3"/>
    <x v="3143"/>
  </r>
  <r>
    <x v="4"/>
    <x v="4"/>
    <x v="3059"/>
  </r>
  <r>
    <x v="4"/>
    <x v="5"/>
    <x v="480"/>
  </r>
  <r>
    <x v="4"/>
    <x v="6"/>
    <x v="5820"/>
  </r>
  <r>
    <x v="4"/>
    <x v="7"/>
    <x v="2203"/>
  </r>
  <r>
    <x v="4"/>
    <x v="8"/>
    <x v="2256"/>
  </r>
  <r>
    <x v="4"/>
    <x v="9"/>
    <x v="2567"/>
  </r>
  <r>
    <x v="4"/>
    <x v="10"/>
    <x v="5531"/>
  </r>
  <r>
    <x v="4"/>
    <x v="11"/>
    <x v="2889"/>
  </r>
  <r>
    <x v="4"/>
    <x v="12"/>
    <x v="2574"/>
  </r>
  <r>
    <x v="4"/>
    <x v="13"/>
    <x v="5821"/>
  </r>
  <r>
    <x v="4"/>
    <x v="14"/>
    <x v="5012"/>
  </r>
  <r>
    <x v="4"/>
    <x v="15"/>
    <x v="5216"/>
  </r>
  <r>
    <x v="4"/>
    <x v="16"/>
    <x v="3032"/>
  </r>
  <r>
    <x v="4"/>
    <x v="17"/>
    <x v="3038"/>
  </r>
  <r>
    <x v="4"/>
    <x v="18"/>
    <x v="2354"/>
  </r>
  <r>
    <x v="4"/>
    <x v="19"/>
    <x v="4076"/>
  </r>
  <r>
    <x v="4"/>
    <x v="20"/>
    <x v="487"/>
  </r>
  <r>
    <x v="4"/>
    <x v="21"/>
    <x v="2606"/>
  </r>
  <r>
    <x v="4"/>
    <x v="22"/>
    <x v="3390"/>
  </r>
  <r>
    <x v="4"/>
    <x v="23"/>
    <x v="5822"/>
  </r>
  <r>
    <x v="4"/>
    <x v="0"/>
    <x v="1572"/>
  </r>
  <r>
    <x v="4"/>
    <x v="1"/>
    <x v="2315"/>
  </r>
  <r>
    <x v="4"/>
    <x v="2"/>
    <x v="5823"/>
  </r>
  <r>
    <x v="4"/>
    <x v="3"/>
    <x v="5824"/>
  </r>
  <r>
    <x v="4"/>
    <x v="4"/>
    <x v="2892"/>
  </r>
  <r>
    <x v="4"/>
    <x v="5"/>
    <x v="581"/>
  </r>
  <r>
    <x v="4"/>
    <x v="6"/>
    <x v="3652"/>
  </r>
  <r>
    <x v="4"/>
    <x v="7"/>
    <x v="3156"/>
  </r>
  <r>
    <x v="4"/>
    <x v="8"/>
    <x v="2088"/>
  </r>
  <r>
    <x v="4"/>
    <x v="9"/>
    <x v="2864"/>
  </r>
  <r>
    <x v="4"/>
    <x v="10"/>
    <x v="2249"/>
  </r>
  <r>
    <x v="4"/>
    <x v="11"/>
    <x v="2463"/>
  </r>
  <r>
    <x v="4"/>
    <x v="12"/>
    <x v="2031"/>
  </r>
  <r>
    <x v="4"/>
    <x v="13"/>
    <x v="2318"/>
  </r>
  <r>
    <x v="4"/>
    <x v="14"/>
    <x v="2324"/>
  </r>
  <r>
    <x v="4"/>
    <x v="15"/>
    <x v="2314"/>
  </r>
  <r>
    <x v="4"/>
    <x v="16"/>
    <x v="5791"/>
  </r>
  <r>
    <x v="4"/>
    <x v="17"/>
    <x v="3381"/>
  </r>
  <r>
    <x v="4"/>
    <x v="18"/>
    <x v="2358"/>
  </r>
  <r>
    <x v="4"/>
    <x v="19"/>
    <x v="2687"/>
  </r>
  <r>
    <x v="4"/>
    <x v="20"/>
    <x v="3098"/>
  </r>
  <r>
    <x v="4"/>
    <x v="21"/>
    <x v="5608"/>
  </r>
  <r>
    <x v="4"/>
    <x v="22"/>
    <x v="3386"/>
  </r>
  <r>
    <x v="4"/>
    <x v="23"/>
    <x v="5068"/>
  </r>
  <r>
    <x v="4"/>
    <x v="0"/>
    <x v="27"/>
  </r>
  <r>
    <x v="4"/>
    <x v="1"/>
    <x v="5825"/>
  </r>
  <r>
    <x v="4"/>
    <x v="2"/>
    <x v="3170"/>
  </r>
  <r>
    <x v="4"/>
    <x v="3"/>
    <x v="5826"/>
  </r>
  <r>
    <x v="4"/>
    <x v="4"/>
    <x v="5014"/>
  </r>
  <r>
    <x v="4"/>
    <x v="5"/>
    <x v="5827"/>
  </r>
  <r>
    <x v="4"/>
    <x v="6"/>
    <x v="2686"/>
  </r>
  <r>
    <x v="4"/>
    <x v="7"/>
    <x v="2053"/>
  </r>
  <r>
    <x v="4"/>
    <x v="8"/>
    <x v="3744"/>
  </r>
  <r>
    <x v="4"/>
    <x v="9"/>
    <x v="3098"/>
  </r>
  <r>
    <x v="4"/>
    <x v="10"/>
    <x v="5728"/>
  </r>
  <r>
    <x v="4"/>
    <x v="11"/>
    <x v="3390"/>
  </r>
  <r>
    <x v="4"/>
    <x v="12"/>
    <x v="4946"/>
  </r>
  <r>
    <x v="4"/>
    <x v="13"/>
    <x v="3895"/>
  </r>
  <r>
    <x v="4"/>
    <x v="14"/>
    <x v="4293"/>
  </r>
  <r>
    <x v="4"/>
    <x v="15"/>
    <x v="4293"/>
  </r>
  <r>
    <x v="4"/>
    <x v="16"/>
    <x v="2952"/>
  </r>
  <r>
    <x v="4"/>
    <x v="17"/>
    <x v="4857"/>
  </r>
  <r>
    <x v="4"/>
    <x v="18"/>
    <x v="4469"/>
  </r>
  <r>
    <x v="4"/>
    <x v="19"/>
    <x v="1994"/>
  </r>
  <r>
    <x v="4"/>
    <x v="20"/>
    <x v="5828"/>
  </r>
  <r>
    <x v="4"/>
    <x v="21"/>
    <x v="4448"/>
  </r>
  <r>
    <x v="4"/>
    <x v="22"/>
    <x v="3425"/>
  </r>
  <r>
    <x v="4"/>
    <x v="23"/>
    <x v="2534"/>
  </r>
  <r>
    <x v="4"/>
    <x v="0"/>
    <x v="3467"/>
  </r>
  <r>
    <x v="4"/>
    <x v="1"/>
    <x v="3477"/>
  </r>
  <r>
    <x v="4"/>
    <x v="2"/>
    <x v="3088"/>
  </r>
  <r>
    <x v="4"/>
    <x v="3"/>
    <x v="3099"/>
  </r>
  <r>
    <x v="4"/>
    <x v="4"/>
    <x v="5829"/>
  </r>
  <r>
    <x v="4"/>
    <x v="5"/>
    <x v="3723"/>
  </r>
  <r>
    <x v="4"/>
    <x v="6"/>
    <x v="5794"/>
  </r>
  <r>
    <x v="4"/>
    <x v="7"/>
    <x v="3782"/>
  </r>
  <r>
    <x v="4"/>
    <x v="8"/>
    <x v="3624"/>
  </r>
  <r>
    <x v="4"/>
    <x v="9"/>
    <x v="2101"/>
  </r>
  <r>
    <x v="4"/>
    <x v="10"/>
    <x v="3914"/>
  </r>
  <r>
    <x v="4"/>
    <x v="11"/>
    <x v="2599"/>
  </r>
  <r>
    <x v="4"/>
    <x v="12"/>
    <x v="2772"/>
  </r>
  <r>
    <x v="4"/>
    <x v="13"/>
    <x v="5830"/>
  </r>
  <r>
    <x v="4"/>
    <x v="14"/>
    <x v="454"/>
  </r>
  <r>
    <x v="4"/>
    <x v="15"/>
    <x v="4538"/>
  </r>
  <r>
    <x v="4"/>
    <x v="16"/>
    <x v="4453"/>
  </r>
  <r>
    <x v="4"/>
    <x v="17"/>
    <x v="3552"/>
  </r>
  <r>
    <x v="4"/>
    <x v="18"/>
    <x v="5831"/>
  </r>
  <r>
    <x v="4"/>
    <x v="19"/>
    <x v="5832"/>
  </r>
  <r>
    <x v="4"/>
    <x v="20"/>
    <x v="1644"/>
  </r>
  <r>
    <x v="4"/>
    <x v="21"/>
    <x v="4512"/>
  </r>
  <r>
    <x v="4"/>
    <x v="22"/>
    <x v="2209"/>
  </r>
  <r>
    <x v="4"/>
    <x v="23"/>
    <x v="2750"/>
  </r>
  <r>
    <x v="4"/>
    <x v="0"/>
    <x v="2857"/>
  </r>
  <r>
    <x v="4"/>
    <x v="1"/>
    <x v="5833"/>
  </r>
  <r>
    <x v="4"/>
    <x v="2"/>
    <x v="3344"/>
  </r>
  <r>
    <x v="4"/>
    <x v="3"/>
    <x v="2498"/>
  </r>
  <r>
    <x v="4"/>
    <x v="4"/>
    <x v="4171"/>
  </r>
  <r>
    <x v="4"/>
    <x v="5"/>
    <x v="2384"/>
  </r>
  <r>
    <x v="4"/>
    <x v="6"/>
    <x v="2541"/>
  </r>
  <r>
    <x v="4"/>
    <x v="7"/>
    <x v="3943"/>
  </r>
  <r>
    <x v="4"/>
    <x v="8"/>
    <x v="3741"/>
  </r>
  <r>
    <x v="4"/>
    <x v="9"/>
    <x v="2282"/>
  </r>
  <r>
    <x v="4"/>
    <x v="10"/>
    <x v="2839"/>
  </r>
  <r>
    <x v="4"/>
    <x v="11"/>
    <x v="2885"/>
  </r>
  <r>
    <x v="4"/>
    <x v="12"/>
    <x v="5021"/>
  </r>
  <r>
    <x v="4"/>
    <x v="13"/>
    <x v="2528"/>
  </r>
  <r>
    <x v="4"/>
    <x v="14"/>
    <x v="4213"/>
  </r>
  <r>
    <x v="4"/>
    <x v="15"/>
    <x v="4213"/>
  </r>
  <r>
    <x v="4"/>
    <x v="16"/>
    <x v="4213"/>
  </r>
  <r>
    <x v="4"/>
    <x v="17"/>
    <x v="4213"/>
  </r>
  <r>
    <x v="4"/>
    <x v="18"/>
    <x v="2996"/>
  </r>
  <r>
    <x v="4"/>
    <x v="19"/>
    <x v="4447"/>
  </r>
  <r>
    <x v="4"/>
    <x v="20"/>
    <x v="3445"/>
  </r>
  <r>
    <x v="4"/>
    <x v="21"/>
    <x v="2704"/>
  </r>
  <r>
    <x v="4"/>
    <x v="22"/>
    <x v="3088"/>
  </r>
  <r>
    <x v="4"/>
    <x v="23"/>
    <x v="2574"/>
  </r>
  <r>
    <x v="4"/>
    <x v="0"/>
    <x v="4845"/>
  </r>
  <r>
    <x v="4"/>
    <x v="1"/>
    <x v="3027"/>
  </r>
  <r>
    <x v="4"/>
    <x v="2"/>
    <x v="2595"/>
  </r>
  <r>
    <x v="4"/>
    <x v="3"/>
    <x v="5834"/>
  </r>
  <r>
    <x v="4"/>
    <x v="4"/>
    <x v="2356"/>
  </r>
  <r>
    <x v="4"/>
    <x v="5"/>
    <x v="3915"/>
  </r>
  <r>
    <x v="4"/>
    <x v="6"/>
    <x v="487"/>
  </r>
  <r>
    <x v="4"/>
    <x v="7"/>
    <x v="4989"/>
  </r>
  <r>
    <x v="4"/>
    <x v="8"/>
    <x v="4393"/>
  </r>
  <r>
    <x v="4"/>
    <x v="9"/>
    <x v="5542"/>
  </r>
  <r>
    <x v="4"/>
    <x v="10"/>
    <x v="5835"/>
  </r>
  <r>
    <x v="4"/>
    <x v="11"/>
    <x v="2332"/>
  </r>
  <r>
    <x v="4"/>
    <x v="12"/>
    <x v="3094"/>
  </r>
  <r>
    <x v="4"/>
    <x v="13"/>
    <x v="5836"/>
  </r>
  <r>
    <x v="4"/>
    <x v="14"/>
    <x v="5837"/>
  </r>
  <r>
    <x v="4"/>
    <x v="15"/>
    <x v="2326"/>
  </r>
  <r>
    <x v="4"/>
    <x v="16"/>
    <x v="1942"/>
  </r>
  <r>
    <x v="4"/>
    <x v="17"/>
    <x v="5599"/>
  </r>
  <r>
    <x v="4"/>
    <x v="18"/>
    <x v="3656"/>
  </r>
  <r>
    <x v="4"/>
    <x v="19"/>
    <x v="441"/>
  </r>
  <r>
    <x v="4"/>
    <x v="20"/>
    <x v="2193"/>
  </r>
  <r>
    <x v="4"/>
    <x v="21"/>
    <x v="2644"/>
  </r>
  <r>
    <x v="4"/>
    <x v="22"/>
    <x v="3937"/>
  </r>
  <r>
    <x v="4"/>
    <x v="23"/>
    <x v="4846"/>
  </r>
  <r>
    <x v="4"/>
    <x v="0"/>
    <x v="5838"/>
  </r>
  <r>
    <x v="4"/>
    <x v="1"/>
    <x v="5839"/>
  </r>
  <r>
    <x v="4"/>
    <x v="2"/>
    <x v="5840"/>
  </r>
  <r>
    <x v="4"/>
    <x v="3"/>
    <x v="2060"/>
  </r>
  <r>
    <x v="4"/>
    <x v="4"/>
    <x v="2911"/>
  </r>
  <r>
    <x v="4"/>
    <x v="5"/>
    <x v="4893"/>
  </r>
  <r>
    <x v="4"/>
    <x v="6"/>
    <x v="4448"/>
  </r>
  <r>
    <x v="4"/>
    <x v="7"/>
    <x v="2716"/>
  </r>
  <r>
    <x v="4"/>
    <x v="8"/>
    <x v="2982"/>
  </r>
  <r>
    <x v="4"/>
    <x v="9"/>
    <x v="2761"/>
  </r>
  <r>
    <x v="4"/>
    <x v="10"/>
    <x v="5576"/>
  </r>
  <r>
    <x v="4"/>
    <x v="11"/>
    <x v="2133"/>
  </r>
  <r>
    <x v="4"/>
    <x v="12"/>
    <x v="5841"/>
  </r>
  <r>
    <x v="4"/>
    <x v="13"/>
    <x v="2773"/>
  </r>
  <r>
    <x v="4"/>
    <x v="14"/>
    <x v="5842"/>
  </r>
  <r>
    <x v="4"/>
    <x v="15"/>
    <x v="40"/>
  </r>
  <r>
    <x v="4"/>
    <x v="16"/>
    <x v="5159"/>
  </r>
  <r>
    <x v="4"/>
    <x v="17"/>
    <x v="3194"/>
  </r>
  <r>
    <x v="4"/>
    <x v="18"/>
    <x v="1685"/>
  </r>
  <r>
    <x v="4"/>
    <x v="19"/>
    <x v="4461"/>
  </r>
  <r>
    <x v="4"/>
    <x v="20"/>
    <x v="5843"/>
  </r>
  <r>
    <x v="4"/>
    <x v="21"/>
    <x v="3095"/>
  </r>
  <r>
    <x v="4"/>
    <x v="22"/>
    <x v="2566"/>
  </r>
  <r>
    <x v="4"/>
    <x v="23"/>
    <x v="2049"/>
  </r>
  <r>
    <x v="4"/>
    <x v="0"/>
    <x v="4834"/>
  </r>
  <r>
    <x v="4"/>
    <x v="1"/>
    <x v="3580"/>
  </r>
  <r>
    <x v="4"/>
    <x v="2"/>
    <x v="2916"/>
  </r>
  <r>
    <x v="4"/>
    <x v="3"/>
    <x v="5014"/>
  </r>
  <r>
    <x v="4"/>
    <x v="4"/>
    <x v="5556"/>
  </r>
  <r>
    <x v="4"/>
    <x v="5"/>
    <x v="2889"/>
  </r>
  <r>
    <x v="4"/>
    <x v="6"/>
    <x v="2204"/>
  </r>
  <r>
    <x v="4"/>
    <x v="7"/>
    <x v="4137"/>
  </r>
  <r>
    <x v="4"/>
    <x v="8"/>
    <x v="2795"/>
  </r>
  <r>
    <x v="4"/>
    <x v="9"/>
    <x v="4288"/>
  </r>
  <r>
    <x v="4"/>
    <x v="10"/>
    <x v="3338"/>
  </r>
  <r>
    <x v="4"/>
    <x v="11"/>
    <x v="2381"/>
  </r>
  <r>
    <x v="4"/>
    <x v="12"/>
    <x v="5844"/>
  </r>
  <r>
    <x v="4"/>
    <x v="13"/>
    <x v="3758"/>
  </r>
  <r>
    <x v="4"/>
    <x v="14"/>
    <x v="4756"/>
  </r>
  <r>
    <x v="4"/>
    <x v="15"/>
    <x v="5845"/>
  </r>
  <r>
    <x v="4"/>
    <x v="16"/>
    <x v="3706"/>
  </r>
  <r>
    <x v="4"/>
    <x v="17"/>
    <x v="4017"/>
  </r>
  <r>
    <x v="4"/>
    <x v="18"/>
    <x v="3024"/>
  </r>
  <r>
    <x v="4"/>
    <x v="19"/>
    <x v="1943"/>
  </r>
  <r>
    <x v="4"/>
    <x v="20"/>
    <x v="5756"/>
  </r>
  <r>
    <x v="4"/>
    <x v="21"/>
    <x v="3917"/>
  </r>
  <r>
    <x v="4"/>
    <x v="22"/>
    <x v="5599"/>
  </r>
  <r>
    <x v="4"/>
    <x v="23"/>
    <x v="3572"/>
  </r>
  <r>
    <x v="4"/>
    <x v="0"/>
    <x v="2286"/>
  </r>
  <r>
    <x v="4"/>
    <x v="1"/>
    <x v="5000"/>
  </r>
  <r>
    <x v="4"/>
    <x v="2"/>
    <x v="3286"/>
  </r>
  <r>
    <x v="4"/>
    <x v="3"/>
    <x v="3007"/>
  </r>
  <r>
    <x v="4"/>
    <x v="4"/>
    <x v="3726"/>
  </r>
  <r>
    <x v="4"/>
    <x v="5"/>
    <x v="2202"/>
  </r>
  <r>
    <x v="4"/>
    <x v="6"/>
    <x v="2576"/>
  </r>
  <r>
    <x v="4"/>
    <x v="7"/>
    <x v="2761"/>
  </r>
  <r>
    <x v="4"/>
    <x v="8"/>
    <x v="3014"/>
  </r>
  <r>
    <x v="4"/>
    <x v="9"/>
    <x v="3737"/>
  </r>
  <r>
    <x v="4"/>
    <x v="10"/>
    <x v="4527"/>
  </r>
  <r>
    <x v="4"/>
    <x v="11"/>
    <x v="5846"/>
  </r>
  <r>
    <x v="4"/>
    <x v="12"/>
    <x v="5847"/>
  </r>
  <r>
    <x v="4"/>
    <x v="13"/>
    <x v="5848"/>
  </r>
  <r>
    <x v="4"/>
    <x v="14"/>
    <x v="5849"/>
  </r>
  <r>
    <x v="4"/>
    <x v="15"/>
    <x v="5850"/>
  </r>
  <r>
    <x v="4"/>
    <x v="16"/>
    <x v="450"/>
  </r>
  <r>
    <x v="4"/>
    <x v="17"/>
    <x v="5851"/>
  </r>
  <r>
    <x v="4"/>
    <x v="18"/>
    <x v="4546"/>
  </r>
  <r>
    <x v="4"/>
    <x v="19"/>
    <x v="3280"/>
  </r>
  <r>
    <x v="4"/>
    <x v="20"/>
    <x v="3549"/>
  </r>
  <r>
    <x v="4"/>
    <x v="21"/>
    <x v="3927"/>
  </r>
  <r>
    <x v="4"/>
    <x v="22"/>
    <x v="577"/>
  </r>
  <r>
    <x v="4"/>
    <x v="23"/>
    <x v="4378"/>
  </r>
  <r>
    <x v="4"/>
    <x v="0"/>
    <x v="4994"/>
  </r>
  <r>
    <x v="4"/>
    <x v="1"/>
    <x v="2110"/>
  </r>
  <r>
    <x v="4"/>
    <x v="2"/>
    <x v="2298"/>
  </r>
  <r>
    <x v="4"/>
    <x v="3"/>
    <x v="3329"/>
  </r>
  <r>
    <x v="4"/>
    <x v="4"/>
    <x v="3917"/>
  </r>
  <r>
    <x v="4"/>
    <x v="5"/>
    <x v="4410"/>
  </r>
  <r>
    <x v="4"/>
    <x v="6"/>
    <x v="3051"/>
  </r>
  <r>
    <x v="4"/>
    <x v="7"/>
    <x v="2352"/>
  </r>
  <r>
    <x v="4"/>
    <x v="8"/>
    <x v="3750"/>
  </r>
  <r>
    <x v="4"/>
    <x v="9"/>
    <x v="3009"/>
  </r>
  <r>
    <x v="4"/>
    <x v="10"/>
    <x v="3178"/>
  </r>
  <r>
    <x v="4"/>
    <x v="11"/>
    <x v="2310"/>
  </r>
  <r>
    <x v="4"/>
    <x v="12"/>
    <x v="2290"/>
  </r>
  <r>
    <x v="4"/>
    <x v="13"/>
    <x v="1548"/>
  </r>
  <r>
    <x v="4"/>
    <x v="14"/>
    <x v="3183"/>
  </r>
  <r>
    <x v="4"/>
    <x v="15"/>
    <x v="3732"/>
  </r>
  <r>
    <x v="4"/>
    <x v="16"/>
    <x v="5354"/>
  </r>
  <r>
    <x v="4"/>
    <x v="17"/>
    <x v="2610"/>
  </r>
  <r>
    <x v="4"/>
    <x v="18"/>
    <x v="2796"/>
  </r>
  <r>
    <x v="4"/>
    <x v="19"/>
    <x v="2838"/>
  </r>
  <r>
    <x v="4"/>
    <x v="20"/>
    <x v="3916"/>
  </r>
  <r>
    <x v="4"/>
    <x v="21"/>
    <x v="2340"/>
  </r>
  <r>
    <x v="4"/>
    <x v="22"/>
    <x v="2614"/>
  </r>
  <r>
    <x v="4"/>
    <x v="23"/>
    <x v="2806"/>
  </r>
  <r>
    <x v="4"/>
    <x v="0"/>
    <x v="2509"/>
  </r>
  <r>
    <x v="4"/>
    <x v="1"/>
    <x v="3258"/>
  </r>
  <r>
    <x v="4"/>
    <x v="2"/>
    <x v="2306"/>
  </r>
  <r>
    <x v="4"/>
    <x v="3"/>
    <x v="2823"/>
  </r>
  <r>
    <x v="4"/>
    <x v="4"/>
    <x v="1437"/>
  </r>
  <r>
    <x v="4"/>
    <x v="5"/>
    <x v="5072"/>
  </r>
  <r>
    <x v="4"/>
    <x v="6"/>
    <x v="5852"/>
  </r>
  <r>
    <x v="4"/>
    <x v="7"/>
    <x v="3201"/>
  </r>
  <r>
    <x v="4"/>
    <x v="8"/>
    <x v="2235"/>
  </r>
  <r>
    <x v="4"/>
    <x v="9"/>
    <x v="5576"/>
  </r>
  <r>
    <x v="4"/>
    <x v="10"/>
    <x v="4159"/>
  </r>
  <r>
    <x v="4"/>
    <x v="11"/>
    <x v="2967"/>
  </r>
  <r>
    <x v="4"/>
    <x v="12"/>
    <x v="5025"/>
  </r>
  <r>
    <x v="4"/>
    <x v="13"/>
    <x v="5720"/>
  </r>
  <r>
    <x v="4"/>
    <x v="14"/>
    <x v="4134"/>
  </r>
  <r>
    <x v="4"/>
    <x v="15"/>
    <x v="2978"/>
  </r>
  <r>
    <x v="4"/>
    <x v="16"/>
    <x v="2411"/>
  </r>
  <r>
    <x v="4"/>
    <x v="17"/>
    <x v="5786"/>
  </r>
  <r>
    <x v="4"/>
    <x v="18"/>
    <x v="3434"/>
  </r>
  <r>
    <x v="4"/>
    <x v="19"/>
    <x v="1432"/>
  </r>
  <r>
    <x v="4"/>
    <x v="20"/>
    <x v="2872"/>
  </r>
  <r>
    <x v="4"/>
    <x v="21"/>
    <x v="2422"/>
  </r>
  <r>
    <x v="4"/>
    <x v="22"/>
    <x v="2599"/>
  </r>
  <r>
    <x v="4"/>
    <x v="23"/>
    <x v="2632"/>
  </r>
  <r>
    <x v="4"/>
    <x v="0"/>
    <x v="4138"/>
  </r>
  <r>
    <x v="4"/>
    <x v="1"/>
    <x v="5777"/>
  </r>
  <r>
    <x v="4"/>
    <x v="2"/>
    <x v="5853"/>
  </r>
  <r>
    <x v="4"/>
    <x v="3"/>
    <x v="5854"/>
  </r>
  <r>
    <x v="4"/>
    <x v="4"/>
    <x v="5855"/>
  </r>
  <r>
    <x v="4"/>
    <x v="5"/>
    <x v="5531"/>
  </r>
  <r>
    <x v="4"/>
    <x v="6"/>
    <x v="4900"/>
  </r>
  <r>
    <x v="4"/>
    <x v="7"/>
    <x v="5755"/>
  </r>
  <r>
    <x v="4"/>
    <x v="8"/>
    <x v="3317"/>
  </r>
  <r>
    <x v="4"/>
    <x v="9"/>
    <x v="2017"/>
  </r>
  <r>
    <x v="4"/>
    <x v="10"/>
    <x v="2415"/>
  </r>
  <r>
    <x v="4"/>
    <x v="11"/>
    <x v="3706"/>
  </r>
  <r>
    <x v="4"/>
    <x v="12"/>
    <x v="608"/>
  </r>
  <r>
    <x v="4"/>
    <x v="13"/>
    <x v="3022"/>
  </r>
  <r>
    <x v="4"/>
    <x v="14"/>
    <x v="557"/>
  </r>
  <r>
    <x v="4"/>
    <x v="15"/>
    <x v="3330"/>
  </r>
  <r>
    <x v="4"/>
    <x v="16"/>
    <x v="2117"/>
  </r>
  <r>
    <x v="4"/>
    <x v="17"/>
    <x v="2640"/>
  </r>
  <r>
    <x v="4"/>
    <x v="18"/>
    <x v="2412"/>
  </r>
  <r>
    <x v="4"/>
    <x v="19"/>
    <x v="2647"/>
  </r>
  <r>
    <x v="4"/>
    <x v="20"/>
    <x v="3745"/>
  </r>
  <r>
    <x v="4"/>
    <x v="21"/>
    <x v="2933"/>
  </r>
  <r>
    <x v="4"/>
    <x v="22"/>
    <x v="3878"/>
  </r>
  <r>
    <x v="4"/>
    <x v="23"/>
    <x v="2828"/>
  </r>
  <r>
    <x v="5"/>
    <x v="0"/>
    <x v="3719"/>
  </r>
  <r>
    <x v="5"/>
    <x v="1"/>
    <x v="3888"/>
  </r>
  <r>
    <x v="5"/>
    <x v="2"/>
    <x v="3645"/>
  </r>
  <r>
    <x v="5"/>
    <x v="3"/>
    <x v="3177"/>
  </r>
  <r>
    <x v="5"/>
    <x v="4"/>
    <x v="3329"/>
  </r>
  <r>
    <x v="5"/>
    <x v="5"/>
    <x v="2879"/>
  </r>
  <r>
    <x v="5"/>
    <x v="6"/>
    <x v="3860"/>
  </r>
  <r>
    <x v="5"/>
    <x v="7"/>
    <x v="730"/>
  </r>
  <r>
    <x v="5"/>
    <x v="8"/>
    <x v="94"/>
  </r>
  <r>
    <x v="5"/>
    <x v="9"/>
    <x v="5248"/>
  </r>
  <r>
    <x v="5"/>
    <x v="10"/>
    <x v="5238"/>
  </r>
  <r>
    <x v="5"/>
    <x v="11"/>
    <x v="4442"/>
  </r>
  <r>
    <x v="5"/>
    <x v="12"/>
    <x v="488"/>
  </r>
  <r>
    <x v="5"/>
    <x v="13"/>
    <x v="3220"/>
  </r>
  <r>
    <x v="5"/>
    <x v="14"/>
    <x v="4019"/>
  </r>
  <r>
    <x v="5"/>
    <x v="15"/>
    <x v="5856"/>
  </r>
  <r>
    <x v="5"/>
    <x v="16"/>
    <x v="5857"/>
  </r>
  <r>
    <x v="5"/>
    <x v="17"/>
    <x v="4775"/>
  </r>
  <r>
    <x v="5"/>
    <x v="18"/>
    <x v="4326"/>
  </r>
  <r>
    <x v="5"/>
    <x v="19"/>
    <x v="1775"/>
  </r>
  <r>
    <x v="5"/>
    <x v="20"/>
    <x v="5858"/>
  </r>
  <r>
    <x v="5"/>
    <x v="21"/>
    <x v="3934"/>
  </r>
  <r>
    <x v="5"/>
    <x v="22"/>
    <x v="2304"/>
  </r>
  <r>
    <x v="5"/>
    <x v="23"/>
    <x v="3317"/>
  </r>
  <r>
    <x v="5"/>
    <x v="0"/>
    <x v="2274"/>
  </r>
  <r>
    <x v="5"/>
    <x v="1"/>
    <x v="2337"/>
  </r>
  <r>
    <x v="5"/>
    <x v="2"/>
    <x v="1549"/>
  </r>
  <r>
    <x v="5"/>
    <x v="3"/>
    <x v="3241"/>
  </r>
  <r>
    <x v="5"/>
    <x v="4"/>
    <x v="2227"/>
  </r>
  <r>
    <x v="5"/>
    <x v="5"/>
    <x v="3358"/>
  </r>
  <r>
    <x v="5"/>
    <x v="6"/>
    <x v="2737"/>
  </r>
  <r>
    <x v="5"/>
    <x v="7"/>
    <x v="5122"/>
  </r>
  <r>
    <x v="5"/>
    <x v="8"/>
    <x v="5859"/>
  </r>
  <r>
    <x v="5"/>
    <x v="9"/>
    <x v="3208"/>
  </r>
  <r>
    <x v="5"/>
    <x v="10"/>
    <x v="5024"/>
  </r>
  <r>
    <x v="5"/>
    <x v="11"/>
    <x v="2519"/>
  </r>
  <r>
    <x v="5"/>
    <x v="12"/>
    <x v="3314"/>
  </r>
  <r>
    <x v="5"/>
    <x v="13"/>
    <x v="5303"/>
  </r>
  <r>
    <x v="5"/>
    <x v="14"/>
    <x v="50"/>
  </r>
  <r>
    <x v="5"/>
    <x v="15"/>
    <x v="3810"/>
  </r>
  <r>
    <x v="5"/>
    <x v="16"/>
    <x v="1869"/>
  </r>
  <r>
    <x v="5"/>
    <x v="17"/>
    <x v="4817"/>
  </r>
  <r>
    <x v="5"/>
    <x v="18"/>
    <x v="5575"/>
  </r>
  <r>
    <x v="5"/>
    <x v="19"/>
    <x v="2457"/>
  </r>
  <r>
    <x v="5"/>
    <x v="20"/>
    <x v="2298"/>
  </r>
  <r>
    <x v="5"/>
    <x v="21"/>
    <x v="3751"/>
  </r>
  <r>
    <x v="5"/>
    <x v="22"/>
    <x v="5354"/>
  </r>
  <r>
    <x v="5"/>
    <x v="23"/>
    <x v="2773"/>
  </r>
  <r>
    <x v="5"/>
    <x v="0"/>
    <x v="2295"/>
  </r>
  <r>
    <x v="5"/>
    <x v="1"/>
    <x v="4392"/>
  </r>
  <r>
    <x v="5"/>
    <x v="2"/>
    <x v="2557"/>
  </r>
  <r>
    <x v="5"/>
    <x v="3"/>
    <x v="2279"/>
  </r>
  <r>
    <x v="5"/>
    <x v="4"/>
    <x v="2656"/>
  </r>
  <r>
    <x v="5"/>
    <x v="5"/>
    <x v="2739"/>
  </r>
  <r>
    <x v="5"/>
    <x v="6"/>
    <x v="29"/>
  </r>
  <r>
    <x v="5"/>
    <x v="7"/>
    <x v="1657"/>
  </r>
  <r>
    <x v="5"/>
    <x v="8"/>
    <x v="4124"/>
  </r>
  <r>
    <x v="5"/>
    <x v="9"/>
    <x v="3864"/>
  </r>
  <r>
    <x v="5"/>
    <x v="10"/>
    <x v="5860"/>
  </r>
  <r>
    <x v="5"/>
    <x v="11"/>
    <x v="5861"/>
  </r>
  <r>
    <x v="5"/>
    <x v="12"/>
    <x v="5862"/>
  </r>
  <r>
    <x v="5"/>
    <x v="13"/>
    <x v="2470"/>
  </r>
  <r>
    <x v="5"/>
    <x v="14"/>
    <x v="2284"/>
  </r>
  <r>
    <x v="5"/>
    <x v="15"/>
    <x v="3538"/>
  </r>
  <r>
    <x v="5"/>
    <x v="16"/>
    <x v="5364"/>
  </r>
  <r>
    <x v="5"/>
    <x v="17"/>
    <x v="1575"/>
  </r>
  <r>
    <x v="5"/>
    <x v="18"/>
    <x v="5813"/>
  </r>
  <r>
    <x v="5"/>
    <x v="19"/>
    <x v="4855"/>
  </r>
  <r>
    <x v="5"/>
    <x v="20"/>
    <x v="1548"/>
  </r>
  <r>
    <x v="5"/>
    <x v="21"/>
    <x v="1779"/>
  </r>
  <r>
    <x v="5"/>
    <x v="22"/>
    <x v="5732"/>
  </r>
  <r>
    <x v="5"/>
    <x v="23"/>
    <x v="4828"/>
  </r>
  <r>
    <x v="5"/>
    <x v="0"/>
    <x v="3402"/>
  </r>
  <r>
    <x v="5"/>
    <x v="1"/>
    <x v="2768"/>
  </r>
  <r>
    <x v="5"/>
    <x v="2"/>
    <x v="3654"/>
  </r>
  <r>
    <x v="5"/>
    <x v="3"/>
    <x v="2578"/>
  </r>
  <r>
    <x v="5"/>
    <x v="4"/>
    <x v="3558"/>
  </r>
  <r>
    <x v="5"/>
    <x v="5"/>
    <x v="2909"/>
  </r>
  <r>
    <x v="5"/>
    <x v="6"/>
    <x v="5656"/>
  </r>
  <r>
    <x v="5"/>
    <x v="7"/>
    <x v="2082"/>
  </r>
  <r>
    <x v="5"/>
    <x v="8"/>
    <x v="2763"/>
  </r>
  <r>
    <x v="5"/>
    <x v="9"/>
    <x v="3151"/>
  </r>
  <r>
    <x v="5"/>
    <x v="10"/>
    <x v="1579"/>
  </r>
  <r>
    <x v="5"/>
    <x v="11"/>
    <x v="5863"/>
  </r>
  <r>
    <x v="5"/>
    <x v="12"/>
    <x v="5488"/>
  </r>
  <r>
    <x v="5"/>
    <x v="13"/>
    <x v="5864"/>
  </r>
  <r>
    <x v="5"/>
    <x v="14"/>
    <x v="1645"/>
  </r>
  <r>
    <x v="5"/>
    <x v="15"/>
    <x v="5355"/>
  </r>
  <r>
    <x v="5"/>
    <x v="16"/>
    <x v="3954"/>
  </r>
  <r>
    <x v="5"/>
    <x v="17"/>
    <x v="1872"/>
  </r>
  <r>
    <x v="5"/>
    <x v="18"/>
    <x v="2383"/>
  </r>
  <r>
    <x v="5"/>
    <x v="19"/>
    <x v="4336"/>
  </r>
  <r>
    <x v="5"/>
    <x v="20"/>
    <x v="2307"/>
  </r>
  <r>
    <x v="5"/>
    <x v="21"/>
    <x v="2631"/>
  </r>
  <r>
    <x v="5"/>
    <x v="22"/>
    <x v="3870"/>
  </r>
  <r>
    <x v="5"/>
    <x v="23"/>
    <x v="2017"/>
  </r>
  <r>
    <x v="5"/>
    <x v="0"/>
    <x v="2949"/>
  </r>
  <r>
    <x v="5"/>
    <x v="1"/>
    <x v="5266"/>
  </r>
  <r>
    <x v="5"/>
    <x v="2"/>
    <x v="3151"/>
  </r>
  <r>
    <x v="5"/>
    <x v="3"/>
    <x v="5371"/>
  </r>
  <r>
    <x v="5"/>
    <x v="4"/>
    <x v="5865"/>
  </r>
  <r>
    <x v="5"/>
    <x v="5"/>
    <x v="5866"/>
  </r>
  <r>
    <x v="5"/>
    <x v="6"/>
    <x v="5867"/>
  </r>
  <r>
    <x v="5"/>
    <x v="7"/>
    <x v="5656"/>
  </r>
  <r>
    <x v="5"/>
    <x v="8"/>
    <x v="4208"/>
  </r>
  <r>
    <x v="5"/>
    <x v="9"/>
    <x v="2651"/>
  </r>
  <r>
    <x v="5"/>
    <x v="10"/>
    <x v="2738"/>
  </r>
  <r>
    <x v="5"/>
    <x v="11"/>
    <x v="4727"/>
  </r>
  <r>
    <x v="5"/>
    <x v="12"/>
    <x v="3061"/>
  </r>
  <r>
    <x v="5"/>
    <x v="13"/>
    <x v="2309"/>
  </r>
  <r>
    <x v="5"/>
    <x v="14"/>
    <x v="4310"/>
  </r>
  <r>
    <x v="5"/>
    <x v="15"/>
    <x v="3917"/>
  </r>
  <r>
    <x v="5"/>
    <x v="16"/>
    <x v="3007"/>
  </r>
  <r>
    <x v="5"/>
    <x v="17"/>
    <x v="3887"/>
  </r>
  <r>
    <x v="5"/>
    <x v="18"/>
    <x v="2761"/>
  </r>
  <r>
    <x v="5"/>
    <x v="19"/>
    <x v="2812"/>
  </r>
  <r>
    <x v="5"/>
    <x v="20"/>
    <x v="3645"/>
  </r>
  <r>
    <x v="5"/>
    <x v="21"/>
    <x v="3877"/>
  </r>
  <r>
    <x v="5"/>
    <x v="22"/>
    <x v="5868"/>
  </r>
  <r>
    <x v="5"/>
    <x v="23"/>
    <x v="5869"/>
  </r>
  <r>
    <x v="5"/>
    <x v="0"/>
    <x v="3060"/>
  </r>
  <r>
    <x v="5"/>
    <x v="1"/>
    <x v="5870"/>
  </r>
  <r>
    <x v="5"/>
    <x v="2"/>
    <x v="5793"/>
  </r>
  <r>
    <x v="5"/>
    <x v="3"/>
    <x v="5871"/>
  </r>
  <r>
    <x v="5"/>
    <x v="4"/>
    <x v="5872"/>
  </r>
  <r>
    <x v="5"/>
    <x v="5"/>
    <x v="5873"/>
  </r>
  <r>
    <x v="5"/>
    <x v="6"/>
    <x v="5874"/>
  </r>
  <r>
    <x v="5"/>
    <x v="7"/>
    <x v="4412"/>
  </r>
  <r>
    <x v="5"/>
    <x v="8"/>
    <x v="2597"/>
  </r>
  <r>
    <x v="5"/>
    <x v="9"/>
    <x v="3872"/>
  </r>
  <r>
    <x v="5"/>
    <x v="10"/>
    <x v="2768"/>
  </r>
  <r>
    <x v="5"/>
    <x v="11"/>
    <x v="3248"/>
  </r>
  <r>
    <x v="5"/>
    <x v="12"/>
    <x v="2051"/>
  </r>
  <r>
    <x v="5"/>
    <x v="13"/>
    <x v="2334"/>
  </r>
  <r>
    <x v="5"/>
    <x v="14"/>
    <x v="2597"/>
  </r>
  <r>
    <x v="5"/>
    <x v="15"/>
    <x v="2367"/>
  </r>
  <r>
    <x v="5"/>
    <x v="16"/>
    <x v="3191"/>
  </r>
  <r>
    <x v="5"/>
    <x v="17"/>
    <x v="3662"/>
  </r>
  <r>
    <x v="5"/>
    <x v="18"/>
    <x v="2045"/>
  </r>
  <r>
    <x v="5"/>
    <x v="19"/>
    <x v="5612"/>
  </r>
  <r>
    <x v="5"/>
    <x v="20"/>
    <x v="4851"/>
  </r>
  <r>
    <x v="5"/>
    <x v="21"/>
    <x v="2996"/>
  </r>
  <r>
    <x v="5"/>
    <x v="22"/>
    <x v="2699"/>
  </r>
  <r>
    <x v="5"/>
    <x v="23"/>
    <x v="5585"/>
  </r>
  <r>
    <x v="5"/>
    <x v="0"/>
    <x v="2885"/>
  </r>
  <r>
    <x v="5"/>
    <x v="1"/>
    <x v="1574"/>
  </r>
  <r>
    <x v="5"/>
    <x v="2"/>
    <x v="5597"/>
  </r>
  <r>
    <x v="5"/>
    <x v="3"/>
    <x v="2781"/>
  </r>
  <r>
    <x v="5"/>
    <x v="4"/>
    <x v="5875"/>
  </r>
  <r>
    <x v="5"/>
    <x v="5"/>
    <x v="3242"/>
  </r>
  <r>
    <x v="5"/>
    <x v="6"/>
    <x v="3955"/>
  </r>
  <r>
    <x v="5"/>
    <x v="7"/>
    <x v="2695"/>
  </r>
  <r>
    <x v="5"/>
    <x v="8"/>
    <x v="2760"/>
  </r>
  <r>
    <x v="5"/>
    <x v="9"/>
    <x v="4343"/>
  </r>
  <r>
    <x v="5"/>
    <x v="10"/>
    <x v="2460"/>
  </r>
  <r>
    <x v="5"/>
    <x v="11"/>
    <x v="26"/>
  </r>
  <r>
    <x v="5"/>
    <x v="12"/>
    <x v="5876"/>
  </r>
  <r>
    <x v="5"/>
    <x v="13"/>
    <x v="2697"/>
  </r>
  <r>
    <x v="5"/>
    <x v="14"/>
    <x v="373"/>
  </r>
  <r>
    <x v="5"/>
    <x v="15"/>
    <x v="4800"/>
  </r>
  <r>
    <x v="5"/>
    <x v="16"/>
    <x v="5645"/>
  </r>
  <r>
    <x v="5"/>
    <x v="17"/>
    <x v="4847"/>
  </r>
  <r>
    <x v="5"/>
    <x v="18"/>
    <x v="1589"/>
  </r>
  <r>
    <x v="5"/>
    <x v="19"/>
    <x v="579"/>
  </r>
  <r>
    <x v="5"/>
    <x v="20"/>
    <x v="2735"/>
  </r>
  <r>
    <x v="5"/>
    <x v="21"/>
    <x v="1585"/>
  </r>
  <r>
    <x v="5"/>
    <x v="22"/>
    <x v="5776"/>
  </r>
  <r>
    <x v="5"/>
    <x v="23"/>
    <x v="2256"/>
  </r>
  <r>
    <x v="5"/>
    <x v="0"/>
    <x v="2303"/>
  </r>
  <r>
    <x v="5"/>
    <x v="1"/>
    <x v="3645"/>
  </r>
  <r>
    <x v="5"/>
    <x v="2"/>
    <x v="3646"/>
  </r>
  <r>
    <x v="5"/>
    <x v="3"/>
    <x v="4411"/>
  </r>
  <r>
    <x v="5"/>
    <x v="4"/>
    <x v="3653"/>
  </r>
  <r>
    <x v="5"/>
    <x v="5"/>
    <x v="3443"/>
  </r>
  <r>
    <x v="5"/>
    <x v="6"/>
    <x v="4848"/>
  </r>
  <r>
    <x v="5"/>
    <x v="7"/>
    <x v="2585"/>
  </r>
  <r>
    <x v="5"/>
    <x v="8"/>
    <x v="3355"/>
  </r>
  <r>
    <x v="5"/>
    <x v="9"/>
    <x v="3956"/>
  </r>
  <r>
    <x v="5"/>
    <x v="10"/>
    <x v="2783"/>
  </r>
  <r>
    <x v="5"/>
    <x v="11"/>
    <x v="3217"/>
  </r>
  <r>
    <x v="5"/>
    <x v="12"/>
    <x v="2332"/>
  </r>
  <r>
    <x v="5"/>
    <x v="13"/>
    <x v="2610"/>
  </r>
  <r>
    <x v="5"/>
    <x v="14"/>
    <x v="2209"/>
  </r>
  <r>
    <x v="5"/>
    <x v="15"/>
    <x v="5877"/>
  </r>
  <r>
    <x v="5"/>
    <x v="16"/>
    <x v="4516"/>
  </r>
  <r>
    <x v="5"/>
    <x v="17"/>
    <x v="5878"/>
  </r>
  <r>
    <x v="5"/>
    <x v="18"/>
    <x v="4802"/>
  </r>
  <r>
    <x v="5"/>
    <x v="19"/>
    <x v="4966"/>
  </r>
  <r>
    <x v="5"/>
    <x v="20"/>
    <x v="5879"/>
  </r>
  <r>
    <x v="5"/>
    <x v="21"/>
    <x v="5880"/>
  </r>
  <r>
    <x v="5"/>
    <x v="22"/>
    <x v="5881"/>
  </r>
  <r>
    <x v="5"/>
    <x v="23"/>
    <x v="415"/>
  </r>
  <r>
    <x v="5"/>
    <x v="0"/>
    <x v="1549"/>
  </r>
  <r>
    <x v="5"/>
    <x v="1"/>
    <x v="5882"/>
  </r>
  <r>
    <x v="5"/>
    <x v="2"/>
    <x v="5883"/>
  </r>
  <r>
    <x v="5"/>
    <x v="3"/>
    <x v="5884"/>
  </r>
  <r>
    <x v="5"/>
    <x v="4"/>
    <x v="5885"/>
  </r>
  <r>
    <x v="5"/>
    <x v="5"/>
    <x v="5674"/>
  </r>
  <r>
    <x v="5"/>
    <x v="6"/>
    <x v="3464"/>
  </r>
  <r>
    <x v="5"/>
    <x v="7"/>
    <x v="4664"/>
  </r>
  <r>
    <x v="5"/>
    <x v="8"/>
    <x v="5886"/>
  </r>
  <r>
    <x v="5"/>
    <x v="9"/>
    <x v="2699"/>
  </r>
  <r>
    <x v="5"/>
    <x v="10"/>
    <x v="2749"/>
  </r>
  <r>
    <x v="5"/>
    <x v="11"/>
    <x v="4998"/>
  </r>
  <r>
    <x v="5"/>
    <x v="12"/>
    <x v="5020"/>
  </r>
  <r>
    <x v="5"/>
    <x v="13"/>
    <x v="5887"/>
  </r>
  <r>
    <x v="5"/>
    <x v="14"/>
    <x v="2363"/>
  </r>
  <r>
    <x v="5"/>
    <x v="15"/>
    <x v="2275"/>
  </r>
  <r>
    <x v="5"/>
    <x v="16"/>
    <x v="5888"/>
  </r>
  <r>
    <x v="5"/>
    <x v="17"/>
    <x v="3090"/>
  </r>
  <r>
    <x v="5"/>
    <x v="18"/>
    <x v="3467"/>
  </r>
  <r>
    <x v="5"/>
    <x v="19"/>
    <x v="5889"/>
  </r>
  <r>
    <x v="5"/>
    <x v="20"/>
    <x v="3392"/>
  </r>
  <r>
    <x v="5"/>
    <x v="21"/>
    <x v="2258"/>
  </r>
  <r>
    <x v="5"/>
    <x v="22"/>
    <x v="5890"/>
  </r>
  <r>
    <x v="5"/>
    <x v="23"/>
    <x v="3467"/>
  </r>
  <r>
    <x v="5"/>
    <x v="0"/>
    <x v="2740"/>
  </r>
  <r>
    <x v="5"/>
    <x v="1"/>
    <x v="5891"/>
  </r>
  <r>
    <x v="5"/>
    <x v="2"/>
    <x v="5892"/>
  </r>
  <r>
    <x v="5"/>
    <x v="3"/>
    <x v="3805"/>
  </r>
  <r>
    <x v="5"/>
    <x v="4"/>
    <x v="5893"/>
  </r>
  <r>
    <x v="5"/>
    <x v="5"/>
    <x v="5894"/>
  </r>
  <r>
    <x v="5"/>
    <x v="6"/>
    <x v="2254"/>
  </r>
  <r>
    <x v="5"/>
    <x v="7"/>
    <x v="4366"/>
  </r>
  <r>
    <x v="5"/>
    <x v="8"/>
    <x v="5793"/>
  </r>
  <r>
    <x v="5"/>
    <x v="9"/>
    <x v="3393"/>
  </r>
  <r>
    <x v="5"/>
    <x v="10"/>
    <x v="5366"/>
  </r>
  <r>
    <x v="5"/>
    <x v="11"/>
    <x v="3050"/>
  </r>
  <r>
    <x v="5"/>
    <x v="12"/>
    <x v="2586"/>
  </r>
  <r>
    <x v="5"/>
    <x v="13"/>
    <x v="5822"/>
  </r>
  <r>
    <x v="5"/>
    <x v="14"/>
    <x v="2540"/>
  </r>
  <r>
    <x v="5"/>
    <x v="15"/>
    <x v="4497"/>
  </r>
  <r>
    <x v="5"/>
    <x v="16"/>
    <x v="2515"/>
  </r>
  <r>
    <x v="5"/>
    <x v="17"/>
    <x v="2297"/>
  </r>
  <r>
    <x v="5"/>
    <x v="18"/>
    <x v="2071"/>
  </r>
  <r>
    <x v="5"/>
    <x v="19"/>
    <x v="2047"/>
  </r>
  <r>
    <x v="5"/>
    <x v="20"/>
    <x v="2559"/>
  </r>
  <r>
    <x v="5"/>
    <x v="21"/>
    <x v="3905"/>
  </r>
  <r>
    <x v="5"/>
    <x v="22"/>
    <x v="4854"/>
  </r>
  <r>
    <x v="5"/>
    <x v="23"/>
    <x v="3379"/>
  </r>
  <r>
    <x v="5"/>
    <x v="0"/>
    <x v="3281"/>
  </r>
  <r>
    <x v="5"/>
    <x v="1"/>
    <x v="4170"/>
  </r>
  <r>
    <x v="5"/>
    <x v="2"/>
    <x v="5895"/>
  </r>
  <r>
    <x v="5"/>
    <x v="3"/>
    <x v="3084"/>
  </r>
  <r>
    <x v="5"/>
    <x v="4"/>
    <x v="2564"/>
  </r>
  <r>
    <x v="5"/>
    <x v="5"/>
    <x v="5728"/>
  </r>
  <r>
    <x v="5"/>
    <x v="6"/>
    <x v="2200"/>
  </r>
  <r>
    <x v="5"/>
    <x v="7"/>
    <x v="2682"/>
  </r>
  <r>
    <x v="5"/>
    <x v="8"/>
    <x v="4939"/>
  </r>
  <r>
    <x v="5"/>
    <x v="9"/>
    <x v="2733"/>
  </r>
  <r>
    <x v="5"/>
    <x v="10"/>
    <x v="5896"/>
  </r>
  <r>
    <x v="5"/>
    <x v="11"/>
    <x v="1996"/>
  </r>
  <r>
    <x v="5"/>
    <x v="12"/>
    <x v="3254"/>
  </r>
  <r>
    <x v="5"/>
    <x v="13"/>
    <x v="2811"/>
  </r>
  <r>
    <x v="5"/>
    <x v="14"/>
    <x v="3385"/>
  </r>
  <r>
    <x v="5"/>
    <x v="15"/>
    <x v="5897"/>
  </r>
  <r>
    <x v="5"/>
    <x v="16"/>
    <x v="5537"/>
  </r>
  <r>
    <x v="5"/>
    <x v="17"/>
    <x v="2691"/>
  </r>
  <r>
    <x v="5"/>
    <x v="18"/>
    <x v="2324"/>
  </r>
  <r>
    <x v="5"/>
    <x v="19"/>
    <x v="2099"/>
  </r>
  <r>
    <x v="5"/>
    <x v="20"/>
    <x v="3245"/>
  </r>
  <r>
    <x v="5"/>
    <x v="21"/>
    <x v="3825"/>
  </r>
  <r>
    <x v="5"/>
    <x v="22"/>
    <x v="3344"/>
  </r>
  <r>
    <x v="5"/>
    <x v="23"/>
    <x v="2644"/>
  </r>
  <r>
    <x v="5"/>
    <x v="0"/>
    <x v="2648"/>
  </r>
  <r>
    <x v="5"/>
    <x v="1"/>
    <x v="5898"/>
  </r>
  <r>
    <x v="5"/>
    <x v="2"/>
    <x v="5899"/>
  </r>
  <r>
    <x v="5"/>
    <x v="3"/>
    <x v="1606"/>
  </r>
  <r>
    <x v="5"/>
    <x v="4"/>
    <x v="3587"/>
  </r>
  <r>
    <x v="5"/>
    <x v="5"/>
    <x v="2422"/>
  </r>
  <r>
    <x v="5"/>
    <x v="6"/>
    <x v="3174"/>
  </r>
  <r>
    <x v="5"/>
    <x v="7"/>
    <x v="3205"/>
  </r>
  <r>
    <x v="5"/>
    <x v="8"/>
    <x v="3073"/>
  </r>
  <r>
    <x v="5"/>
    <x v="9"/>
    <x v="3388"/>
  </r>
  <r>
    <x v="5"/>
    <x v="10"/>
    <x v="2996"/>
  </r>
  <r>
    <x v="5"/>
    <x v="11"/>
    <x v="4744"/>
  </r>
  <r>
    <x v="5"/>
    <x v="12"/>
    <x v="2762"/>
  </r>
  <r>
    <x v="5"/>
    <x v="13"/>
    <x v="5394"/>
  </r>
  <r>
    <x v="5"/>
    <x v="14"/>
    <x v="3571"/>
  </r>
  <r>
    <x v="5"/>
    <x v="15"/>
    <x v="2809"/>
  </r>
  <r>
    <x v="5"/>
    <x v="16"/>
    <x v="3049"/>
  </r>
  <r>
    <x v="5"/>
    <x v="17"/>
    <x v="4514"/>
  </r>
  <r>
    <x v="5"/>
    <x v="18"/>
    <x v="3384"/>
  </r>
  <r>
    <x v="5"/>
    <x v="19"/>
    <x v="5793"/>
  </r>
  <r>
    <x v="5"/>
    <x v="20"/>
    <x v="4841"/>
  </r>
  <r>
    <x v="5"/>
    <x v="21"/>
    <x v="5024"/>
  </r>
  <r>
    <x v="5"/>
    <x v="22"/>
    <x v="4953"/>
  </r>
  <r>
    <x v="5"/>
    <x v="23"/>
    <x v="5900"/>
  </r>
  <r>
    <x v="5"/>
    <x v="0"/>
    <x v="4078"/>
  </r>
  <r>
    <x v="5"/>
    <x v="1"/>
    <x v="2784"/>
  </r>
  <r>
    <x v="5"/>
    <x v="2"/>
    <x v="3753"/>
  </r>
  <r>
    <x v="5"/>
    <x v="3"/>
    <x v="5232"/>
  </r>
  <r>
    <x v="5"/>
    <x v="4"/>
    <x v="4675"/>
  </r>
  <r>
    <x v="5"/>
    <x v="5"/>
    <x v="2192"/>
  </r>
  <r>
    <x v="5"/>
    <x v="6"/>
    <x v="5168"/>
  </r>
  <r>
    <x v="5"/>
    <x v="7"/>
    <x v="2208"/>
  </r>
  <r>
    <x v="5"/>
    <x v="8"/>
    <x v="2295"/>
  </r>
  <r>
    <x v="5"/>
    <x v="9"/>
    <x v="1608"/>
  </r>
  <r>
    <x v="5"/>
    <x v="10"/>
    <x v="2320"/>
  </r>
  <r>
    <x v="5"/>
    <x v="11"/>
    <x v="2025"/>
  </r>
  <r>
    <x v="5"/>
    <x v="12"/>
    <x v="4324"/>
  </r>
  <r>
    <x v="5"/>
    <x v="13"/>
    <x v="3550"/>
  </r>
  <r>
    <x v="5"/>
    <x v="14"/>
    <x v="5901"/>
  </r>
  <r>
    <x v="5"/>
    <x v="15"/>
    <x v="3359"/>
  </r>
  <r>
    <x v="5"/>
    <x v="16"/>
    <x v="3985"/>
  </r>
  <r>
    <x v="5"/>
    <x v="17"/>
    <x v="20"/>
  </r>
  <r>
    <x v="5"/>
    <x v="18"/>
    <x v="2705"/>
  </r>
  <r>
    <x v="5"/>
    <x v="19"/>
    <x v="2188"/>
  </r>
  <r>
    <x v="5"/>
    <x v="20"/>
    <x v="4122"/>
  </r>
  <r>
    <x v="5"/>
    <x v="21"/>
    <x v="3258"/>
  </r>
  <r>
    <x v="5"/>
    <x v="22"/>
    <x v="2581"/>
  </r>
  <r>
    <x v="5"/>
    <x v="23"/>
    <x v="3570"/>
  </r>
  <r>
    <x v="5"/>
    <x v="0"/>
    <x v="5902"/>
  </r>
  <r>
    <x v="5"/>
    <x v="1"/>
    <x v="5903"/>
  </r>
  <r>
    <x v="5"/>
    <x v="2"/>
    <x v="2603"/>
  </r>
  <r>
    <x v="5"/>
    <x v="3"/>
    <x v="418"/>
  </r>
  <r>
    <x v="5"/>
    <x v="4"/>
    <x v="5904"/>
  </r>
  <r>
    <x v="5"/>
    <x v="5"/>
    <x v="3571"/>
  </r>
  <r>
    <x v="5"/>
    <x v="6"/>
    <x v="5644"/>
  </r>
  <r>
    <x v="5"/>
    <x v="7"/>
    <x v="2754"/>
  </r>
  <r>
    <x v="5"/>
    <x v="8"/>
    <x v="5905"/>
  </r>
  <r>
    <x v="5"/>
    <x v="9"/>
    <x v="5587"/>
  </r>
  <r>
    <x v="5"/>
    <x v="10"/>
    <x v="5367"/>
  </r>
  <r>
    <x v="5"/>
    <x v="11"/>
    <x v="5906"/>
  </r>
  <r>
    <x v="5"/>
    <x v="12"/>
    <x v="3915"/>
  </r>
  <r>
    <x v="5"/>
    <x v="13"/>
    <x v="3061"/>
  </r>
  <r>
    <x v="5"/>
    <x v="14"/>
    <x v="2247"/>
  </r>
  <r>
    <x v="5"/>
    <x v="15"/>
    <x v="2245"/>
  </r>
  <r>
    <x v="5"/>
    <x v="16"/>
    <x v="2319"/>
  </r>
  <r>
    <x v="5"/>
    <x v="17"/>
    <x v="4364"/>
  </r>
  <r>
    <x v="5"/>
    <x v="18"/>
    <x v="2530"/>
  </r>
  <r>
    <x v="5"/>
    <x v="19"/>
    <x v="1518"/>
  </r>
  <r>
    <x v="5"/>
    <x v="20"/>
    <x v="5907"/>
  </r>
  <r>
    <x v="5"/>
    <x v="21"/>
    <x v="1517"/>
  </r>
  <r>
    <x v="5"/>
    <x v="22"/>
    <x v="3901"/>
  </r>
  <r>
    <x v="5"/>
    <x v="23"/>
    <x v="2885"/>
  </r>
  <r>
    <x v="5"/>
    <x v="0"/>
    <x v="4920"/>
  </r>
  <r>
    <x v="5"/>
    <x v="1"/>
    <x v="3048"/>
  </r>
  <r>
    <x v="5"/>
    <x v="2"/>
    <x v="4966"/>
  </r>
  <r>
    <x v="5"/>
    <x v="3"/>
    <x v="5908"/>
  </r>
  <r>
    <x v="5"/>
    <x v="4"/>
    <x v="3293"/>
  </r>
  <r>
    <x v="5"/>
    <x v="5"/>
    <x v="3667"/>
  </r>
  <r>
    <x v="5"/>
    <x v="6"/>
    <x v="2195"/>
  </r>
  <r>
    <x v="5"/>
    <x v="7"/>
    <x v="3367"/>
  </r>
  <r>
    <x v="5"/>
    <x v="8"/>
    <x v="4868"/>
  </r>
  <r>
    <x v="5"/>
    <x v="9"/>
    <x v="3422"/>
  </r>
  <r>
    <x v="5"/>
    <x v="10"/>
    <x v="3729"/>
  </r>
  <r>
    <x v="5"/>
    <x v="11"/>
    <x v="1571"/>
  </r>
  <r>
    <x v="5"/>
    <x v="12"/>
    <x v="3627"/>
  </r>
  <r>
    <x v="5"/>
    <x v="13"/>
    <x v="1964"/>
  </r>
  <r>
    <x v="5"/>
    <x v="14"/>
    <x v="5786"/>
  </r>
  <r>
    <x v="5"/>
    <x v="15"/>
    <x v="4763"/>
  </r>
  <r>
    <x v="5"/>
    <x v="16"/>
    <x v="1699"/>
  </r>
  <r>
    <x v="5"/>
    <x v="17"/>
    <x v="5909"/>
  </r>
  <r>
    <x v="5"/>
    <x v="18"/>
    <x v="5408"/>
  </r>
  <r>
    <x v="5"/>
    <x v="19"/>
    <x v="2844"/>
  </r>
  <r>
    <x v="5"/>
    <x v="20"/>
    <x v="2469"/>
  </r>
  <r>
    <x v="5"/>
    <x v="21"/>
    <x v="3610"/>
  </r>
  <r>
    <x v="5"/>
    <x v="22"/>
    <x v="2501"/>
  </r>
  <r>
    <x v="5"/>
    <x v="23"/>
    <x v="2657"/>
  </r>
  <r>
    <x v="5"/>
    <x v="0"/>
    <x v="3203"/>
  </r>
  <r>
    <x v="5"/>
    <x v="1"/>
    <x v="2172"/>
  </r>
  <r>
    <x v="5"/>
    <x v="2"/>
    <x v="2104"/>
  </r>
  <r>
    <x v="5"/>
    <x v="3"/>
    <x v="2014"/>
  </r>
  <r>
    <x v="5"/>
    <x v="4"/>
    <x v="2884"/>
  </r>
  <r>
    <x v="5"/>
    <x v="5"/>
    <x v="47"/>
  </r>
  <r>
    <x v="5"/>
    <x v="6"/>
    <x v="2667"/>
  </r>
  <r>
    <x v="5"/>
    <x v="7"/>
    <x v="3629"/>
  </r>
  <r>
    <x v="5"/>
    <x v="8"/>
    <x v="2847"/>
  </r>
  <r>
    <x v="5"/>
    <x v="9"/>
    <x v="1890"/>
  </r>
  <r>
    <x v="5"/>
    <x v="10"/>
    <x v="2186"/>
  </r>
  <r>
    <x v="5"/>
    <x v="11"/>
    <x v="4958"/>
  </r>
  <r>
    <x v="5"/>
    <x v="12"/>
    <x v="5844"/>
  </r>
  <r>
    <x v="5"/>
    <x v="13"/>
    <x v="4927"/>
  </r>
  <r>
    <x v="5"/>
    <x v="14"/>
    <x v="401"/>
  </r>
  <r>
    <x v="5"/>
    <x v="15"/>
    <x v="4072"/>
  </r>
  <r>
    <x v="5"/>
    <x v="16"/>
    <x v="5910"/>
  </r>
  <r>
    <x v="5"/>
    <x v="17"/>
    <x v="5094"/>
  </r>
  <r>
    <x v="5"/>
    <x v="18"/>
    <x v="69"/>
  </r>
  <r>
    <x v="5"/>
    <x v="19"/>
    <x v="3307"/>
  </r>
  <r>
    <x v="5"/>
    <x v="20"/>
    <x v="5911"/>
  </r>
  <r>
    <x v="5"/>
    <x v="21"/>
    <x v="3722"/>
  </r>
  <r>
    <x v="5"/>
    <x v="22"/>
    <x v="4343"/>
  </r>
  <r>
    <x v="5"/>
    <x v="23"/>
    <x v="2023"/>
  </r>
  <r>
    <x v="5"/>
    <x v="0"/>
    <x v="4921"/>
  </r>
  <r>
    <x v="5"/>
    <x v="1"/>
    <x v="2015"/>
  </r>
  <r>
    <x v="5"/>
    <x v="2"/>
    <x v="3246"/>
  </r>
  <r>
    <x v="5"/>
    <x v="3"/>
    <x v="3927"/>
  </r>
  <r>
    <x v="5"/>
    <x v="4"/>
    <x v="2327"/>
  </r>
  <r>
    <x v="5"/>
    <x v="5"/>
    <x v="5912"/>
  </r>
  <r>
    <x v="5"/>
    <x v="6"/>
    <x v="2488"/>
  </r>
  <r>
    <x v="5"/>
    <x v="7"/>
    <x v="3683"/>
  </r>
  <r>
    <x v="5"/>
    <x v="8"/>
    <x v="5913"/>
  </r>
  <r>
    <x v="5"/>
    <x v="9"/>
    <x v="4649"/>
  </r>
  <r>
    <x v="5"/>
    <x v="10"/>
    <x v="2878"/>
  </r>
  <r>
    <x v="5"/>
    <x v="11"/>
    <x v="2097"/>
  </r>
  <r>
    <x v="5"/>
    <x v="12"/>
    <x v="5745"/>
  </r>
  <r>
    <x v="5"/>
    <x v="13"/>
    <x v="523"/>
  </r>
  <r>
    <x v="5"/>
    <x v="14"/>
    <x v="3759"/>
  </r>
  <r>
    <x v="5"/>
    <x v="15"/>
    <x v="5914"/>
  </r>
  <r>
    <x v="5"/>
    <x v="16"/>
    <x v="4309"/>
  </r>
  <r>
    <x v="5"/>
    <x v="17"/>
    <x v="580"/>
  </r>
  <r>
    <x v="5"/>
    <x v="18"/>
    <x v="3739"/>
  </r>
  <r>
    <x v="5"/>
    <x v="19"/>
    <x v="466"/>
  </r>
  <r>
    <x v="5"/>
    <x v="20"/>
    <x v="4651"/>
  </r>
  <r>
    <x v="5"/>
    <x v="21"/>
    <x v="5495"/>
  </r>
  <r>
    <x v="5"/>
    <x v="22"/>
    <x v="2501"/>
  </r>
  <r>
    <x v="5"/>
    <x v="23"/>
    <x v="1579"/>
  </r>
  <r>
    <x v="5"/>
    <x v="0"/>
    <x v="2322"/>
  </r>
  <r>
    <x v="5"/>
    <x v="1"/>
    <x v="3249"/>
  </r>
  <r>
    <x v="5"/>
    <x v="2"/>
    <x v="5915"/>
  </r>
  <r>
    <x v="5"/>
    <x v="3"/>
    <x v="2764"/>
  </r>
  <r>
    <x v="5"/>
    <x v="4"/>
    <x v="5363"/>
  </r>
  <r>
    <x v="5"/>
    <x v="5"/>
    <x v="2274"/>
  </r>
  <r>
    <x v="5"/>
    <x v="6"/>
    <x v="2608"/>
  </r>
  <r>
    <x v="5"/>
    <x v="7"/>
    <x v="2518"/>
  </r>
  <r>
    <x v="5"/>
    <x v="8"/>
    <x v="3743"/>
  </r>
  <r>
    <x v="5"/>
    <x v="9"/>
    <x v="5604"/>
  </r>
  <r>
    <x v="5"/>
    <x v="10"/>
    <x v="3070"/>
  </r>
  <r>
    <x v="5"/>
    <x v="11"/>
    <x v="1550"/>
  </r>
  <r>
    <x v="5"/>
    <x v="12"/>
    <x v="5140"/>
  </r>
  <r>
    <x v="5"/>
    <x v="13"/>
    <x v="4939"/>
  </r>
  <r>
    <x v="5"/>
    <x v="14"/>
    <x v="2772"/>
  </r>
  <r>
    <x v="5"/>
    <x v="15"/>
    <x v="3922"/>
  </r>
  <r>
    <x v="5"/>
    <x v="16"/>
    <x v="5916"/>
  </r>
  <r>
    <x v="5"/>
    <x v="17"/>
    <x v="3377"/>
  </r>
  <r>
    <x v="5"/>
    <x v="18"/>
    <x v="5917"/>
  </r>
  <r>
    <x v="5"/>
    <x v="19"/>
    <x v="1851"/>
  </r>
  <r>
    <x v="5"/>
    <x v="20"/>
    <x v="5792"/>
  </r>
  <r>
    <x v="5"/>
    <x v="21"/>
    <x v="4923"/>
  </r>
  <r>
    <x v="5"/>
    <x v="22"/>
    <x v="3562"/>
  </r>
  <r>
    <x v="5"/>
    <x v="23"/>
    <x v="2020"/>
  </r>
  <r>
    <x v="5"/>
    <x v="0"/>
    <x v="2750"/>
  </r>
  <r>
    <x v="5"/>
    <x v="1"/>
    <x v="5530"/>
  </r>
  <r>
    <x v="5"/>
    <x v="2"/>
    <x v="5918"/>
  </r>
  <r>
    <x v="5"/>
    <x v="3"/>
    <x v="540"/>
  </r>
  <r>
    <x v="5"/>
    <x v="4"/>
    <x v="2516"/>
  </r>
  <r>
    <x v="5"/>
    <x v="5"/>
    <x v="2224"/>
  </r>
  <r>
    <x v="5"/>
    <x v="6"/>
    <x v="2887"/>
  </r>
  <r>
    <x v="5"/>
    <x v="7"/>
    <x v="2228"/>
  </r>
  <r>
    <x v="5"/>
    <x v="8"/>
    <x v="3973"/>
  </r>
  <r>
    <x v="5"/>
    <x v="9"/>
    <x v="4522"/>
  </r>
  <r>
    <x v="5"/>
    <x v="10"/>
    <x v="2509"/>
  </r>
  <r>
    <x v="5"/>
    <x v="11"/>
    <x v="3033"/>
  </r>
  <r>
    <x v="5"/>
    <x v="12"/>
    <x v="2485"/>
  </r>
  <r>
    <x v="5"/>
    <x v="13"/>
    <x v="4489"/>
  </r>
  <r>
    <x v="5"/>
    <x v="14"/>
    <x v="2262"/>
  </r>
  <r>
    <x v="5"/>
    <x v="15"/>
    <x v="3446"/>
  </r>
  <r>
    <x v="5"/>
    <x v="16"/>
    <x v="2706"/>
  </r>
  <r>
    <x v="5"/>
    <x v="17"/>
    <x v="5604"/>
  </r>
  <r>
    <x v="5"/>
    <x v="18"/>
    <x v="2694"/>
  </r>
  <r>
    <x v="5"/>
    <x v="19"/>
    <x v="4780"/>
  </r>
  <r>
    <x v="5"/>
    <x v="20"/>
    <x v="569"/>
  </r>
  <r>
    <x v="5"/>
    <x v="21"/>
    <x v="2487"/>
  </r>
  <r>
    <x v="5"/>
    <x v="22"/>
    <x v="3283"/>
  </r>
  <r>
    <x v="5"/>
    <x v="23"/>
    <x v="5919"/>
  </r>
  <r>
    <x v="5"/>
    <x v="0"/>
    <x v="5920"/>
  </r>
  <r>
    <x v="5"/>
    <x v="1"/>
    <x v="5921"/>
  </r>
  <r>
    <x v="5"/>
    <x v="2"/>
    <x v="5591"/>
  </r>
  <r>
    <x v="5"/>
    <x v="3"/>
    <x v="2342"/>
  </r>
  <r>
    <x v="5"/>
    <x v="4"/>
    <x v="5922"/>
  </r>
  <r>
    <x v="5"/>
    <x v="5"/>
    <x v="5923"/>
  </r>
  <r>
    <x v="5"/>
    <x v="6"/>
    <x v="3131"/>
  </r>
  <r>
    <x v="5"/>
    <x v="7"/>
    <x v="2019"/>
  </r>
  <r>
    <x v="5"/>
    <x v="8"/>
    <x v="3913"/>
  </r>
  <r>
    <x v="5"/>
    <x v="9"/>
    <x v="5612"/>
  </r>
  <r>
    <x v="5"/>
    <x v="10"/>
    <x v="1889"/>
  </r>
  <r>
    <x v="5"/>
    <x v="11"/>
    <x v="4463"/>
  </r>
  <r>
    <x v="5"/>
    <x v="12"/>
    <x v="5924"/>
  </r>
  <r>
    <x v="5"/>
    <x v="13"/>
    <x v="1866"/>
  </r>
  <r>
    <x v="5"/>
    <x v="14"/>
    <x v="3349"/>
  </r>
  <r>
    <x v="5"/>
    <x v="15"/>
    <x v="5925"/>
  </r>
  <r>
    <x v="5"/>
    <x v="16"/>
    <x v="5926"/>
  </r>
  <r>
    <x v="5"/>
    <x v="17"/>
    <x v="5927"/>
  </r>
  <r>
    <x v="5"/>
    <x v="18"/>
    <x v="1699"/>
  </r>
  <r>
    <x v="5"/>
    <x v="19"/>
    <x v="3319"/>
  </r>
  <r>
    <x v="5"/>
    <x v="20"/>
    <x v="3526"/>
  </r>
  <r>
    <x v="5"/>
    <x v="21"/>
    <x v="2995"/>
  </r>
  <r>
    <x v="5"/>
    <x v="22"/>
    <x v="3864"/>
  </r>
  <r>
    <x v="5"/>
    <x v="23"/>
    <x v="2757"/>
  </r>
  <r>
    <x v="5"/>
    <x v="0"/>
    <x v="2867"/>
  </r>
  <r>
    <x v="5"/>
    <x v="1"/>
    <x v="4488"/>
  </r>
  <r>
    <x v="5"/>
    <x v="2"/>
    <x v="5612"/>
  </r>
  <r>
    <x v="5"/>
    <x v="3"/>
    <x v="567"/>
  </r>
  <r>
    <x v="5"/>
    <x v="4"/>
    <x v="2467"/>
  </r>
  <r>
    <x v="5"/>
    <x v="5"/>
    <x v="4134"/>
  </r>
  <r>
    <x v="5"/>
    <x v="6"/>
    <x v="4847"/>
  </r>
  <r>
    <x v="5"/>
    <x v="7"/>
    <x v="2386"/>
  </r>
  <r>
    <x v="5"/>
    <x v="8"/>
    <x v="3565"/>
  </r>
  <r>
    <x v="5"/>
    <x v="9"/>
    <x v="1886"/>
  </r>
  <r>
    <x v="5"/>
    <x v="10"/>
    <x v="3662"/>
  </r>
  <r>
    <x v="5"/>
    <x v="11"/>
    <x v="3306"/>
  </r>
  <r>
    <x v="5"/>
    <x v="12"/>
    <x v="4468"/>
  </r>
  <r>
    <x v="5"/>
    <x v="13"/>
    <x v="2229"/>
  </r>
  <r>
    <x v="5"/>
    <x v="14"/>
    <x v="4346"/>
  </r>
  <r>
    <x v="5"/>
    <x v="15"/>
    <x v="5928"/>
  </r>
  <r>
    <x v="5"/>
    <x v="16"/>
    <x v="4072"/>
  </r>
  <r>
    <x v="5"/>
    <x v="17"/>
    <x v="5770"/>
  </r>
  <r>
    <x v="5"/>
    <x v="18"/>
    <x v="3555"/>
  </r>
  <r>
    <x v="5"/>
    <x v="19"/>
    <x v="1539"/>
  </r>
  <r>
    <x v="5"/>
    <x v="20"/>
    <x v="4498"/>
  </r>
  <r>
    <x v="5"/>
    <x v="21"/>
    <x v="2494"/>
  </r>
  <r>
    <x v="5"/>
    <x v="22"/>
    <x v="2191"/>
  </r>
  <r>
    <x v="5"/>
    <x v="23"/>
    <x v="1650"/>
  </r>
  <r>
    <x v="5"/>
    <x v="0"/>
    <x v="41"/>
  </r>
  <r>
    <x v="5"/>
    <x v="1"/>
    <x v="4286"/>
  </r>
  <r>
    <x v="5"/>
    <x v="2"/>
    <x v="4489"/>
  </r>
  <r>
    <x v="5"/>
    <x v="3"/>
    <x v="2791"/>
  </r>
  <r>
    <x v="5"/>
    <x v="4"/>
    <x v="2555"/>
  </r>
  <r>
    <x v="5"/>
    <x v="5"/>
    <x v="4744"/>
  </r>
  <r>
    <x v="5"/>
    <x v="6"/>
    <x v="5929"/>
  </r>
  <r>
    <x v="5"/>
    <x v="7"/>
    <x v="5095"/>
  </r>
  <r>
    <x v="5"/>
    <x v="8"/>
    <x v="5930"/>
  </r>
  <r>
    <x v="5"/>
    <x v="9"/>
    <x v="2771"/>
  </r>
  <r>
    <x v="5"/>
    <x v="10"/>
    <x v="4783"/>
  </r>
  <r>
    <x v="5"/>
    <x v="11"/>
    <x v="3278"/>
  </r>
  <r>
    <x v="5"/>
    <x v="12"/>
    <x v="2269"/>
  </r>
  <r>
    <x v="5"/>
    <x v="13"/>
    <x v="3885"/>
  </r>
  <r>
    <x v="5"/>
    <x v="14"/>
    <x v="2996"/>
  </r>
  <r>
    <x v="5"/>
    <x v="15"/>
    <x v="3287"/>
  </r>
  <r>
    <x v="5"/>
    <x v="16"/>
    <x v="2320"/>
  </r>
  <r>
    <x v="5"/>
    <x v="17"/>
    <x v="422"/>
  </r>
  <r>
    <x v="5"/>
    <x v="18"/>
    <x v="3522"/>
  </r>
  <r>
    <x v="5"/>
    <x v="19"/>
    <x v="2402"/>
  </r>
  <r>
    <x v="5"/>
    <x v="20"/>
    <x v="3434"/>
  </r>
  <r>
    <x v="5"/>
    <x v="21"/>
    <x v="4496"/>
  </r>
  <r>
    <x v="5"/>
    <x v="22"/>
    <x v="1581"/>
  </r>
  <r>
    <x v="5"/>
    <x v="23"/>
    <x v="5740"/>
  </r>
  <r>
    <x v="5"/>
    <x v="0"/>
    <x v="2584"/>
  </r>
  <r>
    <x v="5"/>
    <x v="1"/>
    <x v="3743"/>
  </r>
  <r>
    <x v="5"/>
    <x v="2"/>
    <x v="3341"/>
  </r>
  <r>
    <x v="5"/>
    <x v="3"/>
    <x v="2959"/>
  </r>
  <r>
    <x v="5"/>
    <x v="4"/>
    <x v="4133"/>
  </r>
  <r>
    <x v="5"/>
    <x v="5"/>
    <x v="2402"/>
  </r>
  <r>
    <x v="5"/>
    <x v="6"/>
    <x v="5532"/>
  </r>
  <r>
    <x v="5"/>
    <x v="7"/>
    <x v="5741"/>
  </r>
  <r>
    <x v="5"/>
    <x v="8"/>
    <x v="2526"/>
  </r>
  <r>
    <x v="5"/>
    <x v="9"/>
    <x v="4378"/>
  </r>
  <r>
    <x v="5"/>
    <x v="10"/>
    <x v="2960"/>
  </r>
  <r>
    <x v="5"/>
    <x v="11"/>
    <x v="21"/>
  </r>
  <r>
    <x v="5"/>
    <x v="12"/>
    <x v="5931"/>
  </r>
  <r>
    <x v="5"/>
    <x v="13"/>
    <x v="5932"/>
  </r>
  <r>
    <x v="5"/>
    <x v="14"/>
    <x v="2251"/>
  </r>
  <r>
    <x v="5"/>
    <x v="15"/>
    <x v="3231"/>
  </r>
  <r>
    <x v="5"/>
    <x v="16"/>
    <x v="5411"/>
  </r>
  <r>
    <x v="5"/>
    <x v="17"/>
    <x v="2658"/>
  </r>
  <r>
    <x v="5"/>
    <x v="18"/>
    <x v="4484"/>
  </r>
  <r>
    <x v="5"/>
    <x v="19"/>
    <x v="5914"/>
  </r>
  <r>
    <x v="5"/>
    <x v="20"/>
    <x v="5391"/>
  </r>
  <r>
    <x v="5"/>
    <x v="21"/>
    <x v="4891"/>
  </r>
  <r>
    <x v="5"/>
    <x v="22"/>
    <x v="4324"/>
  </r>
  <r>
    <x v="5"/>
    <x v="23"/>
    <x v="4195"/>
  </r>
  <r>
    <x v="5"/>
    <x v="0"/>
    <x v="3339"/>
  </r>
  <r>
    <x v="5"/>
    <x v="1"/>
    <x v="4274"/>
  </r>
  <r>
    <x v="5"/>
    <x v="2"/>
    <x v="2962"/>
  </r>
  <r>
    <x v="5"/>
    <x v="3"/>
    <x v="3176"/>
  </r>
  <r>
    <x v="5"/>
    <x v="4"/>
    <x v="3876"/>
  </r>
  <r>
    <x v="5"/>
    <x v="5"/>
    <x v="2456"/>
  </r>
  <r>
    <x v="5"/>
    <x v="6"/>
    <x v="5907"/>
  </r>
  <r>
    <x v="5"/>
    <x v="7"/>
    <x v="4724"/>
  </r>
  <r>
    <x v="5"/>
    <x v="8"/>
    <x v="76"/>
  </r>
  <r>
    <x v="5"/>
    <x v="9"/>
    <x v="3879"/>
  </r>
  <r>
    <x v="5"/>
    <x v="10"/>
    <x v="4797"/>
  </r>
  <r>
    <x v="5"/>
    <x v="11"/>
    <x v="5933"/>
  </r>
  <r>
    <x v="5"/>
    <x v="12"/>
    <x v="3666"/>
  </r>
  <r>
    <x v="5"/>
    <x v="13"/>
    <x v="3275"/>
  </r>
  <r>
    <x v="5"/>
    <x v="14"/>
    <x v="5397"/>
  </r>
  <r>
    <x v="5"/>
    <x v="15"/>
    <x v="5934"/>
  </r>
  <r>
    <x v="5"/>
    <x v="16"/>
    <x v="5935"/>
  </r>
  <r>
    <x v="5"/>
    <x v="17"/>
    <x v="5936"/>
  </r>
  <r>
    <x v="5"/>
    <x v="18"/>
    <x v="528"/>
  </r>
  <r>
    <x v="5"/>
    <x v="19"/>
    <x v="5937"/>
  </r>
  <r>
    <x v="5"/>
    <x v="20"/>
    <x v="521"/>
  </r>
  <r>
    <x v="5"/>
    <x v="21"/>
    <x v="2185"/>
  </r>
  <r>
    <x v="5"/>
    <x v="22"/>
    <x v="3198"/>
  </r>
  <r>
    <x v="5"/>
    <x v="23"/>
    <x v="3583"/>
  </r>
  <r>
    <x v="5"/>
    <x v="0"/>
    <x v="2757"/>
  </r>
  <r>
    <x v="5"/>
    <x v="1"/>
    <x v="2507"/>
  </r>
  <r>
    <x v="5"/>
    <x v="2"/>
    <x v="3813"/>
  </r>
  <r>
    <x v="5"/>
    <x v="3"/>
    <x v="4345"/>
  </r>
  <r>
    <x v="5"/>
    <x v="4"/>
    <x v="5938"/>
  </r>
  <r>
    <x v="5"/>
    <x v="5"/>
    <x v="2507"/>
  </r>
  <r>
    <x v="5"/>
    <x v="6"/>
    <x v="3644"/>
  </r>
  <r>
    <x v="5"/>
    <x v="7"/>
    <x v="3347"/>
  </r>
  <r>
    <x v="5"/>
    <x v="8"/>
    <x v="2584"/>
  </r>
  <r>
    <x v="5"/>
    <x v="9"/>
    <x v="2732"/>
  </r>
  <r>
    <x v="5"/>
    <x v="10"/>
    <x v="4282"/>
  </r>
  <r>
    <x v="5"/>
    <x v="11"/>
    <x v="2345"/>
  </r>
  <r>
    <x v="5"/>
    <x v="12"/>
    <x v="2099"/>
  </r>
  <r>
    <x v="5"/>
    <x v="13"/>
    <x v="3568"/>
  </r>
  <r>
    <x v="5"/>
    <x v="14"/>
    <x v="3307"/>
  </r>
  <r>
    <x v="5"/>
    <x v="15"/>
    <x v="3565"/>
  </r>
  <r>
    <x v="5"/>
    <x v="16"/>
    <x v="3549"/>
  </r>
  <r>
    <x v="5"/>
    <x v="17"/>
    <x v="2440"/>
  </r>
  <r>
    <x v="5"/>
    <x v="18"/>
    <x v="5843"/>
  </r>
  <r>
    <x v="5"/>
    <x v="19"/>
    <x v="3828"/>
  </r>
  <r>
    <x v="5"/>
    <x v="20"/>
    <x v="2185"/>
  </r>
  <r>
    <x v="5"/>
    <x v="21"/>
    <x v="2732"/>
  </r>
  <r>
    <x v="5"/>
    <x v="22"/>
    <x v="2736"/>
  </r>
  <r>
    <x v="5"/>
    <x v="23"/>
    <x v="2790"/>
  </r>
  <r>
    <x v="5"/>
    <x v="0"/>
    <x v="2558"/>
  </r>
  <r>
    <x v="5"/>
    <x v="1"/>
    <x v="4920"/>
  </r>
  <r>
    <x v="5"/>
    <x v="2"/>
    <x v="3726"/>
  </r>
  <r>
    <x v="5"/>
    <x v="3"/>
    <x v="5939"/>
  </r>
  <r>
    <x v="5"/>
    <x v="4"/>
    <x v="3316"/>
  </r>
  <r>
    <x v="5"/>
    <x v="5"/>
    <x v="5940"/>
  </r>
  <r>
    <x v="5"/>
    <x v="6"/>
    <x v="5941"/>
  </r>
  <r>
    <x v="5"/>
    <x v="7"/>
    <x v="5942"/>
  </r>
  <r>
    <x v="5"/>
    <x v="8"/>
    <x v="4566"/>
  </r>
  <r>
    <x v="5"/>
    <x v="9"/>
    <x v="2791"/>
  </r>
  <r>
    <x v="5"/>
    <x v="10"/>
    <x v="2894"/>
  </r>
  <r>
    <x v="5"/>
    <x v="11"/>
    <x v="1676"/>
  </r>
  <r>
    <x v="5"/>
    <x v="12"/>
    <x v="4913"/>
  </r>
  <r>
    <x v="5"/>
    <x v="13"/>
    <x v="5943"/>
  </r>
  <r>
    <x v="5"/>
    <x v="14"/>
    <x v="4753"/>
  </r>
  <r>
    <x v="5"/>
    <x v="15"/>
    <x v="4209"/>
  </r>
  <r>
    <x v="5"/>
    <x v="16"/>
    <x v="1841"/>
  </r>
  <r>
    <x v="5"/>
    <x v="17"/>
    <x v="2677"/>
  </r>
  <r>
    <x v="5"/>
    <x v="18"/>
    <x v="4725"/>
  </r>
  <r>
    <x v="5"/>
    <x v="19"/>
    <x v="3626"/>
  </r>
  <r>
    <x v="5"/>
    <x v="20"/>
    <x v="2269"/>
  </r>
  <r>
    <x v="5"/>
    <x v="21"/>
    <x v="3255"/>
  </r>
  <r>
    <x v="5"/>
    <x v="22"/>
    <x v="5394"/>
  </r>
  <r>
    <x v="5"/>
    <x v="23"/>
    <x v="2681"/>
  </r>
  <r>
    <x v="5"/>
    <x v="0"/>
    <x v="3784"/>
  </r>
  <r>
    <x v="5"/>
    <x v="1"/>
    <x v="2304"/>
  </r>
  <r>
    <x v="5"/>
    <x v="2"/>
    <x v="2499"/>
  </r>
  <r>
    <x v="5"/>
    <x v="3"/>
    <x v="2506"/>
  </r>
  <r>
    <x v="5"/>
    <x v="4"/>
    <x v="5944"/>
  </r>
  <r>
    <x v="5"/>
    <x v="5"/>
    <x v="5945"/>
  </r>
  <r>
    <x v="5"/>
    <x v="6"/>
    <x v="2868"/>
  </r>
  <r>
    <x v="5"/>
    <x v="7"/>
    <x v="1681"/>
  </r>
  <r>
    <x v="5"/>
    <x v="8"/>
    <x v="1629"/>
  </r>
  <r>
    <x v="5"/>
    <x v="9"/>
    <x v="3183"/>
  </r>
  <r>
    <x v="5"/>
    <x v="10"/>
    <x v="3600"/>
  </r>
  <r>
    <x v="5"/>
    <x v="11"/>
    <x v="4564"/>
  </r>
  <r>
    <x v="5"/>
    <x v="12"/>
    <x v="2744"/>
  </r>
  <r>
    <x v="5"/>
    <x v="13"/>
    <x v="3368"/>
  </r>
  <r>
    <x v="5"/>
    <x v="14"/>
    <x v="3796"/>
  </r>
  <r>
    <x v="5"/>
    <x v="15"/>
    <x v="2757"/>
  </r>
  <r>
    <x v="5"/>
    <x v="16"/>
    <x v="3207"/>
  </r>
  <r>
    <x v="5"/>
    <x v="17"/>
    <x v="1646"/>
  </r>
  <r>
    <x v="5"/>
    <x v="18"/>
    <x v="5724"/>
  </r>
  <r>
    <x v="5"/>
    <x v="19"/>
    <x v="4385"/>
  </r>
  <r>
    <x v="5"/>
    <x v="20"/>
    <x v="2979"/>
  </r>
  <r>
    <x v="5"/>
    <x v="21"/>
    <x v="2544"/>
  </r>
  <r>
    <x v="5"/>
    <x v="22"/>
    <x v="4213"/>
  </r>
  <r>
    <x v="5"/>
    <x v="23"/>
    <x v="2693"/>
  </r>
  <r>
    <x v="5"/>
    <x v="0"/>
    <x v="2527"/>
  </r>
  <r>
    <x v="5"/>
    <x v="1"/>
    <x v="5946"/>
  </r>
  <r>
    <x v="5"/>
    <x v="2"/>
    <x v="2671"/>
  </r>
  <r>
    <x v="5"/>
    <x v="3"/>
    <x v="2758"/>
  </r>
  <r>
    <x v="5"/>
    <x v="4"/>
    <x v="4816"/>
  </r>
  <r>
    <x v="5"/>
    <x v="5"/>
    <x v="5947"/>
  </r>
  <r>
    <x v="5"/>
    <x v="6"/>
    <x v="4178"/>
  </r>
  <r>
    <x v="5"/>
    <x v="7"/>
    <x v="4390"/>
  </r>
  <r>
    <x v="5"/>
    <x v="8"/>
    <x v="2926"/>
  </r>
  <r>
    <x v="5"/>
    <x v="9"/>
    <x v="3745"/>
  </r>
  <r>
    <x v="5"/>
    <x v="10"/>
    <x v="2643"/>
  </r>
  <r>
    <x v="5"/>
    <x v="11"/>
    <x v="1612"/>
  </r>
  <r>
    <x v="5"/>
    <x v="12"/>
    <x v="2458"/>
  </r>
  <r>
    <x v="5"/>
    <x v="13"/>
    <x v="2760"/>
  </r>
  <r>
    <x v="5"/>
    <x v="14"/>
    <x v="2671"/>
  </r>
  <r>
    <x v="5"/>
    <x v="15"/>
    <x v="2598"/>
  </r>
  <r>
    <x v="5"/>
    <x v="16"/>
    <x v="3904"/>
  </r>
  <r>
    <x v="5"/>
    <x v="17"/>
    <x v="1564"/>
  </r>
  <r>
    <x v="5"/>
    <x v="18"/>
    <x v="4488"/>
  </r>
  <r>
    <x v="5"/>
    <x v="19"/>
    <x v="4157"/>
  </r>
  <r>
    <x v="5"/>
    <x v="20"/>
    <x v="2929"/>
  </r>
  <r>
    <x v="5"/>
    <x v="21"/>
    <x v="2407"/>
  </r>
  <r>
    <x v="5"/>
    <x v="22"/>
    <x v="3735"/>
  </r>
  <r>
    <x v="5"/>
    <x v="23"/>
    <x v="2280"/>
  </r>
  <r>
    <x v="5"/>
    <x v="0"/>
    <x v="4343"/>
  </r>
  <r>
    <x v="5"/>
    <x v="1"/>
    <x v="1564"/>
  </r>
  <r>
    <x v="5"/>
    <x v="2"/>
    <x v="4442"/>
  </r>
  <r>
    <x v="5"/>
    <x v="3"/>
    <x v="2791"/>
  </r>
  <r>
    <x v="5"/>
    <x v="4"/>
    <x v="2175"/>
  </r>
  <r>
    <x v="5"/>
    <x v="5"/>
    <x v="3939"/>
  </r>
  <r>
    <x v="5"/>
    <x v="6"/>
    <x v="4332"/>
  </r>
  <r>
    <x v="5"/>
    <x v="7"/>
    <x v="4351"/>
  </r>
  <r>
    <x v="5"/>
    <x v="8"/>
    <x v="2577"/>
  </r>
  <r>
    <x v="5"/>
    <x v="9"/>
    <x v="5948"/>
  </r>
  <r>
    <x v="5"/>
    <x v="10"/>
    <x v="3710"/>
  </r>
  <r>
    <x v="5"/>
    <x v="11"/>
    <x v="5312"/>
  </r>
  <r>
    <x v="5"/>
    <x v="12"/>
    <x v="4631"/>
  </r>
  <r>
    <x v="5"/>
    <x v="13"/>
    <x v="5709"/>
  </r>
  <r>
    <x v="5"/>
    <x v="14"/>
    <x v="1645"/>
  </r>
  <r>
    <x v="5"/>
    <x v="15"/>
    <x v="5150"/>
  </r>
  <r>
    <x v="5"/>
    <x v="16"/>
    <x v="5949"/>
  </r>
  <r>
    <x v="5"/>
    <x v="17"/>
    <x v="2156"/>
  </r>
  <r>
    <x v="5"/>
    <x v="18"/>
    <x v="3759"/>
  </r>
  <r>
    <x v="5"/>
    <x v="19"/>
    <x v="1995"/>
  </r>
  <r>
    <x v="5"/>
    <x v="20"/>
    <x v="1653"/>
  </r>
  <r>
    <x v="5"/>
    <x v="21"/>
    <x v="2365"/>
  </r>
  <r>
    <x v="5"/>
    <x v="22"/>
    <x v="3571"/>
  </r>
  <r>
    <x v="5"/>
    <x v="23"/>
    <x v="3648"/>
  </r>
  <r>
    <x v="5"/>
    <x v="0"/>
    <x v="2274"/>
  </r>
  <r>
    <x v="5"/>
    <x v="1"/>
    <x v="5950"/>
  </r>
  <r>
    <x v="5"/>
    <x v="2"/>
    <x v="5951"/>
  </r>
  <r>
    <x v="5"/>
    <x v="3"/>
    <x v="5383"/>
  </r>
  <r>
    <x v="5"/>
    <x v="4"/>
    <x v="2058"/>
  </r>
  <r>
    <x v="5"/>
    <x v="5"/>
    <x v="3823"/>
  </r>
  <r>
    <x v="5"/>
    <x v="6"/>
    <x v="5680"/>
  </r>
  <r>
    <x v="5"/>
    <x v="7"/>
    <x v="2411"/>
  </r>
  <r>
    <x v="5"/>
    <x v="8"/>
    <x v="5639"/>
  </r>
  <r>
    <x v="5"/>
    <x v="9"/>
    <x v="2697"/>
  </r>
  <r>
    <x v="5"/>
    <x v="10"/>
    <x v="5374"/>
  </r>
  <r>
    <x v="5"/>
    <x v="11"/>
    <x v="1639"/>
  </r>
  <r>
    <x v="5"/>
    <x v="12"/>
    <x v="3800"/>
  </r>
  <r>
    <x v="5"/>
    <x v="13"/>
    <x v="5863"/>
  </r>
  <r>
    <x v="5"/>
    <x v="14"/>
    <x v="1683"/>
  </r>
  <r>
    <x v="5"/>
    <x v="15"/>
    <x v="1665"/>
  </r>
  <r>
    <x v="5"/>
    <x v="16"/>
    <x v="2122"/>
  </r>
  <r>
    <x v="5"/>
    <x v="17"/>
    <x v="3526"/>
  </r>
  <r>
    <x v="5"/>
    <x v="18"/>
    <x v="4649"/>
  </r>
  <r>
    <x v="5"/>
    <x v="19"/>
    <x v="3010"/>
  </r>
  <r>
    <x v="5"/>
    <x v="20"/>
    <x v="5009"/>
  </r>
  <r>
    <x v="5"/>
    <x v="21"/>
    <x v="2374"/>
  </r>
  <r>
    <x v="5"/>
    <x v="22"/>
    <x v="5394"/>
  </r>
  <r>
    <x v="5"/>
    <x v="23"/>
    <x v="1888"/>
  </r>
  <r>
    <x v="6"/>
    <x v="0"/>
    <x v="1794"/>
  </r>
  <r>
    <x v="6"/>
    <x v="1"/>
    <x v="1855"/>
  </r>
  <r>
    <x v="6"/>
    <x v="2"/>
    <x v="2229"/>
  </r>
  <r>
    <x v="6"/>
    <x v="3"/>
    <x v="5140"/>
  </r>
  <r>
    <x v="6"/>
    <x v="4"/>
    <x v="2926"/>
  </r>
  <r>
    <x v="6"/>
    <x v="5"/>
    <x v="2624"/>
  </r>
  <r>
    <x v="6"/>
    <x v="6"/>
    <x v="464"/>
  </r>
  <r>
    <x v="6"/>
    <x v="7"/>
    <x v="5333"/>
  </r>
  <r>
    <x v="6"/>
    <x v="8"/>
    <x v="3871"/>
  </r>
  <r>
    <x v="6"/>
    <x v="9"/>
    <x v="106"/>
  </r>
  <r>
    <x v="6"/>
    <x v="10"/>
    <x v="3532"/>
  </r>
  <r>
    <x v="6"/>
    <x v="11"/>
    <x v="5952"/>
  </r>
  <r>
    <x v="6"/>
    <x v="12"/>
    <x v="3979"/>
  </r>
  <r>
    <x v="6"/>
    <x v="13"/>
    <x v="5953"/>
  </r>
  <r>
    <x v="6"/>
    <x v="14"/>
    <x v="4503"/>
  </r>
  <r>
    <x v="6"/>
    <x v="15"/>
    <x v="5954"/>
  </r>
  <r>
    <x v="6"/>
    <x v="16"/>
    <x v="5423"/>
  </r>
  <r>
    <x v="6"/>
    <x v="17"/>
    <x v="4765"/>
  </r>
  <r>
    <x v="6"/>
    <x v="18"/>
    <x v="4923"/>
  </r>
  <r>
    <x v="6"/>
    <x v="19"/>
    <x v="3864"/>
  </r>
  <r>
    <x v="6"/>
    <x v="20"/>
    <x v="2709"/>
  </r>
  <r>
    <x v="6"/>
    <x v="21"/>
    <x v="3523"/>
  </r>
  <r>
    <x v="6"/>
    <x v="22"/>
    <x v="1581"/>
  </r>
  <r>
    <x v="6"/>
    <x v="23"/>
    <x v="2455"/>
  </r>
  <r>
    <x v="6"/>
    <x v="0"/>
    <x v="5730"/>
  </r>
  <r>
    <x v="6"/>
    <x v="1"/>
    <x v="3352"/>
  </r>
  <r>
    <x v="6"/>
    <x v="2"/>
    <x v="3132"/>
  </r>
  <r>
    <x v="6"/>
    <x v="3"/>
    <x v="5955"/>
  </r>
  <r>
    <x v="6"/>
    <x v="4"/>
    <x v="2963"/>
  </r>
  <r>
    <x v="6"/>
    <x v="5"/>
    <x v="4393"/>
  </r>
  <r>
    <x v="6"/>
    <x v="6"/>
    <x v="5037"/>
  </r>
  <r>
    <x v="6"/>
    <x v="7"/>
    <x v="2550"/>
  </r>
  <r>
    <x v="6"/>
    <x v="8"/>
    <x v="2859"/>
  </r>
  <r>
    <x v="6"/>
    <x v="9"/>
    <x v="4979"/>
  </r>
  <r>
    <x v="6"/>
    <x v="10"/>
    <x v="5895"/>
  </r>
  <r>
    <x v="6"/>
    <x v="11"/>
    <x v="5600"/>
  </r>
  <r>
    <x v="6"/>
    <x v="12"/>
    <x v="5956"/>
  </r>
  <r>
    <x v="6"/>
    <x v="13"/>
    <x v="5957"/>
  </r>
  <r>
    <x v="6"/>
    <x v="14"/>
    <x v="5214"/>
  </r>
  <r>
    <x v="6"/>
    <x v="15"/>
    <x v="5958"/>
  </r>
  <r>
    <x v="6"/>
    <x v="16"/>
    <x v="2597"/>
  </r>
  <r>
    <x v="6"/>
    <x v="17"/>
    <x v="2582"/>
  </r>
  <r>
    <x v="6"/>
    <x v="18"/>
    <x v="2762"/>
  </r>
  <r>
    <x v="6"/>
    <x v="19"/>
    <x v="4403"/>
  </r>
  <r>
    <x v="6"/>
    <x v="20"/>
    <x v="4512"/>
  </r>
  <r>
    <x v="6"/>
    <x v="21"/>
    <x v="3290"/>
  </r>
  <r>
    <x v="6"/>
    <x v="22"/>
    <x v="5959"/>
  </r>
  <r>
    <x v="6"/>
    <x v="23"/>
    <x v="5960"/>
  </r>
  <r>
    <x v="6"/>
    <x v="0"/>
    <x v="5625"/>
  </r>
  <r>
    <x v="6"/>
    <x v="1"/>
    <x v="5961"/>
  </r>
  <r>
    <x v="6"/>
    <x v="2"/>
    <x v="5526"/>
  </r>
  <r>
    <x v="6"/>
    <x v="3"/>
    <x v="4949"/>
  </r>
  <r>
    <x v="6"/>
    <x v="4"/>
    <x v="3973"/>
  </r>
  <r>
    <x v="6"/>
    <x v="5"/>
    <x v="3130"/>
  </r>
  <r>
    <x v="6"/>
    <x v="6"/>
    <x v="5962"/>
  </r>
  <r>
    <x v="6"/>
    <x v="7"/>
    <x v="5963"/>
  </r>
  <r>
    <x v="6"/>
    <x v="8"/>
    <x v="5964"/>
  </r>
  <r>
    <x v="6"/>
    <x v="9"/>
    <x v="3147"/>
  </r>
  <r>
    <x v="6"/>
    <x v="10"/>
    <x v="2917"/>
  </r>
  <r>
    <x v="6"/>
    <x v="11"/>
    <x v="5965"/>
  </r>
  <r>
    <x v="6"/>
    <x v="12"/>
    <x v="3877"/>
  </r>
  <r>
    <x v="6"/>
    <x v="13"/>
    <x v="2561"/>
  </r>
  <r>
    <x v="6"/>
    <x v="14"/>
    <x v="5966"/>
  </r>
  <r>
    <x v="6"/>
    <x v="15"/>
    <x v="2699"/>
  </r>
  <r>
    <x v="6"/>
    <x v="16"/>
    <x v="3558"/>
  </r>
  <r>
    <x v="6"/>
    <x v="17"/>
    <x v="5967"/>
  </r>
  <r>
    <x v="6"/>
    <x v="18"/>
    <x v="3652"/>
  </r>
  <r>
    <x v="6"/>
    <x v="19"/>
    <x v="5526"/>
  </r>
  <r>
    <x v="6"/>
    <x v="20"/>
    <x v="2762"/>
  </r>
  <r>
    <x v="6"/>
    <x v="21"/>
    <x v="5968"/>
  </r>
  <r>
    <x v="6"/>
    <x v="22"/>
    <x v="5969"/>
  </r>
  <r>
    <x v="6"/>
    <x v="23"/>
    <x v="2262"/>
  </r>
  <r>
    <x v="6"/>
    <x v="0"/>
    <x v="4459"/>
  </r>
  <r>
    <x v="6"/>
    <x v="1"/>
    <x v="2423"/>
  </r>
  <r>
    <x v="6"/>
    <x v="2"/>
    <x v="2517"/>
  </r>
  <r>
    <x v="6"/>
    <x v="3"/>
    <x v="5970"/>
  </r>
  <r>
    <x v="6"/>
    <x v="4"/>
    <x v="5971"/>
  </r>
  <r>
    <x v="6"/>
    <x v="5"/>
    <x v="5972"/>
  </r>
  <r>
    <x v="6"/>
    <x v="6"/>
    <x v="3510"/>
  </r>
  <r>
    <x v="6"/>
    <x v="7"/>
    <x v="5973"/>
  </r>
  <r>
    <x v="6"/>
    <x v="8"/>
    <x v="2422"/>
  </r>
  <r>
    <x v="6"/>
    <x v="9"/>
    <x v="2774"/>
  </r>
  <r>
    <x v="6"/>
    <x v="10"/>
    <x v="3131"/>
  </r>
  <r>
    <x v="6"/>
    <x v="11"/>
    <x v="2550"/>
  </r>
  <r>
    <x v="6"/>
    <x v="12"/>
    <x v="3937"/>
  </r>
  <r>
    <x v="6"/>
    <x v="13"/>
    <x v="2265"/>
  </r>
  <r>
    <x v="6"/>
    <x v="14"/>
    <x v="1780"/>
  </r>
  <r>
    <x v="6"/>
    <x v="15"/>
    <x v="4362"/>
  </r>
  <r>
    <x v="6"/>
    <x v="16"/>
    <x v="5250"/>
  </r>
  <r>
    <x v="6"/>
    <x v="17"/>
    <x v="1995"/>
  </r>
  <r>
    <x v="6"/>
    <x v="18"/>
    <x v="3224"/>
  </r>
  <r>
    <x v="6"/>
    <x v="19"/>
    <x v="4815"/>
  </r>
  <r>
    <x v="6"/>
    <x v="20"/>
    <x v="5026"/>
  </r>
  <r>
    <x v="6"/>
    <x v="21"/>
    <x v="3255"/>
  </r>
  <r>
    <x v="6"/>
    <x v="22"/>
    <x v="4489"/>
  </r>
  <r>
    <x v="6"/>
    <x v="23"/>
    <x v="2778"/>
  </r>
  <r>
    <x v="6"/>
    <x v="0"/>
    <x v="2783"/>
  </r>
  <r>
    <x v="6"/>
    <x v="1"/>
    <x v="5826"/>
  </r>
  <r>
    <x v="6"/>
    <x v="2"/>
    <x v="5974"/>
  </r>
  <r>
    <x v="6"/>
    <x v="3"/>
    <x v="2705"/>
  </r>
  <r>
    <x v="6"/>
    <x v="4"/>
    <x v="2545"/>
  </r>
  <r>
    <x v="6"/>
    <x v="5"/>
    <x v="2338"/>
  </r>
  <r>
    <x v="6"/>
    <x v="6"/>
    <x v="4133"/>
  </r>
  <r>
    <x v="6"/>
    <x v="7"/>
    <x v="2693"/>
  </r>
  <r>
    <x v="6"/>
    <x v="8"/>
    <x v="5741"/>
  </r>
  <r>
    <x v="6"/>
    <x v="9"/>
    <x v="48"/>
  </r>
  <r>
    <x v="6"/>
    <x v="10"/>
    <x v="4712"/>
  </r>
  <r>
    <x v="6"/>
    <x v="11"/>
    <x v="1654"/>
  </r>
  <r>
    <x v="6"/>
    <x v="12"/>
    <x v="3638"/>
  </r>
  <r>
    <x v="6"/>
    <x v="13"/>
    <x v="3305"/>
  </r>
  <r>
    <x v="6"/>
    <x v="14"/>
    <x v="5975"/>
  </r>
  <r>
    <x v="6"/>
    <x v="15"/>
    <x v="5976"/>
  </r>
  <r>
    <x v="6"/>
    <x v="16"/>
    <x v="5977"/>
  </r>
  <r>
    <x v="6"/>
    <x v="17"/>
    <x v="5978"/>
  </r>
  <r>
    <x v="6"/>
    <x v="18"/>
    <x v="5979"/>
  </r>
  <r>
    <x v="6"/>
    <x v="19"/>
    <x v="1931"/>
  </r>
  <r>
    <x v="6"/>
    <x v="20"/>
    <x v="5387"/>
  </r>
  <r>
    <x v="6"/>
    <x v="21"/>
    <x v="2520"/>
  </r>
  <r>
    <x v="6"/>
    <x v="22"/>
    <x v="4355"/>
  </r>
  <r>
    <x v="6"/>
    <x v="23"/>
    <x v="3587"/>
  </r>
  <r>
    <x v="6"/>
    <x v="0"/>
    <x v="3853"/>
  </r>
  <r>
    <x v="6"/>
    <x v="1"/>
    <x v="2547"/>
  </r>
  <r>
    <x v="6"/>
    <x v="2"/>
    <x v="3176"/>
  </r>
  <r>
    <x v="6"/>
    <x v="3"/>
    <x v="1592"/>
  </r>
  <r>
    <x v="6"/>
    <x v="4"/>
    <x v="4285"/>
  </r>
  <r>
    <x v="6"/>
    <x v="5"/>
    <x v="4283"/>
  </r>
  <r>
    <x v="6"/>
    <x v="6"/>
    <x v="3700"/>
  </r>
  <r>
    <x v="6"/>
    <x v="7"/>
    <x v="4362"/>
  </r>
  <r>
    <x v="6"/>
    <x v="8"/>
    <x v="3332"/>
  </r>
  <r>
    <x v="6"/>
    <x v="9"/>
    <x v="5454"/>
  </r>
  <r>
    <x v="6"/>
    <x v="10"/>
    <x v="109"/>
  </r>
  <r>
    <x v="6"/>
    <x v="11"/>
    <x v="5980"/>
  </r>
  <r>
    <x v="6"/>
    <x v="12"/>
    <x v="5981"/>
  </r>
  <r>
    <x v="6"/>
    <x v="13"/>
    <x v="5982"/>
  </r>
  <r>
    <x v="6"/>
    <x v="14"/>
    <x v="5983"/>
  </r>
  <r>
    <x v="6"/>
    <x v="15"/>
    <x v="997"/>
  </r>
  <r>
    <x v="6"/>
    <x v="16"/>
    <x v="5984"/>
  </r>
  <r>
    <x v="6"/>
    <x v="17"/>
    <x v="5985"/>
  </r>
  <r>
    <x v="6"/>
    <x v="18"/>
    <x v="2722"/>
  </r>
  <r>
    <x v="6"/>
    <x v="19"/>
    <x v="5986"/>
  </r>
  <r>
    <x v="6"/>
    <x v="20"/>
    <x v="5987"/>
  </r>
  <r>
    <x v="6"/>
    <x v="21"/>
    <x v="498"/>
  </r>
  <r>
    <x v="6"/>
    <x v="22"/>
    <x v="19"/>
  </r>
  <r>
    <x v="6"/>
    <x v="23"/>
    <x v="5988"/>
  </r>
  <r>
    <x v="6"/>
    <x v="0"/>
    <x v="4649"/>
  </r>
  <r>
    <x v="6"/>
    <x v="1"/>
    <x v="3436"/>
  </r>
  <r>
    <x v="6"/>
    <x v="2"/>
    <x v="2188"/>
  </r>
  <r>
    <x v="6"/>
    <x v="3"/>
    <x v="2377"/>
  </r>
  <r>
    <x v="6"/>
    <x v="4"/>
    <x v="5989"/>
  </r>
  <r>
    <x v="6"/>
    <x v="5"/>
    <x v="4881"/>
  </r>
  <r>
    <x v="6"/>
    <x v="6"/>
    <x v="3700"/>
  </r>
  <r>
    <x v="6"/>
    <x v="7"/>
    <x v="4431"/>
  </r>
  <r>
    <x v="6"/>
    <x v="8"/>
    <x v="1664"/>
  </r>
  <r>
    <x v="6"/>
    <x v="9"/>
    <x v="5876"/>
  </r>
  <r>
    <x v="6"/>
    <x v="10"/>
    <x v="5990"/>
  </r>
  <r>
    <x v="6"/>
    <x v="11"/>
    <x v="5991"/>
  </r>
  <r>
    <x v="6"/>
    <x v="12"/>
    <x v="3631"/>
  </r>
  <r>
    <x v="6"/>
    <x v="13"/>
    <x v="5992"/>
  </r>
  <r>
    <x v="6"/>
    <x v="14"/>
    <x v="4530"/>
  </r>
  <r>
    <x v="6"/>
    <x v="15"/>
    <x v="3953"/>
  </r>
  <r>
    <x v="6"/>
    <x v="16"/>
    <x v="5912"/>
  </r>
  <r>
    <x v="6"/>
    <x v="17"/>
    <x v="2845"/>
  </r>
  <r>
    <x v="6"/>
    <x v="18"/>
    <x v="1603"/>
  </r>
  <r>
    <x v="6"/>
    <x v="19"/>
    <x v="3000"/>
  </r>
  <r>
    <x v="6"/>
    <x v="20"/>
    <x v="2112"/>
  </r>
  <r>
    <x v="6"/>
    <x v="21"/>
    <x v="5028"/>
  </r>
  <r>
    <x v="6"/>
    <x v="22"/>
    <x v="2530"/>
  </r>
  <r>
    <x v="6"/>
    <x v="23"/>
    <x v="2030"/>
  </r>
  <r>
    <x v="6"/>
    <x v="0"/>
    <x v="5897"/>
  </r>
  <r>
    <x v="6"/>
    <x v="1"/>
    <x v="5661"/>
  </r>
  <r>
    <x v="6"/>
    <x v="2"/>
    <x v="2762"/>
  </r>
  <r>
    <x v="6"/>
    <x v="3"/>
    <x v="5993"/>
  </r>
  <r>
    <x v="6"/>
    <x v="4"/>
    <x v="2778"/>
  </r>
  <r>
    <x v="6"/>
    <x v="5"/>
    <x v="4312"/>
  </r>
  <r>
    <x v="6"/>
    <x v="6"/>
    <x v="3405"/>
  </r>
  <r>
    <x v="6"/>
    <x v="7"/>
    <x v="5994"/>
  </r>
  <r>
    <x v="6"/>
    <x v="8"/>
    <x v="5995"/>
  </r>
  <r>
    <x v="6"/>
    <x v="9"/>
    <x v="5015"/>
  </r>
  <r>
    <x v="6"/>
    <x v="10"/>
    <x v="3468"/>
  </r>
  <r>
    <x v="6"/>
    <x v="11"/>
    <x v="3611"/>
  </r>
  <r>
    <x v="6"/>
    <x v="12"/>
    <x v="5374"/>
  </r>
  <r>
    <x v="6"/>
    <x v="13"/>
    <x v="1564"/>
  </r>
  <r>
    <x v="6"/>
    <x v="14"/>
    <x v="2274"/>
  </r>
  <r>
    <x v="6"/>
    <x v="15"/>
    <x v="3727"/>
  </r>
  <r>
    <x v="6"/>
    <x v="16"/>
    <x v="2116"/>
  </r>
  <r>
    <x v="6"/>
    <x v="17"/>
    <x v="5996"/>
  </r>
  <r>
    <x v="6"/>
    <x v="18"/>
    <x v="428"/>
  </r>
  <r>
    <x v="6"/>
    <x v="19"/>
    <x v="2685"/>
  </r>
  <r>
    <x v="6"/>
    <x v="20"/>
    <x v="5997"/>
  </r>
  <r>
    <x v="6"/>
    <x v="21"/>
    <x v="3461"/>
  </r>
  <r>
    <x v="6"/>
    <x v="22"/>
    <x v="5998"/>
  </r>
  <r>
    <x v="6"/>
    <x v="23"/>
    <x v="2339"/>
  </r>
  <r>
    <x v="6"/>
    <x v="0"/>
    <x v="2315"/>
  </r>
  <r>
    <x v="6"/>
    <x v="1"/>
    <x v="3292"/>
  </r>
  <r>
    <x v="6"/>
    <x v="2"/>
    <x v="5678"/>
  </r>
  <r>
    <x v="6"/>
    <x v="3"/>
    <x v="5999"/>
  </r>
  <r>
    <x v="6"/>
    <x v="4"/>
    <x v="3642"/>
  </r>
  <r>
    <x v="6"/>
    <x v="5"/>
    <x v="6000"/>
  </r>
  <r>
    <x v="6"/>
    <x v="6"/>
    <x v="2346"/>
  </r>
  <r>
    <x v="6"/>
    <x v="7"/>
    <x v="2560"/>
  </r>
  <r>
    <x v="6"/>
    <x v="8"/>
    <x v="5524"/>
  </r>
  <r>
    <x v="6"/>
    <x v="9"/>
    <x v="4449"/>
  </r>
  <r>
    <x v="6"/>
    <x v="10"/>
    <x v="2281"/>
  </r>
  <r>
    <x v="6"/>
    <x v="11"/>
    <x v="2591"/>
  </r>
  <r>
    <x v="6"/>
    <x v="12"/>
    <x v="4866"/>
  </r>
  <r>
    <x v="6"/>
    <x v="13"/>
    <x v="3066"/>
  </r>
  <r>
    <x v="6"/>
    <x v="14"/>
    <x v="2685"/>
  </r>
  <r>
    <x v="6"/>
    <x v="15"/>
    <x v="5997"/>
  </r>
  <r>
    <x v="6"/>
    <x v="16"/>
    <x v="6001"/>
  </r>
  <r>
    <x v="6"/>
    <x v="17"/>
    <x v="6002"/>
  </r>
  <r>
    <x v="6"/>
    <x v="18"/>
    <x v="5879"/>
  </r>
  <r>
    <x v="6"/>
    <x v="19"/>
    <x v="2937"/>
  </r>
  <r>
    <x v="6"/>
    <x v="20"/>
    <x v="3432"/>
  </r>
  <r>
    <x v="6"/>
    <x v="21"/>
    <x v="2083"/>
  </r>
  <r>
    <x v="6"/>
    <x v="22"/>
    <x v="6003"/>
  </r>
  <r>
    <x v="6"/>
    <x v="23"/>
    <x v="6004"/>
  </r>
  <r>
    <x v="6"/>
    <x v="0"/>
    <x v="6005"/>
  </r>
  <r>
    <x v="6"/>
    <x v="1"/>
    <x v="3890"/>
  </r>
  <r>
    <x v="6"/>
    <x v="2"/>
    <x v="6006"/>
  </r>
  <r>
    <x v="6"/>
    <x v="3"/>
    <x v="5366"/>
  </r>
  <r>
    <x v="6"/>
    <x v="4"/>
    <x v="2055"/>
  </r>
  <r>
    <x v="6"/>
    <x v="5"/>
    <x v="6007"/>
  </r>
  <r>
    <x v="6"/>
    <x v="6"/>
    <x v="6008"/>
  </r>
  <r>
    <x v="6"/>
    <x v="7"/>
    <x v="2755"/>
  </r>
  <r>
    <x v="6"/>
    <x v="8"/>
    <x v="2337"/>
  </r>
  <r>
    <x v="6"/>
    <x v="9"/>
    <x v="2733"/>
  </r>
  <r>
    <x v="6"/>
    <x v="10"/>
    <x v="3727"/>
  </r>
  <r>
    <x v="6"/>
    <x v="11"/>
    <x v="3355"/>
  </r>
  <r>
    <x v="6"/>
    <x v="12"/>
    <x v="3640"/>
  </r>
  <r>
    <x v="6"/>
    <x v="13"/>
    <x v="2860"/>
  </r>
  <r>
    <x v="6"/>
    <x v="14"/>
    <x v="3100"/>
  </r>
  <r>
    <x v="6"/>
    <x v="15"/>
    <x v="2838"/>
  </r>
  <r>
    <x v="6"/>
    <x v="16"/>
    <x v="3805"/>
  </r>
  <r>
    <x v="6"/>
    <x v="17"/>
    <x v="2517"/>
  </r>
  <r>
    <x v="6"/>
    <x v="18"/>
    <x v="3551"/>
  </r>
  <r>
    <x v="6"/>
    <x v="19"/>
    <x v="4443"/>
  </r>
  <r>
    <x v="6"/>
    <x v="20"/>
    <x v="2050"/>
  </r>
  <r>
    <x v="6"/>
    <x v="21"/>
    <x v="4840"/>
  </r>
  <r>
    <x v="6"/>
    <x v="22"/>
    <x v="2807"/>
  </r>
  <r>
    <x v="6"/>
    <x v="23"/>
    <x v="2589"/>
  </r>
  <r>
    <x v="6"/>
    <x v="0"/>
    <x v="2809"/>
  </r>
  <r>
    <x v="6"/>
    <x v="1"/>
    <x v="2257"/>
  </r>
  <r>
    <x v="6"/>
    <x v="2"/>
    <x v="4402"/>
  </r>
  <r>
    <x v="6"/>
    <x v="3"/>
    <x v="4515"/>
  </r>
  <r>
    <x v="6"/>
    <x v="4"/>
    <x v="607"/>
  </r>
  <r>
    <x v="6"/>
    <x v="5"/>
    <x v="6009"/>
  </r>
  <r>
    <x v="6"/>
    <x v="6"/>
    <x v="2699"/>
  </r>
  <r>
    <x v="6"/>
    <x v="7"/>
    <x v="2823"/>
  </r>
  <r>
    <x v="6"/>
    <x v="8"/>
    <x v="2854"/>
  </r>
  <r>
    <x v="6"/>
    <x v="9"/>
    <x v="4639"/>
  </r>
  <r>
    <x v="6"/>
    <x v="10"/>
    <x v="3009"/>
  </r>
  <r>
    <x v="6"/>
    <x v="11"/>
    <x v="2516"/>
  </r>
  <r>
    <x v="6"/>
    <x v="12"/>
    <x v="3927"/>
  </r>
  <r>
    <x v="6"/>
    <x v="13"/>
    <x v="2619"/>
  </r>
  <r>
    <x v="6"/>
    <x v="14"/>
    <x v="3659"/>
  </r>
  <r>
    <x v="6"/>
    <x v="15"/>
    <x v="4497"/>
  </r>
  <r>
    <x v="6"/>
    <x v="16"/>
    <x v="3648"/>
  </r>
  <r>
    <x v="6"/>
    <x v="17"/>
    <x v="2935"/>
  </r>
  <r>
    <x v="6"/>
    <x v="18"/>
    <x v="2279"/>
  </r>
  <r>
    <x v="6"/>
    <x v="19"/>
    <x v="4213"/>
  </r>
  <r>
    <x v="6"/>
    <x v="20"/>
    <x v="3132"/>
  </r>
  <r>
    <x v="6"/>
    <x v="21"/>
    <x v="3344"/>
  </r>
  <r>
    <x v="6"/>
    <x v="22"/>
    <x v="6010"/>
  </r>
  <r>
    <x v="6"/>
    <x v="23"/>
    <x v="6011"/>
  </r>
  <r>
    <x v="6"/>
    <x v="0"/>
    <x v="6012"/>
  </r>
  <r>
    <x v="6"/>
    <x v="1"/>
    <x v="6013"/>
  </r>
  <r>
    <x v="6"/>
    <x v="2"/>
    <x v="6014"/>
  </r>
  <r>
    <x v="6"/>
    <x v="3"/>
    <x v="5059"/>
  </r>
  <r>
    <x v="6"/>
    <x v="4"/>
    <x v="6015"/>
  </r>
  <r>
    <x v="6"/>
    <x v="5"/>
    <x v="6016"/>
  </r>
  <r>
    <x v="6"/>
    <x v="6"/>
    <x v="6017"/>
  </r>
  <r>
    <x v="6"/>
    <x v="7"/>
    <x v="2566"/>
  </r>
  <r>
    <x v="6"/>
    <x v="8"/>
    <x v="581"/>
  </r>
  <r>
    <x v="6"/>
    <x v="9"/>
    <x v="2020"/>
  </r>
  <r>
    <x v="6"/>
    <x v="10"/>
    <x v="3972"/>
  </r>
  <r>
    <x v="6"/>
    <x v="11"/>
    <x v="1666"/>
  </r>
  <r>
    <x v="6"/>
    <x v="12"/>
    <x v="4458"/>
  </r>
  <r>
    <x v="6"/>
    <x v="13"/>
    <x v="2112"/>
  </r>
  <r>
    <x v="6"/>
    <x v="14"/>
    <x v="5355"/>
  </r>
  <r>
    <x v="6"/>
    <x v="15"/>
    <x v="6018"/>
  </r>
  <r>
    <x v="6"/>
    <x v="16"/>
    <x v="5801"/>
  </r>
  <r>
    <x v="6"/>
    <x v="17"/>
    <x v="4384"/>
  </r>
  <r>
    <x v="6"/>
    <x v="18"/>
    <x v="5786"/>
  </r>
  <r>
    <x v="6"/>
    <x v="19"/>
    <x v="2377"/>
  </r>
  <r>
    <x v="6"/>
    <x v="20"/>
    <x v="1631"/>
  </r>
  <r>
    <x v="6"/>
    <x v="21"/>
    <x v="4877"/>
  </r>
  <r>
    <x v="6"/>
    <x v="22"/>
    <x v="1992"/>
  </r>
  <r>
    <x v="6"/>
    <x v="23"/>
    <x v="4074"/>
  </r>
  <r>
    <x v="6"/>
    <x v="0"/>
    <x v="2019"/>
  </r>
  <r>
    <x v="6"/>
    <x v="1"/>
    <x v="3258"/>
  </r>
  <r>
    <x v="6"/>
    <x v="2"/>
    <x v="2284"/>
  </r>
  <r>
    <x v="6"/>
    <x v="3"/>
    <x v="3870"/>
  </r>
  <r>
    <x v="6"/>
    <x v="4"/>
    <x v="4727"/>
  </r>
  <r>
    <x v="6"/>
    <x v="5"/>
    <x v="2959"/>
  </r>
  <r>
    <x v="6"/>
    <x v="6"/>
    <x v="5533"/>
  </r>
  <r>
    <x v="6"/>
    <x v="7"/>
    <x v="3731"/>
  </r>
  <r>
    <x v="6"/>
    <x v="8"/>
    <x v="2290"/>
  </r>
  <r>
    <x v="6"/>
    <x v="9"/>
    <x v="4781"/>
  </r>
  <r>
    <x v="6"/>
    <x v="10"/>
    <x v="6019"/>
  </r>
  <r>
    <x v="6"/>
    <x v="11"/>
    <x v="5534"/>
  </r>
  <r>
    <x v="6"/>
    <x v="12"/>
    <x v="4708"/>
  </r>
  <r>
    <x v="6"/>
    <x v="13"/>
    <x v="3772"/>
  </r>
  <r>
    <x v="6"/>
    <x v="14"/>
    <x v="371"/>
  </r>
  <r>
    <x v="6"/>
    <x v="15"/>
    <x v="6020"/>
  </r>
  <r>
    <x v="6"/>
    <x v="16"/>
    <x v="1402"/>
  </r>
  <r>
    <x v="6"/>
    <x v="17"/>
    <x v="6021"/>
  </r>
  <r>
    <x v="6"/>
    <x v="18"/>
    <x v="3857"/>
  </r>
  <r>
    <x v="6"/>
    <x v="19"/>
    <x v="3703"/>
  </r>
  <r>
    <x v="6"/>
    <x v="20"/>
    <x v="1536"/>
  </r>
  <r>
    <x v="6"/>
    <x v="21"/>
    <x v="6022"/>
  </r>
  <r>
    <x v="6"/>
    <x v="22"/>
    <x v="1647"/>
  </r>
  <r>
    <x v="6"/>
    <x v="23"/>
    <x v="4868"/>
  </r>
  <r>
    <x v="6"/>
    <x v="0"/>
    <x v="3735"/>
  </r>
  <r>
    <x v="6"/>
    <x v="1"/>
    <x v="2737"/>
  </r>
  <r>
    <x v="6"/>
    <x v="2"/>
    <x v="6023"/>
  </r>
  <r>
    <x v="6"/>
    <x v="3"/>
    <x v="3917"/>
  </r>
  <r>
    <x v="6"/>
    <x v="4"/>
    <x v="4286"/>
  </r>
  <r>
    <x v="6"/>
    <x v="5"/>
    <x v="2494"/>
  </r>
  <r>
    <x v="6"/>
    <x v="6"/>
    <x v="3337"/>
  </r>
  <r>
    <x v="6"/>
    <x v="7"/>
    <x v="1885"/>
  </r>
  <r>
    <x v="6"/>
    <x v="8"/>
    <x v="1648"/>
  </r>
  <r>
    <x v="6"/>
    <x v="9"/>
    <x v="5828"/>
  </r>
  <r>
    <x v="6"/>
    <x v="10"/>
    <x v="3011"/>
  </r>
  <r>
    <x v="6"/>
    <x v="11"/>
    <x v="2709"/>
  </r>
  <r>
    <x v="6"/>
    <x v="12"/>
    <x v="3835"/>
  </r>
  <r>
    <x v="6"/>
    <x v="13"/>
    <x v="1664"/>
  </r>
  <r>
    <x v="6"/>
    <x v="14"/>
    <x v="557"/>
  </r>
  <r>
    <x v="6"/>
    <x v="15"/>
    <x v="4672"/>
  </r>
  <r>
    <x v="6"/>
    <x v="16"/>
    <x v="5246"/>
  </r>
  <r>
    <x v="6"/>
    <x v="17"/>
    <x v="3821"/>
  </r>
  <r>
    <x v="6"/>
    <x v="18"/>
    <x v="2669"/>
  </r>
  <r>
    <x v="6"/>
    <x v="19"/>
    <x v="2181"/>
  </r>
  <r>
    <x v="6"/>
    <x v="20"/>
    <x v="5409"/>
  </r>
  <r>
    <x v="6"/>
    <x v="21"/>
    <x v="3370"/>
  </r>
  <r>
    <x v="6"/>
    <x v="22"/>
    <x v="1529"/>
  </r>
  <r>
    <x v="6"/>
    <x v="23"/>
    <x v="5038"/>
  </r>
  <r>
    <x v="6"/>
    <x v="0"/>
    <x v="5660"/>
  </r>
  <r>
    <x v="6"/>
    <x v="1"/>
    <x v="3396"/>
  </r>
  <r>
    <x v="6"/>
    <x v="2"/>
    <x v="2803"/>
  </r>
  <r>
    <x v="6"/>
    <x v="3"/>
    <x v="2793"/>
  </r>
  <r>
    <x v="6"/>
    <x v="4"/>
    <x v="6024"/>
  </r>
  <r>
    <x v="6"/>
    <x v="5"/>
    <x v="6025"/>
  </r>
  <r>
    <x v="6"/>
    <x v="6"/>
    <x v="2823"/>
  </r>
  <r>
    <x v="6"/>
    <x v="7"/>
    <x v="1429"/>
  </r>
  <r>
    <x v="6"/>
    <x v="8"/>
    <x v="6026"/>
  </r>
  <r>
    <x v="6"/>
    <x v="9"/>
    <x v="1976"/>
  </r>
  <r>
    <x v="6"/>
    <x v="10"/>
    <x v="6027"/>
  </r>
  <r>
    <x v="6"/>
    <x v="11"/>
    <x v="73"/>
  </r>
  <r>
    <x v="6"/>
    <x v="12"/>
    <x v="6028"/>
  </r>
  <r>
    <x v="6"/>
    <x v="13"/>
    <x v="6029"/>
  </r>
  <r>
    <x v="6"/>
    <x v="14"/>
    <x v="5909"/>
  </r>
  <r>
    <x v="6"/>
    <x v="15"/>
    <x v="566"/>
  </r>
  <r>
    <x v="6"/>
    <x v="16"/>
    <x v="3713"/>
  </r>
  <r>
    <x v="6"/>
    <x v="17"/>
    <x v="6030"/>
  </r>
  <r>
    <x v="6"/>
    <x v="18"/>
    <x v="6031"/>
  </r>
  <r>
    <x v="6"/>
    <x v="19"/>
    <x v="3613"/>
  </r>
  <r>
    <x v="6"/>
    <x v="20"/>
    <x v="2832"/>
  </r>
  <r>
    <x v="6"/>
    <x v="21"/>
    <x v="4470"/>
  </r>
  <r>
    <x v="6"/>
    <x v="22"/>
    <x v="1857"/>
  </r>
  <r>
    <x v="6"/>
    <x v="23"/>
    <x v="6032"/>
  </r>
  <r>
    <x v="6"/>
    <x v="0"/>
    <x v="4327"/>
  </r>
  <r>
    <x v="6"/>
    <x v="1"/>
    <x v="4940"/>
  </r>
  <r>
    <x v="6"/>
    <x v="2"/>
    <x v="3875"/>
  </r>
  <r>
    <x v="6"/>
    <x v="3"/>
    <x v="2383"/>
  </r>
  <r>
    <x v="6"/>
    <x v="4"/>
    <x v="2543"/>
  </r>
  <r>
    <x v="6"/>
    <x v="5"/>
    <x v="3914"/>
  </r>
  <r>
    <x v="6"/>
    <x v="6"/>
    <x v="3926"/>
  </r>
  <r>
    <x v="6"/>
    <x v="7"/>
    <x v="5336"/>
  </r>
  <r>
    <x v="6"/>
    <x v="8"/>
    <x v="2392"/>
  </r>
  <r>
    <x v="6"/>
    <x v="9"/>
    <x v="2437"/>
  </r>
  <r>
    <x v="6"/>
    <x v="10"/>
    <x v="1782"/>
  </r>
  <r>
    <x v="6"/>
    <x v="11"/>
    <x v="6033"/>
  </r>
  <r>
    <x v="6"/>
    <x v="12"/>
    <x v="6034"/>
  </r>
  <r>
    <x v="6"/>
    <x v="13"/>
    <x v="6035"/>
  </r>
  <r>
    <x v="6"/>
    <x v="14"/>
    <x v="6036"/>
  </r>
  <r>
    <x v="6"/>
    <x v="15"/>
    <x v="6037"/>
  </r>
  <r>
    <x v="6"/>
    <x v="16"/>
    <x v="6038"/>
  </r>
  <r>
    <x v="6"/>
    <x v="17"/>
    <x v="2108"/>
  </r>
  <r>
    <x v="6"/>
    <x v="18"/>
    <x v="5240"/>
  </r>
  <r>
    <x v="6"/>
    <x v="19"/>
    <x v="3637"/>
  </r>
  <r>
    <x v="6"/>
    <x v="20"/>
    <x v="468"/>
  </r>
  <r>
    <x v="6"/>
    <x v="21"/>
    <x v="21"/>
  </r>
  <r>
    <x v="6"/>
    <x v="22"/>
    <x v="6039"/>
  </r>
  <r>
    <x v="6"/>
    <x v="23"/>
    <x v="583"/>
  </r>
  <r>
    <x v="6"/>
    <x v="0"/>
    <x v="5022"/>
  </r>
  <r>
    <x v="6"/>
    <x v="1"/>
    <x v="2286"/>
  </r>
  <r>
    <x v="6"/>
    <x v="2"/>
    <x v="3734"/>
  </r>
  <r>
    <x v="6"/>
    <x v="3"/>
    <x v="2291"/>
  </r>
  <r>
    <x v="6"/>
    <x v="4"/>
    <x v="2425"/>
  </r>
  <r>
    <x v="6"/>
    <x v="5"/>
    <x v="3191"/>
  </r>
  <r>
    <x v="6"/>
    <x v="6"/>
    <x v="3938"/>
  </r>
  <r>
    <x v="6"/>
    <x v="7"/>
    <x v="2979"/>
  </r>
  <r>
    <x v="6"/>
    <x v="8"/>
    <x v="5901"/>
  </r>
  <r>
    <x v="6"/>
    <x v="9"/>
    <x v="3705"/>
  </r>
  <r>
    <x v="6"/>
    <x v="10"/>
    <x v="4261"/>
  </r>
  <r>
    <x v="6"/>
    <x v="11"/>
    <x v="6040"/>
  </r>
  <r>
    <x v="6"/>
    <x v="12"/>
    <x v="1777"/>
  </r>
  <r>
    <x v="6"/>
    <x v="13"/>
    <x v="6041"/>
  </r>
  <r>
    <x v="6"/>
    <x v="14"/>
    <x v="6042"/>
  </r>
  <r>
    <x v="6"/>
    <x v="15"/>
    <x v="6043"/>
  </r>
  <r>
    <x v="6"/>
    <x v="16"/>
    <x v="6044"/>
  </r>
  <r>
    <x v="6"/>
    <x v="17"/>
    <x v="3687"/>
  </r>
  <r>
    <x v="6"/>
    <x v="18"/>
    <x v="6045"/>
  </r>
  <r>
    <x v="6"/>
    <x v="19"/>
    <x v="6046"/>
  </r>
  <r>
    <x v="6"/>
    <x v="20"/>
    <x v="282"/>
  </r>
  <r>
    <x v="6"/>
    <x v="21"/>
    <x v="6047"/>
  </r>
  <r>
    <x v="6"/>
    <x v="22"/>
    <x v="2999"/>
  </r>
  <r>
    <x v="6"/>
    <x v="23"/>
    <x v="3588"/>
  </r>
  <r>
    <x v="6"/>
    <x v="0"/>
    <x v="3732"/>
  </r>
  <r>
    <x v="6"/>
    <x v="1"/>
    <x v="3357"/>
  </r>
  <r>
    <x v="6"/>
    <x v="2"/>
    <x v="3680"/>
  </r>
  <r>
    <x v="6"/>
    <x v="3"/>
    <x v="4281"/>
  </r>
  <r>
    <x v="6"/>
    <x v="4"/>
    <x v="3565"/>
  </r>
  <r>
    <x v="6"/>
    <x v="5"/>
    <x v="3587"/>
  </r>
  <r>
    <x v="6"/>
    <x v="6"/>
    <x v="2299"/>
  </r>
  <r>
    <x v="6"/>
    <x v="7"/>
    <x v="4526"/>
  </r>
  <r>
    <x v="6"/>
    <x v="8"/>
    <x v="5786"/>
  </r>
  <r>
    <x v="6"/>
    <x v="9"/>
    <x v="5849"/>
  </r>
  <r>
    <x v="6"/>
    <x v="10"/>
    <x v="6048"/>
  </r>
  <r>
    <x v="6"/>
    <x v="11"/>
    <x v="6049"/>
  </r>
  <r>
    <x v="6"/>
    <x v="12"/>
    <x v="6050"/>
  </r>
  <r>
    <x v="6"/>
    <x v="13"/>
    <x v="851"/>
  </r>
  <r>
    <x v="6"/>
    <x v="14"/>
    <x v="6051"/>
  </r>
  <r>
    <x v="6"/>
    <x v="15"/>
    <x v="2850"/>
  </r>
  <r>
    <x v="6"/>
    <x v="16"/>
    <x v="1614"/>
  </r>
  <r>
    <x v="6"/>
    <x v="17"/>
    <x v="2830"/>
  </r>
  <r>
    <x v="6"/>
    <x v="18"/>
    <x v="600"/>
  </r>
  <r>
    <x v="6"/>
    <x v="19"/>
    <x v="2029"/>
  </r>
  <r>
    <x v="6"/>
    <x v="20"/>
    <x v="5146"/>
  </r>
  <r>
    <x v="6"/>
    <x v="21"/>
    <x v="3903"/>
  </r>
  <r>
    <x v="6"/>
    <x v="22"/>
    <x v="2364"/>
  </r>
  <r>
    <x v="6"/>
    <x v="23"/>
    <x v="4815"/>
  </r>
  <r>
    <x v="6"/>
    <x v="0"/>
    <x v="3938"/>
  </r>
  <r>
    <x v="6"/>
    <x v="1"/>
    <x v="2383"/>
  </r>
  <r>
    <x v="6"/>
    <x v="2"/>
    <x v="2565"/>
  </r>
  <r>
    <x v="6"/>
    <x v="3"/>
    <x v="2023"/>
  </r>
  <r>
    <x v="6"/>
    <x v="4"/>
    <x v="4497"/>
  </r>
  <r>
    <x v="6"/>
    <x v="5"/>
    <x v="2936"/>
  </r>
  <r>
    <x v="6"/>
    <x v="6"/>
    <x v="2419"/>
  </r>
  <r>
    <x v="6"/>
    <x v="7"/>
    <x v="3949"/>
  </r>
  <r>
    <x v="6"/>
    <x v="8"/>
    <x v="4854"/>
  </r>
  <r>
    <x v="6"/>
    <x v="9"/>
    <x v="2013"/>
  </r>
  <r>
    <x v="6"/>
    <x v="10"/>
    <x v="2249"/>
  </r>
  <r>
    <x v="6"/>
    <x v="11"/>
    <x v="4129"/>
  </r>
  <r>
    <x v="6"/>
    <x v="12"/>
    <x v="2894"/>
  </r>
  <r>
    <x v="6"/>
    <x v="13"/>
    <x v="3627"/>
  </r>
  <r>
    <x v="6"/>
    <x v="14"/>
    <x v="3522"/>
  </r>
  <r>
    <x v="6"/>
    <x v="15"/>
    <x v="2288"/>
  </r>
  <r>
    <x v="6"/>
    <x v="16"/>
    <x v="3934"/>
  </r>
  <r>
    <x v="6"/>
    <x v="17"/>
    <x v="2995"/>
  </r>
  <r>
    <x v="6"/>
    <x v="18"/>
    <x v="2043"/>
  </r>
  <r>
    <x v="6"/>
    <x v="19"/>
    <x v="2867"/>
  </r>
  <r>
    <x v="6"/>
    <x v="20"/>
    <x v="3949"/>
  </r>
  <r>
    <x v="6"/>
    <x v="21"/>
    <x v="5753"/>
  </r>
  <r>
    <x v="6"/>
    <x v="22"/>
    <x v="5524"/>
  </r>
  <r>
    <x v="6"/>
    <x v="23"/>
    <x v="5583"/>
  </r>
  <r>
    <x v="6"/>
    <x v="0"/>
    <x v="6052"/>
  </r>
  <r>
    <x v="6"/>
    <x v="1"/>
    <x v="6053"/>
  </r>
  <r>
    <x v="6"/>
    <x v="2"/>
    <x v="6054"/>
  </r>
  <r>
    <x v="6"/>
    <x v="3"/>
    <x v="6055"/>
  </r>
  <r>
    <x v="6"/>
    <x v="4"/>
    <x v="2735"/>
  </r>
  <r>
    <x v="6"/>
    <x v="5"/>
    <x v="2327"/>
  </r>
  <r>
    <x v="6"/>
    <x v="6"/>
    <x v="4305"/>
  </r>
  <r>
    <x v="6"/>
    <x v="7"/>
    <x v="4496"/>
  </r>
  <r>
    <x v="6"/>
    <x v="8"/>
    <x v="2324"/>
  </r>
  <r>
    <x v="6"/>
    <x v="9"/>
    <x v="3446"/>
  </r>
  <r>
    <x v="6"/>
    <x v="10"/>
    <x v="4469"/>
  </r>
  <r>
    <x v="6"/>
    <x v="11"/>
    <x v="2031"/>
  </r>
  <r>
    <x v="6"/>
    <x v="12"/>
    <x v="5522"/>
  </r>
  <r>
    <x v="6"/>
    <x v="13"/>
    <x v="2543"/>
  </r>
  <r>
    <x v="6"/>
    <x v="14"/>
    <x v="1594"/>
  </r>
  <r>
    <x v="6"/>
    <x v="15"/>
    <x v="6056"/>
  </r>
  <r>
    <x v="6"/>
    <x v="16"/>
    <x v="554"/>
  </r>
  <r>
    <x v="6"/>
    <x v="17"/>
    <x v="3528"/>
  </r>
  <r>
    <x v="6"/>
    <x v="18"/>
    <x v="3314"/>
  </r>
  <r>
    <x v="6"/>
    <x v="19"/>
    <x v="4847"/>
  </r>
  <r>
    <x v="6"/>
    <x v="20"/>
    <x v="2741"/>
  </r>
  <r>
    <x v="6"/>
    <x v="21"/>
    <x v="4554"/>
  </r>
  <r>
    <x v="6"/>
    <x v="22"/>
    <x v="3862"/>
  </r>
  <r>
    <x v="6"/>
    <x v="23"/>
    <x v="5946"/>
  </r>
  <r>
    <x v="6"/>
    <x v="0"/>
    <x v="2694"/>
  </r>
  <r>
    <x v="6"/>
    <x v="1"/>
    <x v="567"/>
  </r>
  <r>
    <x v="6"/>
    <x v="2"/>
    <x v="3903"/>
  </r>
  <r>
    <x v="6"/>
    <x v="3"/>
    <x v="5740"/>
  </r>
  <r>
    <x v="6"/>
    <x v="4"/>
    <x v="2823"/>
  </r>
  <r>
    <x v="6"/>
    <x v="5"/>
    <x v="3719"/>
  </r>
  <r>
    <x v="6"/>
    <x v="6"/>
    <x v="2405"/>
  </r>
  <r>
    <x v="6"/>
    <x v="7"/>
    <x v="2671"/>
  </r>
  <r>
    <x v="6"/>
    <x v="8"/>
    <x v="30"/>
  </r>
  <r>
    <x v="6"/>
    <x v="9"/>
    <x v="2385"/>
  </r>
  <r>
    <x v="6"/>
    <x v="10"/>
    <x v="3427"/>
  </r>
  <r>
    <x v="6"/>
    <x v="11"/>
    <x v="5028"/>
  </r>
  <r>
    <x v="6"/>
    <x v="12"/>
    <x v="4087"/>
  </r>
  <r>
    <x v="6"/>
    <x v="13"/>
    <x v="6057"/>
  </r>
  <r>
    <x v="6"/>
    <x v="14"/>
    <x v="3772"/>
  </r>
  <r>
    <x v="6"/>
    <x v="15"/>
    <x v="6058"/>
  </r>
  <r>
    <x v="6"/>
    <x v="16"/>
    <x v="6059"/>
  </r>
  <r>
    <x v="6"/>
    <x v="17"/>
    <x v="5326"/>
  </r>
  <r>
    <x v="6"/>
    <x v="18"/>
    <x v="5116"/>
  </r>
  <r>
    <x v="6"/>
    <x v="19"/>
    <x v="2240"/>
  </r>
  <r>
    <x v="6"/>
    <x v="20"/>
    <x v="2043"/>
  </r>
  <r>
    <x v="6"/>
    <x v="21"/>
    <x v="2829"/>
  </r>
  <r>
    <x v="6"/>
    <x v="22"/>
    <x v="1563"/>
  </r>
  <r>
    <x v="6"/>
    <x v="23"/>
    <x v="6060"/>
  </r>
  <r>
    <x v="6"/>
    <x v="0"/>
    <x v="4554"/>
  </r>
  <r>
    <x v="6"/>
    <x v="1"/>
    <x v="2543"/>
  </r>
  <r>
    <x v="6"/>
    <x v="2"/>
    <x v="405"/>
  </r>
  <r>
    <x v="6"/>
    <x v="3"/>
    <x v="2210"/>
  </r>
  <r>
    <x v="6"/>
    <x v="4"/>
    <x v="3916"/>
  </r>
  <r>
    <x v="6"/>
    <x v="5"/>
    <x v="4919"/>
  </r>
  <r>
    <x v="6"/>
    <x v="6"/>
    <x v="3380"/>
  </r>
  <r>
    <x v="6"/>
    <x v="7"/>
    <x v="3192"/>
  </r>
  <r>
    <x v="6"/>
    <x v="8"/>
    <x v="4081"/>
  </r>
  <r>
    <x v="6"/>
    <x v="9"/>
    <x v="4503"/>
  </r>
  <r>
    <x v="6"/>
    <x v="10"/>
    <x v="2434"/>
  </r>
  <r>
    <x v="6"/>
    <x v="11"/>
    <x v="4042"/>
  </r>
  <r>
    <x v="6"/>
    <x v="12"/>
    <x v="6061"/>
  </r>
  <r>
    <x v="6"/>
    <x v="13"/>
    <x v="6062"/>
  </r>
  <r>
    <x v="6"/>
    <x v="14"/>
    <x v="6063"/>
  </r>
  <r>
    <x v="6"/>
    <x v="15"/>
    <x v="6064"/>
  </r>
  <r>
    <x v="6"/>
    <x v="16"/>
    <x v="6065"/>
  </r>
  <r>
    <x v="6"/>
    <x v="17"/>
    <x v="6066"/>
  </r>
  <r>
    <x v="6"/>
    <x v="18"/>
    <x v="6067"/>
  </r>
  <r>
    <x v="6"/>
    <x v="19"/>
    <x v="5427"/>
  </r>
  <r>
    <x v="6"/>
    <x v="20"/>
    <x v="6068"/>
  </r>
  <r>
    <x v="6"/>
    <x v="21"/>
    <x v="1797"/>
  </r>
  <r>
    <x v="6"/>
    <x v="22"/>
    <x v="6069"/>
  </r>
  <r>
    <x v="6"/>
    <x v="23"/>
    <x v="6070"/>
  </r>
  <r>
    <x v="6"/>
    <x v="0"/>
    <x v="54"/>
  </r>
  <r>
    <x v="6"/>
    <x v="1"/>
    <x v="2114"/>
  </r>
  <r>
    <x v="6"/>
    <x v="2"/>
    <x v="494"/>
  </r>
  <r>
    <x v="6"/>
    <x v="3"/>
    <x v="1675"/>
  </r>
  <r>
    <x v="6"/>
    <x v="4"/>
    <x v="5682"/>
  </r>
  <r>
    <x v="6"/>
    <x v="5"/>
    <x v="3681"/>
  </r>
  <r>
    <x v="6"/>
    <x v="6"/>
    <x v="3705"/>
  </r>
  <r>
    <x v="6"/>
    <x v="7"/>
    <x v="6071"/>
  </r>
  <r>
    <x v="6"/>
    <x v="8"/>
    <x v="1674"/>
  </r>
  <r>
    <x v="6"/>
    <x v="9"/>
    <x v="3711"/>
  </r>
  <r>
    <x v="6"/>
    <x v="10"/>
    <x v="4245"/>
  </r>
  <r>
    <x v="6"/>
    <x v="11"/>
    <x v="4561"/>
  </r>
  <r>
    <x v="6"/>
    <x v="12"/>
    <x v="2849"/>
  </r>
  <r>
    <x v="6"/>
    <x v="13"/>
    <x v="3532"/>
  </r>
  <r>
    <x v="6"/>
    <x v="14"/>
    <x v="1834"/>
  </r>
  <r>
    <x v="6"/>
    <x v="15"/>
    <x v="6072"/>
  </r>
  <r>
    <x v="6"/>
    <x v="16"/>
    <x v="6073"/>
  </r>
  <r>
    <x v="6"/>
    <x v="17"/>
    <x v="4740"/>
  </r>
  <r>
    <x v="6"/>
    <x v="18"/>
    <x v="4665"/>
  </r>
  <r>
    <x v="6"/>
    <x v="19"/>
    <x v="5489"/>
  </r>
  <r>
    <x v="6"/>
    <x v="20"/>
    <x v="3851"/>
  </r>
  <r>
    <x v="6"/>
    <x v="21"/>
    <x v="6074"/>
  </r>
  <r>
    <x v="6"/>
    <x v="22"/>
    <x v="5495"/>
  </r>
  <r>
    <x v="6"/>
    <x v="23"/>
    <x v="2307"/>
  </r>
  <r>
    <x v="6"/>
    <x v="0"/>
    <x v="1647"/>
  </r>
  <r>
    <x v="6"/>
    <x v="1"/>
    <x v="4488"/>
  </r>
  <r>
    <x v="6"/>
    <x v="2"/>
    <x v="3582"/>
  </r>
  <r>
    <x v="6"/>
    <x v="3"/>
    <x v="6075"/>
  </r>
  <r>
    <x v="6"/>
    <x v="4"/>
    <x v="2011"/>
  </r>
  <r>
    <x v="6"/>
    <x v="5"/>
    <x v="2609"/>
  </r>
  <r>
    <x v="6"/>
    <x v="6"/>
    <x v="6076"/>
  </r>
  <r>
    <x v="6"/>
    <x v="7"/>
    <x v="6077"/>
  </r>
  <r>
    <x v="6"/>
    <x v="8"/>
    <x v="1564"/>
  </r>
  <r>
    <x v="6"/>
    <x v="9"/>
    <x v="5722"/>
  </r>
  <r>
    <x v="6"/>
    <x v="10"/>
    <x v="5523"/>
  </r>
  <r>
    <x v="6"/>
    <x v="11"/>
    <x v="4367"/>
  </r>
  <r>
    <x v="6"/>
    <x v="12"/>
    <x v="2438"/>
  </r>
  <r>
    <x v="6"/>
    <x v="13"/>
    <x v="5446"/>
  </r>
  <r>
    <x v="6"/>
    <x v="14"/>
    <x v="6078"/>
  </r>
  <r>
    <x v="6"/>
    <x v="15"/>
    <x v="542"/>
  </r>
  <r>
    <x v="6"/>
    <x v="16"/>
    <x v="4691"/>
  </r>
  <r>
    <x v="6"/>
    <x v="17"/>
    <x v="3618"/>
  </r>
  <r>
    <x v="6"/>
    <x v="18"/>
    <x v="2134"/>
  </r>
  <r>
    <x v="6"/>
    <x v="19"/>
    <x v="5122"/>
  </r>
  <r>
    <x v="6"/>
    <x v="20"/>
    <x v="3219"/>
  </r>
  <r>
    <x v="6"/>
    <x v="21"/>
    <x v="3024"/>
  </r>
  <r>
    <x v="6"/>
    <x v="22"/>
    <x v="4157"/>
  </r>
  <r>
    <x v="6"/>
    <x v="23"/>
    <x v="2963"/>
  </r>
  <r>
    <x v="6"/>
    <x v="0"/>
    <x v="3415"/>
  </r>
  <r>
    <x v="6"/>
    <x v="1"/>
    <x v="3490"/>
  </r>
  <r>
    <x v="6"/>
    <x v="2"/>
    <x v="3914"/>
  </r>
  <r>
    <x v="6"/>
    <x v="3"/>
    <x v="3073"/>
  </r>
  <r>
    <x v="6"/>
    <x v="4"/>
    <x v="5002"/>
  </r>
  <r>
    <x v="6"/>
    <x v="5"/>
    <x v="6079"/>
  </r>
  <r>
    <x v="6"/>
    <x v="6"/>
    <x v="2766"/>
  </r>
  <r>
    <x v="6"/>
    <x v="7"/>
    <x v="2879"/>
  </r>
  <r>
    <x v="6"/>
    <x v="8"/>
    <x v="1846"/>
  </r>
  <r>
    <x v="6"/>
    <x v="9"/>
    <x v="6080"/>
  </r>
  <r>
    <x v="6"/>
    <x v="10"/>
    <x v="6081"/>
  </r>
  <r>
    <x v="6"/>
    <x v="11"/>
    <x v="6082"/>
  </r>
  <r>
    <x v="6"/>
    <x v="12"/>
    <x v="6083"/>
  </r>
  <r>
    <x v="6"/>
    <x v="13"/>
    <x v="6084"/>
  </r>
  <r>
    <x v="6"/>
    <x v="14"/>
    <x v="131"/>
  </r>
  <r>
    <x v="6"/>
    <x v="15"/>
    <x v="6085"/>
  </r>
  <r>
    <x v="6"/>
    <x v="16"/>
    <x v="6086"/>
  </r>
  <r>
    <x v="6"/>
    <x v="17"/>
    <x v="6087"/>
  </r>
  <r>
    <x v="6"/>
    <x v="18"/>
    <x v="4165"/>
  </r>
  <r>
    <x v="6"/>
    <x v="19"/>
    <x v="4707"/>
  </r>
  <r>
    <x v="6"/>
    <x v="20"/>
    <x v="3753"/>
  </r>
  <r>
    <x v="6"/>
    <x v="21"/>
    <x v="6088"/>
  </r>
  <r>
    <x v="6"/>
    <x v="22"/>
    <x v="6089"/>
  </r>
  <r>
    <x v="6"/>
    <x v="23"/>
    <x v="2004"/>
  </r>
  <r>
    <x v="6"/>
    <x v="0"/>
    <x v="4122"/>
  </r>
  <r>
    <x v="6"/>
    <x v="1"/>
    <x v="3015"/>
  </r>
  <r>
    <x v="6"/>
    <x v="2"/>
    <x v="1533"/>
  </r>
  <r>
    <x v="6"/>
    <x v="3"/>
    <x v="2264"/>
  </r>
  <r>
    <x v="6"/>
    <x v="4"/>
    <x v="2364"/>
  </r>
  <r>
    <x v="6"/>
    <x v="5"/>
    <x v="2606"/>
  </r>
  <r>
    <x v="6"/>
    <x v="6"/>
    <x v="1529"/>
  </r>
  <r>
    <x v="6"/>
    <x v="7"/>
    <x v="4506"/>
  </r>
  <r>
    <x v="6"/>
    <x v="8"/>
    <x v="1561"/>
  </r>
  <r>
    <x v="6"/>
    <x v="9"/>
    <x v="4842"/>
  </r>
  <r>
    <x v="6"/>
    <x v="10"/>
    <x v="4719"/>
  </r>
  <r>
    <x v="6"/>
    <x v="11"/>
    <x v="3226"/>
  </r>
  <r>
    <x v="6"/>
    <x v="12"/>
    <x v="4717"/>
  </r>
  <r>
    <x v="6"/>
    <x v="13"/>
    <x v="1665"/>
  </r>
  <r>
    <x v="6"/>
    <x v="14"/>
    <x v="5784"/>
  </r>
  <r>
    <x v="6"/>
    <x v="15"/>
    <x v="6090"/>
  </r>
  <r>
    <x v="6"/>
    <x v="16"/>
    <x v="2129"/>
  </r>
  <r>
    <x v="6"/>
    <x v="17"/>
    <x v="6091"/>
  </r>
  <r>
    <x v="6"/>
    <x v="18"/>
    <x v="285"/>
  </r>
  <r>
    <x v="6"/>
    <x v="19"/>
    <x v="21"/>
  </r>
  <r>
    <x v="6"/>
    <x v="20"/>
    <x v="6092"/>
  </r>
  <r>
    <x v="6"/>
    <x v="21"/>
    <x v="1686"/>
  </r>
  <r>
    <x v="6"/>
    <x v="22"/>
    <x v="3357"/>
  </r>
  <r>
    <x v="6"/>
    <x v="23"/>
    <x v="3949"/>
  </r>
  <r>
    <x v="6"/>
    <x v="0"/>
    <x v="2960"/>
  </r>
  <r>
    <x v="6"/>
    <x v="1"/>
    <x v="2541"/>
  </r>
  <r>
    <x v="6"/>
    <x v="2"/>
    <x v="4965"/>
  </r>
  <r>
    <x v="6"/>
    <x v="3"/>
    <x v="2278"/>
  </r>
  <r>
    <x v="6"/>
    <x v="4"/>
    <x v="2295"/>
  </r>
  <r>
    <x v="6"/>
    <x v="5"/>
    <x v="1592"/>
  </r>
  <r>
    <x v="6"/>
    <x v="6"/>
    <x v="4356"/>
  </r>
  <r>
    <x v="6"/>
    <x v="7"/>
    <x v="2697"/>
  </r>
  <r>
    <x v="6"/>
    <x v="8"/>
    <x v="2490"/>
  </r>
  <r>
    <x v="6"/>
    <x v="9"/>
    <x v="5141"/>
  </r>
  <r>
    <x v="6"/>
    <x v="10"/>
    <x v="1778"/>
  </r>
  <r>
    <x v="6"/>
    <x v="11"/>
    <x v="4507"/>
  </r>
  <r>
    <x v="6"/>
    <x v="12"/>
    <x v="5414"/>
  </r>
  <r>
    <x v="6"/>
    <x v="13"/>
    <x v="6093"/>
  </r>
  <r>
    <x v="6"/>
    <x v="14"/>
    <x v="6094"/>
  </r>
  <r>
    <x v="6"/>
    <x v="15"/>
    <x v="6095"/>
  </r>
  <r>
    <x v="6"/>
    <x v="16"/>
    <x v="6096"/>
  </r>
  <r>
    <x v="6"/>
    <x v="17"/>
    <x v="6097"/>
  </r>
  <r>
    <x v="6"/>
    <x v="18"/>
    <x v="3966"/>
  </r>
  <r>
    <x v="6"/>
    <x v="19"/>
    <x v="5640"/>
  </r>
  <r>
    <x v="6"/>
    <x v="20"/>
    <x v="5933"/>
  </r>
  <r>
    <x v="6"/>
    <x v="21"/>
    <x v="6098"/>
  </r>
  <r>
    <x v="6"/>
    <x v="22"/>
    <x v="4388"/>
  </r>
  <r>
    <x v="6"/>
    <x v="23"/>
    <x v="4340"/>
  </r>
  <r>
    <x v="6"/>
    <x v="0"/>
    <x v="3797"/>
  </r>
  <r>
    <x v="6"/>
    <x v="1"/>
    <x v="3354"/>
  </r>
  <r>
    <x v="6"/>
    <x v="2"/>
    <x v="2028"/>
  </r>
  <r>
    <x v="6"/>
    <x v="3"/>
    <x v="5719"/>
  </r>
  <r>
    <x v="6"/>
    <x v="4"/>
    <x v="5642"/>
  </r>
  <r>
    <x v="6"/>
    <x v="5"/>
    <x v="3150"/>
  </r>
  <r>
    <x v="6"/>
    <x v="6"/>
    <x v="4355"/>
  </r>
  <r>
    <x v="6"/>
    <x v="7"/>
    <x v="2847"/>
  </r>
  <r>
    <x v="6"/>
    <x v="8"/>
    <x v="3931"/>
  </r>
  <r>
    <x v="6"/>
    <x v="9"/>
    <x v="6099"/>
  </r>
  <r>
    <x v="6"/>
    <x v="10"/>
    <x v="2725"/>
  </r>
  <r>
    <x v="6"/>
    <x v="11"/>
    <x v="5245"/>
  </r>
  <r>
    <x v="6"/>
    <x v="12"/>
    <x v="6100"/>
  </r>
  <r>
    <x v="6"/>
    <x v="13"/>
    <x v="6101"/>
  </r>
  <r>
    <x v="6"/>
    <x v="14"/>
    <x v="6102"/>
  </r>
  <r>
    <x v="6"/>
    <x v="15"/>
    <x v="6103"/>
  </r>
  <r>
    <x v="6"/>
    <x v="16"/>
    <x v="6104"/>
  </r>
  <r>
    <x v="6"/>
    <x v="17"/>
    <x v="1703"/>
  </r>
  <r>
    <x v="6"/>
    <x v="18"/>
    <x v="6105"/>
  </r>
  <r>
    <x v="6"/>
    <x v="19"/>
    <x v="4015"/>
  </r>
  <r>
    <x v="6"/>
    <x v="20"/>
    <x v="5305"/>
  </r>
  <r>
    <x v="6"/>
    <x v="21"/>
    <x v="6106"/>
  </r>
  <r>
    <x v="6"/>
    <x v="22"/>
    <x v="6107"/>
  </r>
  <r>
    <x v="6"/>
    <x v="23"/>
    <x v="5948"/>
  </r>
  <r>
    <x v="6"/>
    <x v="0"/>
    <x v="2131"/>
  </r>
  <r>
    <x v="6"/>
    <x v="1"/>
    <x v="3535"/>
  </r>
  <r>
    <x v="6"/>
    <x v="2"/>
    <x v="6108"/>
  </r>
  <r>
    <x v="6"/>
    <x v="3"/>
    <x v="5249"/>
  </r>
  <r>
    <x v="6"/>
    <x v="4"/>
    <x v="1401"/>
  </r>
  <r>
    <x v="6"/>
    <x v="5"/>
    <x v="1926"/>
  </r>
  <r>
    <x v="6"/>
    <x v="6"/>
    <x v="5111"/>
  </r>
  <r>
    <x v="6"/>
    <x v="7"/>
    <x v="6109"/>
  </r>
  <r>
    <x v="6"/>
    <x v="8"/>
    <x v="4093"/>
  </r>
  <r>
    <x v="6"/>
    <x v="9"/>
    <x v="5574"/>
  </r>
  <r>
    <x v="6"/>
    <x v="10"/>
    <x v="4229"/>
  </r>
  <r>
    <x v="6"/>
    <x v="11"/>
    <x v="3372"/>
  </r>
  <r>
    <x v="6"/>
    <x v="12"/>
    <x v="6110"/>
  </r>
  <r>
    <x v="6"/>
    <x v="13"/>
    <x v="6111"/>
  </r>
  <r>
    <x v="6"/>
    <x v="14"/>
    <x v="6112"/>
  </r>
  <r>
    <x v="6"/>
    <x v="15"/>
    <x v="6113"/>
  </r>
  <r>
    <x v="6"/>
    <x v="16"/>
    <x v="6114"/>
  </r>
  <r>
    <x v="6"/>
    <x v="17"/>
    <x v="5295"/>
  </r>
  <r>
    <x v="6"/>
    <x v="18"/>
    <x v="6115"/>
  </r>
  <r>
    <x v="6"/>
    <x v="19"/>
    <x v="6082"/>
  </r>
  <r>
    <x v="6"/>
    <x v="20"/>
    <x v="5285"/>
  </r>
  <r>
    <x v="6"/>
    <x v="21"/>
    <x v="6116"/>
  </r>
  <r>
    <x v="6"/>
    <x v="22"/>
    <x v="4508"/>
  </r>
  <r>
    <x v="6"/>
    <x v="23"/>
    <x v="5711"/>
  </r>
  <r>
    <x v="6"/>
    <x v="0"/>
    <x v="2771"/>
  </r>
  <r>
    <x v="6"/>
    <x v="1"/>
    <x v="1641"/>
  </r>
  <r>
    <x v="6"/>
    <x v="2"/>
    <x v="1676"/>
  </r>
  <r>
    <x v="6"/>
    <x v="3"/>
    <x v="2480"/>
  </r>
  <r>
    <x v="6"/>
    <x v="4"/>
    <x v="6117"/>
  </r>
  <r>
    <x v="6"/>
    <x v="5"/>
    <x v="4932"/>
  </r>
  <r>
    <x v="6"/>
    <x v="6"/>
    <x v="2876"/>
  </r>
  <r>
    <x v="6"/>
    <x v="7"/>
    <x v="4994"/>
  </r>
  <r>
    <x v="6"/>
    <x v="8"/>
    <x v="2967"/>
  </r>
  <r>
    <x v="6"/>
    <x v="9"/>
    <x v="4130"/>
  </r>
  <r>
    <x v="6"/>
    <x v="10"/>
    <x v="69"/>
  </r>
  <r>
    <x v="6"/>
    <x v="11"/>
    <x v="5358"/>
  </r>
  <r>
    <x v="6"/>
    <x v="12"/>
    <x v="6118"/>
  </r>
  <r>
    <x v="6"/>
    <x v="13"/>
    <x v="6119"/>
  </r>
  <r>
    <x v="6"/>
    <x v="14"/>
    <x v="6120"/>
  </r>
  <r>
    <x v="6"/>
    <x v="15"/>
    <x v="6121"/>
  </r>
  <r>
    <x v="6"/>
    <x v="16"/>
    <x v="6122"/>
  </r>
  <r>
    <x v="6"/>
    <x v="17"/>
    <x v="6123"/>
  </r>
  <r>
    <x v="6"/>
    <x v="18"/>
    <x v="6124"/>
  </r>
  <r>
    <x v="6"/>
    <x v="19"/>
    <x v="6125"/>
  </r>
  <r>
    <x v="6"/>
    <x v="20"/>
    <x v="6126"/>
  </r>
  <r>
    <x v="6"/>
    <x v="21"/>
    <x v="4155"/>
  </r>
  <r>
    <x v="6"/>
    <x v="22"/>
    <x v="5133"/>
  </r>
  <r>
    <x v="6"/>
    <x v="23"/>
    <x v="435"/>
  </r>
  <r>
    <x v="6"/>
    <x v="0"/>
    <x v="4370"/>
  </r>
  <r>
    <x v="6"/>
    <x v="1"/>
    <x v="6127"/>
  </r>
  <r>
    <x v="6"/>
    <x v="2"/>
    <x v="557"/>
  </r>
  <r>
    <x v="6"/>
    <x v="3"/>
    <x v="1981"/>
  </r>
  <r>
    <x v="6"/>
    <x v="4"/>
    <x v="398"/>
  </r>
  <r>
    <x v="6"/>
    <x v="5"/>
    <x v="3936"/>
  </r>
  <r>
    <x v="6"/>
    <x v="6"/>
    <x v="5752"/>
  </r>
  <r>
    <x v="6"/>
    <x v="7"/>
    <x v="4073"/>
  </r>
  <r>
    <x v="6"/>
    <x v="8"/>
    <x v="6128"/>
  </r>
  <r>
    <x v="6"/>
    <x v="9"/>
    <x v="2489"/>
  </r>
  <r>
    <x v="6"/>
    <x v="10"/>
    <x v="2640"/>
  </r>
  <r>
    <x v="6"/>
    <x v="11"/>
    <x v="5159"/>
  </r>
  <r>
    <x v="6"/>
    <x v="12"/>
    <x v="5333"/>
  </r>
  <r>
    <x v="6"/>
    <x v="13"/>
    <x v="6129"/>
  </r>
  <r>
    <x v="6"/>
    <x v="14"/>
    <x v="5032"/>
  </r>
  <r>
    <x v="6"/>
    <x v="15"/>
    <x v="3842"/>
  </r>
  <r>
    <x v="6"/>
    <x v="16"/>
    <x v="6130"/>
  </r>
  <r>
    <x v="6"/>
    <x v="17"/>
    <x v="6131"/>
  </r>
  <r>
    <x v="6"/>
    <x v="18"/>
    <x v="1925"/>
  </r>
  <r>
    <x v="6"/>
    <x v="19"/>
    <x v="4226"/>
  </r>
  <r>
    <x v="6"/>
    <x v="20"/>
    <x v="5666"/>
  </r>
  <r>
    <x v="6"/>
    <x v="21"/>
    <x v="1619"/>
  </r>
  <r>
    <x v="6"/>
    <x v="22"/>
    <x v="2527"/>
  </r>
  <r>
    <x v="6"/>
    <x v="23"/>
    <x v="5149"/>
  </r>
  <r>
    <x v="7"/>
    <x v="0"/>
    <x v="2760"/>
  </r>
  <r>
    <x v="7"/>
    <x v="1"/>
    <x v="2110"/>
  </r>
  <r>
    <x v="7"/>
    <x v="2"/>
    <x v="3378"/>
  </r>
  <r>
    <x v="7"/>
    <x v="3"/>
    <x v="3207"/>
  </r>
  <r>
    <x v="7"/>
    <x v="4"/>
    <x v="5639"/>
  </r>
  <r>
    <x v="7"/>
    <x v="5"/>
    <x v="5930"/>
  </r>
  <r>
    <x v="7"/>
    <x v="6"/>
    <x v="2571"/>
  </r>
  <r>
    <x v="7"/>
    <x v="7"/>
    <x v="2402"/>
  </r>
  <r>
    <x v="7"/>
    <x v="8"/>
    <x v="5720"/>
  </r>
  <r>
    <x v="7"/>
    <x v="9"/>
    <x v="1618"/>
  </r>
  <r>
    <x v="7"/>
    <x v="10"/>
    <x v="2526"/>
  </r>
  <r>
    <x v="7"/>
    <x v="11"/>
    <x v="4743"/>
  </r>
  <r>
    <x v="7"/>
    <x v="12"/>
    <x v="3191"/>
  </r>
  <r>
    <x v="7"/>
    <x v="13"/>
    <x v="1681"/>
  </r>
  <r>
    <x v="7"/>
    <x v="14"/>
    <x v="4312"/>
  </r>
  <r>
    <x v="7"/>
    <x v="15"/>
    <x v="4899"/>
  </r>
  <r>
    <x v="7"/>
    <x v="16"/>
    <x v="1612"/>
  </r>
  <r>
    <x v="7"/>
    <x v="17"/>
    <x v="4462"/>
  </r>
  <r>
    <x v="7"/>
    <x v="18"/>
    <x v="4800"/>
  </r>
  <r>
    <x v="7"/>
    <x v="19"/>
    <x v="3198"/>
  </r>
  <r>
    <x v="7"/>
    <x v="20"/>
    <x v="4343"/>
  </r>
  <r>
    <x v="7"/>
    <x v="21"/>
    <x v="4851"/>
  </r>
  <r>
    <x v="7"/>
    <x v="22"/>
    <x v="2681"/>
  </r>
  <r>
    <x v="7"/>
    <x v="23"/>
    <x v="2300"/>
  </r>
  <r>
    <x v="7"/>
    <x v="0"/>
    <x v="3628"/>
  </r>
  <r>
    <x v="7"/>
    <x v="1"/>
    <x v="3158"/>
  </r>
  <r>
    <x v="7"/>
    <x v="2"/>
    <x v="4413"/>
  </r>
  <r>
    <x v="7"/>
    <x v="3"/>
    <x v="1618"/>
  </r>
  <r>
    <x v="7"/>
    <x v="4"/>
    <x v="2459"/>
  </r>
  <r>
    <x v="7"/>
    <x v="5"/>
    <x v="4784"/>
  </r>
  <r>
    <x v="7"/>
    <x v="6"/>
    <x v="5778"/>
  </r>
  <r>
    <x v="7"/>
    <x v="7"/>
    <x v="5544"/>
  </r>
  <r>
    <x v="7"/>
    <x v="8"/>
    <x v="4641"/>
  </r>
  <r>
    <x v="7"/>
    <x v="9"/>
    <x v="2285"/>
  </r>
  <r>
    <x v="7"/>
    <x v="10"/>
    <x v="5719"/>
  </r>
  <r>
    <x v="7"/>
    <x v="11"/>
    <x v="1626"/>
  </r>
  <r>
    <x v="7"/>
    <x v="12"/>
    <x v="2116"/>
  </r>
  <r>
    <x v="7"/>
    <x v="13"/>
    <x v="4447"/>
  </r>
  <r>
    <x v="7"/>
    <x v="14"/>
    <x v="4854"/>
  </r>
  <r>
    <x v="7"/>
    <x v="15"/>
    <x v="3721"/>
  </r>
  <r>
    <x v="7"/>
    <x v="16"/>
    <x v="2099"/>
  </r>
  <r>
    <x v="7"/>
    <x v="17"/>
    <x v="2775"/>
  </r>
  <r>
    <x v="7"/>
    <x v="18"/>
    <x v="1681"/>
  </r>
  <r>
    <x v="7"/>
    <x v="19"/>
    <x v="4131"/>
  </r>
  <r>
    <x v="7"/>
    <x v="20"/>
    <x v="2644"/>
  </r>
  <r>
    <x v="7"/>
    <x v="21"/>
    <x v="4442"/>
  </r>
  <r>
    <x v="7"/>
    <x v="22"/>
    <x v="4993"/>
  </r>
  <r>
    <x v="7"/>
    <x v="23"/>
    <x v="2073"/>
  </r>
  <r>
    <x v="7"/>
    <x v="0"/>
    <x v="2633"/>
  </r>
  <r>
    <x v="7"/>
    <x v="1"/>
    <x v="3725"/>
  </r>
  <r>
    <x v="7"/>
    <x v="2"/>
    <x v="2088"/>
  </r>
  <r>
    <x v="7"/>
    <x v="3"/>
    <x v="5151"/>
  </r>
  <r>
    <x v="7"/>
    <x v="4"/>
    <x v="3281"/>
  </r>
  <r>
    <x v="7"/>
    <x v="5"/>
    <x v="2318"/>
  </r>
  <r>
    <x v="7"/>
    <x v="6"/>
    <x v="3760"/>
  </r>
  <r>
    <x v="7"/>
    <x v="7"/>
    <x v="2775"/>
  </r>
  <r>
    <x v="7"/>
    <x v="8"/>
    <x v="2788"/>
  </r>
  <r>
    <x v="7"/>
    <x v="9"/>
    <x v="4091"/>
  </r>
  <r>
    <x v="7"/>
    <x v="10"/>
    <x v="4311"/>
  </r>
  <r>
    <x v="7"/>
    <x v="11"/>
    <x v="4361"/>
  </r>
  <r>
    <x v="7"/>
    <x v="12"/>
    <x v="3970"/>
  </r>
  <r>
    <x v="7"/>
    <x v="13"/>
    <x v="6132"/>
  </r>
  <r>
    <x v="7"/>
    <x v="14"/>
    <x v="6133"/>
  </r>
  <r>
    <x v="7"/>
    <x v="15"/>
    <x v="4560"/>
  </r>
  <r>
    <x v="7"/>
    <x v="16"/>
    <x v="6134"/>
  </r>
  <r>
    <x v="7"/>
    <x v="17"/>
    <x v="3229"/>
  </r>
  <r>
    <x v="7"/>
    <x v="18"/>
    <x v="6135"/>
  </r>
  <r>
    <x v="7"/>
    <x v="19"/>
    <x v="2932"/>
  </r>
  <r>
    <x v="7"/>
    <x v="20"/>
    <x v="2879"/>
  </r>
  <r>
    <x v="7"/>
    <x v="21"/>
    <x v="464"/>
  </r>
  <r>
    <x v="7"/>
    <x v="22"/>
    <x v="4566"/>
  </r>
  <r>
    <x v="7"/>
    <x v="23"/>
    <x v="1651"/>
  </r>
  <r>
    <x v="7"/>
    <x v="0"/>
    <x v="2585"/>
  </r>
  <r>
    <x v="7"/>
    <x v="1"/>
    <x v="2937"/>
  </r>
  <r>
    <x v="7"/>
    <x v="2"/>
    <x v="2560"/>
  </r>
  <r>
    <x v="7"/>
    <x v="3"/>
    <x v="3009"/>
  </r>
  <r>
    <x v="7"/>
    <x v="4"/>
    <x v="2328"/>
  </r>
  <r>
    <x v="7"/>
    <x v="5"/>
    <x v="2512"/>
  </r>
  <r>
    <x v="7"/>
    <x v="6"/>
    <x v="2104"/>
  </r>
  <r>
    <x v="7"/>
    <x v="7"/>
    <x v="4442"/>
  </r>
  <r>
    <x v="7"/>
    <x v="8"/>
    <x v="2706"/>
  </r>
  <r>
    <x v="7"/>
    <x v="9"/>
    <x v="2458"/>
  </r>
  <r>
    <x v="7"/>
    <x v="10"/>
    <x v="2042"/>
  </r>
  <r>
    <x v="7"/>
    <x v="11"/>
    <x v="422"/>
  </r>
  <r>
    <x v="7"/>
    <x v="12"/>
    <x v="2387"/>
  </r>
  <r>
    <x v="7"/>
    <x v="13"/>
    <x v="4072"/>
  </r>
  <r>
    <x v="7"/>
    <x v="14"/>
    <x v="4119"/>
  </r>
  <r>
    <x v="7"/>
    <x v="15"/>
    <x v="4382"/>
  </r>
  <r>
    <x v="7"/>
    <x v="16"/>
    <x v="4765"/>
  </r>
  <r>
    <x v="7"/>
    <x v="17"/>
    <x v="6136"/>
  </r>
  <r>
    <x v="7"/>
    <x v="18"/>
    <x v="5008"/>
  </r>
  <r>
    <x v="7"/>
    <x v="19"/>
    <x v="6128"/>
  </r>
  <r>
    <x v="7"/>
    <x v="20"/>
    <x v="6137"/>
  </r>
  <r>
    <x v="7"/>
    <x v="21"/>
    <x v="2411"/>
  </r>
  <r>
    <x v="7"/>
    <x v="22"/>
    <x v="2424"/>
  </r>
  <r>
    <x v="7"/>
    <x v="23"/>
    <x v="2265"/>
  </r>
  <r>
    <x v="7"/>
    <x v="0"/>
    <x v="3560"/>
  </r>
  <r>
    <x v="7"/>
    <x v="1"/>
    <x v="5648"/>
  </r>
  <r>
    <x v="7"/>
    <x v="2"/>
    <x v="5732"/>
  </r>
  <r>
    <x v="7"/>
    <x v="3"/>
    <x v="1579"/>
  </r>
  <r>
    <x v="7"/>
    <x v="4"/>
    <x v="5883"/>
  </r>
  <r>
    <x v="7"/>
    <x v="5"/>
    <x v="6138"/>
  </r>
  <r>
    <x v="7"/>
    <x v="6"/>
    <x v="2014"/>
  </r>
  <r>
    <x v="7"/>
    <x v="7"/>
    <x v="2408"/>
  </r>
  <r>
    <x v="7"/>
    <x v="8"/>
    <x v="4130"/>
  </r>
  <r>
    <x v="7"/>
    <x v="9"/>
    <x v="2195"/>
  </r>
  <r>
    <x v="7"/>
    <x v="10"/>
    <x v="4871"/>
  </r>
  <r>
    <x v="7"/>
    <x v="11"/>
    <x v="4797"/>
  </r>
  <r>
    <x v="7"/>
    <x v="12"/>
    <x v="2953"/>
  </r>
  <r>
    <x v="7"/>
    <x v="13"/>
    <x v="6139"/>
  </r>
  <r>
    <x v="7"/>
    <x v="14"/>
    <x v="6140"/>
  </r>
  <r>
    <x v="7"/>
    <x v="15"/>
    <x v="5764"/>
  </r>
  <r>
    <x v="7"/>
    <x v="16"/>
    <x v="1606"/>
  </r>
  <r>
    <x v="7"/>
    <x v="17"/>
    <x v="3208"/>
  </r>
  <r>
    <x v="7"/>
    <x v="18"/>
    <x v="6141"/>
  </r>
  <r>
    <x v="7"/>
    <x v="19"/>
    <x v="6142"/>
  </r>
  <r>
    <x v="7"/>
    <x v="20"/>
    <x v="6143"/>
  </r>
  <r>
    <x v="7"/>
    <x v="21"/>
    <x v="4504"/>
  </r>
  <r>
    <x v="7"/>
    <x v="22"/>
    <x v="6144"/>
  </r>
  <r>
    <x v="7"/>
    <x v="23"/>
    <x v="2654"/>
  </r>
  <r>
    <x v="7"/>
    <x v="0"/>
    <x v="3707"/>
  </r>
  <r>
    <x v="7"/>
    <x v="1"/>
    <x v="3707"/>
  </r>
  <r>
    <x v="7"/>
    <x v="2"/>
    <x v="3070"/>
  </r>
  <r>
    <x v="7"/>
    <x v="3"/>
    <x v="1856"/>
  </r>
  <r>
    <x v="7"/>
    <x v="4"/>
    <x v="1638"/>
  </r>
  <r>
    <x v="7"/>
    <x v="5"/>
    <x v="2867"/>
  </r>
  <r>
    <x v="7"/>
    <x v="6"/>
    <x v="3161"/>
  </r>
  <r>
    <x v="7"/>
    <x v="7"/>
    <x v="1551"/>
  </r>
  <r>
    <x v="7"/>
    <x v="8"/>
    <x v="4018"/>
  </r>
  <r>
    <x v="7"/>
    <x v="9"/>
    <x v="5533"/>
  </r>
  <r>
    <x v="7"/>
    <x v="10"/>
    <x v="5716"/>
  </r>
  <r>
    <x v="7"/>
    <x v="11"/>
    <x v="6145"/>
  </r>
  <r>
    <x v="7"/>
    <x v="12"/>
    <x v="6110"/>
  </r>
  <r>
    <x v="7"/>
    <x v="13"/>
    <x v="5246"/>
  </r>
  <r>
    <x v="7"/>
    <x v="14"/>
    <x v="6146"/>
  </r>
  <r>
    <x v="7"/>
    <x v="15"/>
    <x v="1359"/>
  </r>
  <r>
    <x v="7"/>
    <x v="16"/>
    <x v="6147"/>
  </r>
  <r>
    <x v="7"/>
    <x v="17"/>
    <x v="4740"/>
  </r>
  <r>
    <x v="7"/>
    <x v="18"/>
    <x v="6148"/>
  </r>
  <r>
    <x v="7"/>
    <x v="19"/>
    <x v="6149"/>
  </r>
  <r>
    <x v="7"/>
    <x v="20"/>
    <x v="6150"/>
  </r>
  <r>
    <x v="7"/>
    <x v="21"/>
    <x v="3704"/>
  </r>
  <r>
    <x v="7"/>
    <x v="22"/>
    <x v="3554"/>
  </r>
  <r>
    <x v="7"/>
    <x v="23"/>
    <x v="4124"/>
  </r>
  <r>
    <x v="7"/>
    <x v="0"/>
    <x v="4568"/>
  </r>
  <r>
    <x v="7"/>
    <x v="1"/>
    <x v="1605"/>
  </r>
  <r>
    <x v="7"/>
    <x v="2"/>
    <x v="4312"/>
  </r>
  <r>
    <x v="7"/>
    <x v="3"/>
    <x v="2223"/>
  </r>
  <r>
    <x v="7"/>
    <x v="4"/>
    <x v="3012"/>
  </r>
  <r>
    <x v="7"/>
    <x v="5"/>
    <x v="2883"/>
  </r>
  <r>
    <x v="7"/>
    <x v="6"/>
    <x v="2583"/>
  </r>
  <r>
    <x v="7"/>
    <x v="7"/>
    <x v="2336"/>
  </r>
  <r>
    <x v="7"/>
    <x v="8"/>
    <x v="4853"/>
  </r>
  <r>
    <x v="7"/>
    <x v="9"/>
    <x v="5719"/>
  </r>
  <r>
    <x v="7"/>
    <x v="10"/>
    <x v="3282"/>
  </r>
  <r>
    <x v="7"/>
    <x v="11"/>
    <x v="2098"/>
  </r>
  <r>
    <x v="7"/>
    <x v="12"/>
    <x v="2552"/>
  </r>
  <r>
    <x v="7"/>
    <x v="13"/>
    <x v="3835"/>
  </r>
  <r>
    <x v="7"/>
    <x v="14"/>
    <x v="4517"/>
  </r>
  <r>
    <x v="7"/>
    <x v="15"/>
    <x v="6151"/>
  </r>
  <r>
    <x v="7"/>
    <x v="16"/>
    <x v="3857"/>
  </r>
  <r>
    <x v="7"/>
    <x v="17"/>
    <x v="4198"/>
  </r>
  <r>
    <x v="7"/>
    <x v="18"/>
    <x v="2439"/>
  </r>
  <r>
    <x v="7"/>
    <x v="19"/>
    <x v="2376"/>
  </r>
  <r>
    <x v="7"/>
    <x v="20"/>
    <x v="1871"/>
  </r>
  <r>
    <x v="7"/>
    <x v="21"/>
    <x v="3628"/>
  </r>
  <r>
    <x v="7"/>
    <x v="22"/>
    <x v="2528"/>
  </r>
  <r>
    <x v="7"/>
    <x v="23"/>
    <x v="4442"/>
  </r>
  <r>
    <x v="7"/>
    <x v="0"/>
    <x v="2050"/>
  </r>
  <r>
    <x v="7"/>
    <x v="1"/>
    <x v="2804"/>
  </r>
  <r>
    <x v="7"/>
    <x v="2"/>
    <x v="2874"/>
  </r>
  <r>
    <x v="7"/>
    <x v="3"/>
    <x v="2790"/>
  </r>
  <r>
    <x v="7"/>
    <x v="4"/>
    <x v="1942"/>
  </r>
  <r>
    <x v="7"/>
    <x v="5"/>
    <x v="3926"/>
  </r>
  <r>
    <x v="7"/>
    <x v="6"/>
    <x v="2886"/>
  </r>
  <r>
    <x v="7"/>
    <x v="7"/>
    <x v="5393"/>
  </r>
  <r>
    <x v="7"/>
    <x v="8"/>
    <x v="3553"/>
  </r>
  <r>
    <x v="7"/>
    <x v="9"/>
    <x v="5724"/>
  </r>
  <r>
    <x v="7"/>
    <x v="10"/>
    <x v="1628"/>
  </r>
  <r>
    <x v="7"/>
    <x v="11"/>
    <x v="3873"/>
  </r>
  <r>
    <x v="7"/>
    <x v="12"/>
    <x v="1983"/>
  </r>
  <r>
    <x v="7"/>
    <x v="13"/>
    <x v="2431"/>
  </r>
  <r>
    <x v="7"/>
    <x v="14"/>
    <x v="423"/>
  </r>
  <r>
    <x v="7"/>
    <x v="15"/>
    <x v="6152"/>
  </r>
  <r>
    <x v="7"/>
    <x v="16"/>
    <x v="4089"/>
  </r>
  <r>
    <x v="7"/>
    <x v="17"/>
    <x v="6153"/>
  </r>
  <r>
    <x v="7"/>
    <x v="18"/>
    <x v="6154"/>
  </r>
  <r>
    <x v="7"/>
    <x v="19"/>
    <x v="2430"/>
  </r>
  <r>
    <x v="7"/>
    <x v="20"/>
    <x v="2786"/>
  </r>
  <r>
    <x v="7"/>
    <x v="21"/>
    <x v="30"/>
  </r>
  <r>
    <x v="7"/>
    <x v="22"/>
    <x v="4471"/>
  </r>
  <r>
    <x v="7"/>
    <x v="23"/>
    <x v="3904"/>
  </r>
  <r>
    <x v="7"/>
    <x v="0"/>
    <x v="2088"/>
  </r>
  <r>
    <x v="7"/>
    <x v="1"/>
    <x v="2228"/>
  </r>
  <r>
    <x v="7"/>
    <x v="2"/>
    <x v="3381"/>
  </r>
  <r>
    <x v="7"/>
    <x v="3"/>
    <x v="3131"/>
  </r>
  <r>
    <x v="7"/>
    <x v="4"/>
    <x v="2591"/>
  </r>
  <r>
    <x v="7"/>
    <x v="5"/>
    <x v="3428"/>
  </r>
  <r>
    <x v="7"/>
    <x v="6"/>
    <x v="2264"/>
  </r>
  <r>
    <x v="7"/>
    <x v="7"/>
    <x v="2671"/>
  </r>
  <r>
    <x v="7"/>
    <x v="8"/>
    <x v="2324"/>
  </r>
  <r>
    <x v="7"/>
    <x v="9"/>
    <x v="4447"/>
  </r>
  <r>
    <x v="7"/>
    <x v="10"/>
    <x v="2024"/>
  </r>
  <r>
    <x v="7"/>
    <x v="11"/>
    <x v="4125"/>
  </r>
  <r>
    <x v="7"/>
    <x v="12"/>
    <x v="6155"/>
  </r>
  <r>
    <x v="7"/>
    <x v="13"/>
    <x v="2152"/>
  </r>
  <r>
    <x v="7"/>
    <x v="14"/>
    <x v="3838"/>
  </r>
  <r>
    <x v="7"/>
    <x v="15"/>
    <x v="6156"/>
  </r>
  <r>
    <x v="7"/>
    <x v="16"/>
    <x v="6157"/>
  </r>
  <r>
    <x v="7"/>
    <x v="17"/>
    <x v="6158"/>
  </r>
  <r>
    <x v="7"/>
    <x v="18"/>
    <x v="19"/>
  </r>
  <r>
    <x v="7"/>
    <x v="19"/>
    <x v="2465"/>
  </r>
  <r>
    <x v="7"/>
    <x v="20"/>
    <x v="452"/>
  </r>
  <r>
    <x v="7"/>
    <x v="21"/>
    <x v="1855"/>
  </r>
  <r>
    <x v="7"/>
    <x v="22"/>
    <x v="5576"/>
  </r>
  <r>
    <x v="7"/>
    <x v="23"/>
    <x v="4627"/>
  </r>
  <r>
    <x v="7"/>
    <x v="0"/>
    <x v="4074"/>
  </r>
  <r>
    <x v="7"/>
    <x v="1"/>
    <x v="4133"/>
  </r>
  <r>
    <x v="7"/>
    <x v="2"/>
    <x v="4459"/>
  </r>
  <r>
    <x v="7"/>
    <x v="3"/>
    <x v="3008"/>
  </r>
  <r>
    <x v="7"/>
    <x v="4"/>
    <x v="5149"/>
  </r>
  <r>
    <x v="7"/>
    <x v="5"/>
    <x v="2626"/>
  </r>
  <r>
    <x v="7"/>
    <x v="6"/>
    <x v="4492"/>
  </r>
  <r>
    <x v="7"/>
    <x v="7"/>
    <x v="3985"/>
  </r>
  <r>
    <x v="7"/>
    <x v="8"/>
    <x v="3150"/>
  </r>
  <r>
    <x v="7"/>
    <x v="9"/>
    <x v="4935"/>
  </r>
  <r>
    <x v="7"/>
    <x v="10"/>
    <x v="3319"/>
  </r>
  <r>
    <x v="7"/>
    <x v="11"/>
    <x v="1817"/>
  </r>
  <r>
    <x v="7"/>
    <x v="12"/>
    <x v="5118"/>
  </r>
  <r>
    <x v="7"/>
    <x v="13"/>
    <x v="6159"/>
  </r>
  <r>
    <x v="7"/>
    <x v="14"/>
    <x v="6160"/>
  </r>
  <r>
    <x v="7"/>
    <x v="15"/>
    <x v="6161"/>
  </r>
  <r>
    <x v="7"/>
    <x v="16"/>
    <x v="115"/>
  </r>
  <r>
    <x v="7"/>
    <x v="17"/>
    <x v="6130"/>
  </r>
  <r>
    <x v="7"/>
    <x v="18"/>
    <x v="6162"/>
  </r>
  <r>
    <x v="7"/>
    <x v="19"/>
    <x v="6163"/>
  </r>
  <r>
    <x v="7"/>
    <x v="20"/>
    <x v="4587"/>
  </r>
  <r>
    <x v="7"/>
    <x v="21"/>
    <x v="2743"/>
  </r>
  <r>
    <x v="7"/>
    <x v="22"/>
    <x v="6164"/>
  </r>
  <r>
    <x v="7"/>
    <x v="23"/>
    <x v="4806"/>
  </r>
  <r>
    <x v="7"/>
    <x v="0"/>
    <x v="6165"/>
  </r>
  <r>
    <x v="7"/>
    <x v="1"/>
    <x v="2320"/>
  </r>
  <r>
    <x v="7"/>
    <x v="2"/>
    <x v="2625"/>
  </r>
  <r>
    <x v="7"/>
    <x v="3"/>
    <x v="2718"/>
  </r>
  <r>
    <x v="7"/>
    <x v="4"/>
    <x v="1923"/>
  </r>
  <r>
    <x v="7"/>
    <x v="5"/>
    <x v="1432"/>
  </r>
  <r>
    <x v="7"/>
    <x v="6"/>
    <x v="4337"/>
  </r>
  <r>
    <x v="7"/>
    <x v="7"/>
    <x v="1816"/>
  </r>
  <r>
    <x v="7"/>
    <x v="8"/>
    <x v="6166"/>
  </r>
  <r>
    <x v="7"/>
    <x v="9"/>
    <x v="6167"/>
  </r>
  <r>
    <x v="7"/>
    <x v="10"/>
    <x v="6168"/>
  </r>
  <r>
    <x v="7"/>
    <x v="11"/>
    <x v="6169"/>
  </r>
  <r>
    <x v="7"/>
    <x v="12"/>
    <x v="6170"/>
  </r>
  <r>
    <x v="7"/>
    <x v="13"/>
    <x v="6171"/>
  </r>
  <r>
    <x v="7"/>
    <x v="14"/>
    <x v="6172"/>
  </r>
  <r>
    <x v="7"/>
    <x v="15"/>
    <x v="6173"/>
  </r>
  <r>
    <x v="7"/>
    <x v="16"/>
    <x v="6174"/>
  </r>
  <r>
    <x v="7"/>
    <x v="17"/>
    <x v="6175"/>
  </r>
  <r>
    <x v="7"/>
    <x v="18"/>
    <x v="6176"/>
  </r>
  <r>
    <x v="7"/>
    <x v="19"/>
    <x v="5688"/>
  </r>
  <r>
    <x v="7"/>
    <x v="20"/>
    <x v="6177"/>
  </r>
  <r>
    <x v="7"/>
    <x v="21"/>
    <x v="6178"/>
  </r>
  <r>
    <x v="7"/>
    <x v="22"/>
    <x v="456"/>
  </r>
  <r>
    <x v="7"/>
    <x v="23"/>
    <x v="5737"/>
  </r>
  <r>
    <x v="7"/>
    <x v="0"/>
    <x v="4279"/>
  </r>
  <r>
    <x v="7"/>
    <x v="1"/>
    <x v="5948"/>
  </r>
  <r>
    <x v="7"/>
    <x v="2"/>
    <x v="2771"/>
  </r>
  <r>
    <x v="7"/>
    <x v="3"/>
    <x v="4280"/>
  </r>
  <r>
    <x v="7"/>
    <x v="4"/>
    <x v="5796"/>
  </r>
  <r>
    <x v="7"/>
    <x v="5"/>
    <x v="6179"/>
  </r>
  <r>
    <x v="7"/>
    <x v="6"/>
    <x v="4494"/>
  </r>
  <r>
    <x v="7"/>
    <x v="7"/>
    <x v="6180"/>
  </r>
  <r>
    <x v="7"/>
    <x v="8"/>
    <x v="6181"/>
  </r>
  <r>
    <x v="7"/>
    <x v="9"/>
    <x v="6182"/>
  </r>
  <r>
    <x v="7"/>
    <x v="10"/>
    <x v="6183"/>
  </r>
  <r>
    <x v="7"/>
    <x v="11"/>
    <x v="6184"/>
  </r>
  <r>
    <x v="7"/>
    <x v="12"/>
    <x v="6185"/>
  </r>
  <r>
    <x v="7"/>
    <x v="13"/>
    <x v="6186"/>
  </r>
  <r>
    <x v="7"/>
    <x v="14"/>
    <x v="6187"/>
  </r>
  <r>
    <x v="7"/>
    <x v="15"/>
    <x v="6188"/>
  </r>
  <r>
    <x v="7"/>
    <x v="16"/>
    <x v="6189"/>
  </r>
  <r>
    <x v="7"/>
    <x v="17"/>
    <x v="6190"/>
  </r>
  <r>
    <x v="7"/>
    <x v="18"/>
    <x v="6191"/>
  </r>
  <r>
    <x v="7"/>
    <x v="19"/>
    <x v="6192"/>
  </r>
  <r>
    <x v="7"/>
    <x v="20"/>
    <x v="6193"/>
  </r>
  <r>
    <x v="7"/>
    <x v="21"/>
    <x v="4476"/>
  </r>
  <r>
    <x v="7"/>
    <x v="22"/>
    <x v="6194"/>
  </r>
  <r>
    <x v="7"/>
    <x v="23"/>
    <x v="4649"/>
  </r>
  <r>
    <x v="7"/>
    <x v="0"/>
    <x v="5645"/>
  </r>
  <r>
    <x v="7"/>
    <x v="1"/>
    <x v="3576"/>
  </r>
  <r>
    <x v="7"/>
    <x v="2"/>
    <x v="2454"/>
  </r>
  <r>
    <x v="7"/>
    <x v="3"/>
    <x v="3800"/>
  </r>
  <r>
    <x v="7"/>
    <x v="4"/>
    <x v="6195"/>
  </r>
  <r>
    <x v="7"/>
    <x v="5"/>
    <x v="3359"/>
  </r>
  <r>
    <x v="7"/>
    <x v="6"/>
    <x v="2480"/>
  </r>
  <r>
    <x v="7"/>
    <x v="7"/>
    <x v="2830"/>
  </r>
  <r>
    <x v="7"/>
    <x v="8"/>
    <x v="4862"/>
  </r>
  <r>
    <x v="7"/>
    <x v="9"/>
    <x v="5243"/>
  </r>
  <r>
    <x v="7"/>
    <x v="10"/>
    <x v="5251"/>
  </r>
  <r>
    <x v="7"/>
    <x v="11"/>
    <x v="5444"/>
  </r>
  <r>
    <x v="7"/>
    <x v="12"/>
    <x v="6196"/>
  </r>
  <r>
    <x v="7"/>
    <x v="13"/>
    <x v="4055"/>
  </r>
  <r>
    <x v="7"/>
    <x v="14"/>
    <x v="6197"/>
  </r>
  <r>
    <x v="7"/>
    <x v="15"/>
    <x v="658"/>
  </r>
  <r>
    <x v="7"/>
    <x v="16"/>
    <x v="603"/>
  </r>
  <r>
    <x v="7"/>
    <x v="17"/>
    <x v="1735"/>
  </r>
  <r>
    <x v="7"/>
    <x v="18"/>
    <x v="1658"/>
  </r>
  <r>
    <x v="7"/>
    <x v="19"/>
    <x v="6198"/>
  </r>
  <r>
    <x v="7"/>
    <x v="20"/>
    <x v="2394"/>
  </r>
  <r>
    <x v="7"/>
    <x v="21"/>
    <x v="2004"/>
  </r>
  <r>
    <x v="7"/>
    <x v="22"/>
    <x v="5719"/>
  </r>
  <r>
    <x v="7"/>
    <x v="23"/>
    <x v="5532"/>
  </r>
  <r>
    <x v="7"/>
    <x v="0"/>
    <x v="2405"/>
  </r>
  <r>
    <x v="7"/>
    <x v="1"/>
    <x v="6199"/>
  </r>
  <r>
    <x v="7"/>
    <x v="2"/>
    <x v="6200"/>
  </r>
  <r>
    <x v="7"/>
    <x v="3"/>
    <x v="6201"/>
  </r>
  <r>
    <x v="7"/>
    <x v="4"/>
    <x v="5882"/>
  </r>
  <r>
    <x v="7"/>
    <x v="5"/>
    <x v="6202"/>
  </r>
  <r>
    <x v="7"/>
    <x v="6"/>
    <x v="6203"/>
  </r>
  <r>
    <x v="7"/>
    <x v="7"/>
    <x v="3214"/>
  </r>
  <r>
    <x v="7"/>
    <x v="8"/>
    <x v="1586"/>
  </r>
  <r>
    <x v="7"/>
    <x v="9"/>
    <x v="5252"/>
  </r>
  <r>
    <x v="7"/>
    <x v="10"/>
    <x v="2142"/>
  </r>
  <r>
    <x v="7"/>
    <x v="11"/>
    <x v="792"/>
  </r>
  <r>
    <x v="7"/>
    <x v="12"/>
    <x v="6204"/>
  </r>
  <r>
    <x v="7"/>
    <x v="13"/>
    <x v="6205"/>
  </r>
  <r>
    <x v="7"/>
    <x v="14"/>
    <x v="6206"/>
  </r>
  <r>
    <x v="7"/>
    <x v="15"/>
    <x v="6207"/>
  </r>
  <r>
    <x v="7"/>
    <x v="16"/>
    <x v="6208"/>
  </r>
  <r>
    <x v="7"/>
    <x v="17"/>
    <x v="6209"/>
  </r>
  <r>
    <x v="7"/>
    <x v="18"/>
    <x v="6210"/>
  </r>
  <r>
    <x v="7"/>
    <x v="19"/>
    <x v="276"/>
  </r>
  <r>
    <x v="7"/>
    <x v="20"/>
    <x v="6211"/>
  </r>
  <r>
    <x v="7"/>
    <x v="21"/>
    <x v="72"/>
  </r>
  <r>
    <x v="7"/>
    <x v="22"/>
    <x v="1612"/>
  </r>
  <r>
    <x v="7"/>
    <x v="23"/>
    <x v="4247"/>
  </r>
  <r>
    <x v="7"/>
    <x v="0"/>
    <x v="5989"/>
  </r>
  <r>
    <x v="7"/>
    <x v="1"/>
    <x v="5308"/>
  </r>
  <r>
    <x v="7"/>
    <x v="2"/>
    <x v="6142"/>
  </r>
  <r>
    <x v="7"/>
    <x v="3"/>
    <x v="6212"/>
  </r>
  <r>
    <x v="7"/>
    <x v="4"/>
    <x v="2627"/>
  </r>
  <r>
    <x v="7"/>
    <x v="5"/>
    <x v="4913"/>
  </r>
  <r>
    <x v="7"/>
    <x v="6"/>
    <x v="1971"/>
  </r>
  <r>
    <x v="7"/>
    <x v="7"/>
    <x v="475"/>
  </r>
  <r>
    <x v="7"/>
    <x v="8"/>
    <x v="1621"/>
  </r>
  <r>
    <x v="7"/>
    <x v="9"/>
    <x v="3733"/>
  </r>
  <r>
    <x v="7"/>
    <x v="10"/>
    <x v="4558"/>
  </r>
  <r>
    <x v="7"/>
    <x v="11"/>
    <x v="2396"/>
  </r>
  <r>
    <x v="7"/>
    <x v="12"/>
    <x v="603"/>
  </r>
  <r>
    <x v="7"/>
    <x v="13"/>
    <x v="6213"/>
  </r>
  <r>
    <x v="7"/>
    <x v="14"/>
    <x v="6214"/>
  </r>
  <r>
    <x v="7"/>
    <x v="15"/>
    <x v="6215"/>
  </r>
  <r>
    <x v="7"/>
    <x v="16"/>
    <x v="6216"/>
  </r>
  <r>
    <x v="7"/>
    <x v="17"/>
    <x v="6217"/>
  </r>
  <r>
    <x v="7"/>
    <x v="18"/>
    <x v="5433"/>
  </r>
  <r>
    <x v="7"/>
    <x v="19"/>
    <x v="5164"/>
  </r>
  <r>
    <x v="7"/>
    <x v="20"/>
    <x v="6218"/>
  </r>
  <r>
    <x v="7"/>
    <x v="21"/>
    <x v="2461"/>
  </r>
  <r>
    <x v="7"/>
    <x v="22"/>
    <x v="6219"/>
  </r>
  <r>
    <x v="7"/>
    <x v="23"/>
    <x v="2392"/>
  </r>
  <r>
    <x v="7"/>
    <x v="0"/>
    <x v="6220"/>
  </r>
  <r>
    <x v="7"/>
    <x v="1"/>
    <x v="2392"/>
  </r>
  <r>
    <x v="7"/>
    <x v="2"/>
    <x v="2168"/>
  </r>
  <r>
    <x v="7"/>
    <x v="3"/>
    <x v="5843"/>
  </r>
  <r>
    <x v="7"/>
    <x v="4"/>
    <x v="5359"/>
  </r>
  <r>
    <x v="7"/>
    <x v="5"/>
    <x v="1965"/>
  </r>
  <r>
    <x v="7"/>
    <x v="6"/>
    <x v="6221"/>
  </r>
  <r>
    <x v="7"/>
    <x v="7"/>
    <x v="4724"/>
  </r>
  <r>
    <x v="7"/>
    <x v="8"/>
    <x v="1970"/>
  </r>
  <r>
    <x v="7"/>
    <x v="9"/>
    <x v="6222"/>
  </r>
  <r>
    <x v="7"/>
    <x v="10"/>
    <x v="5746"/>
  </r>
  <r>
    <x v="7"/>
    <x v="11"/>
    <x v="6223"/>
  </r>
  <r>
    <x v="7"/>
    <x v="12"/>
    <x v="6224"/>
  </r>
  <r>
    <x v="7"/>
    <x v="13"/>
    <x v="6225"/>
  </r>
  <r>
    <x v="7"/>
    <x v="14"/>
    <x v="6226"/>
  </r>
  <r>
    <x v="7"/>
    <x v="15"/>
    <x v="1411"/>
  </r>
  <r>
    <x v="7"/>
    <x v="16"/>
    <x v="2158"/>
  </r>
  <r>
    <x v="7"/>
    <x v="17"/>
    <x v="6227"/>
  </r>
  <r>
    <x v="7"/>
    <x v="18"/>
    <x v="6228"/>
  </r>
  <r>
    <x v="7"/>
    <x v="19"/>
    <x v="6229"/>
  </r>
  <r>
    <x v="7"/>
    <x v="20"/>
    <x v="6230"/>
  </r>
  <r>
    <x v="7"/>
    <x v="21"/>
    <x v="6231"/>
  </r>
  <r>
    <x v="7"/>
    <x v="22"/>
    <x v="6232"/>
  </r>
  <r>
    <x v="7"/>
    <x v="23"/>
    <x v="6233"/>
  </r>
  <r>
    <x v="7"/>
    <x v="0"/>
    <x v="3910"/>
  </r>
  <r>
    <x v="7"/>
    <x v="1"/>
    <x v="6234"/>
  </r>
  <r>
    <x v="7"/>
    <x v="2"/>
    <x v="6235"/>
  </r>
  <r>
    <x v="7"/>
    <x v="3"/>
    <x v="4055"/>
  </r>
  <r>
    <x v="7"/>
    <x v="4"/>
    <x v="6236"/>
  </r>
  <r>
    <x v="7"/>
    <x v="5"/>
    <x v="6237"/>
  </r>
  <r>
    <x v="7"/>
    <x v="6"/>
    <x v="6238"/>
  </r>
  <r>
    <x v="7"/>
    <x v="7"/>
    <x v="5276"/>
  </r>
  <r>
    <x v="7"/>
    <x v="8"/>
    <x v="1542"/>
  </r>
  <r>
    <x v="7"/>
    <x v="9"/>
    <x v="4612"/>
  </r>
  <r>
    <x v="7"/>
    <x v="10"/>
    <x v="6239"/>
  </r>
  <r>
    <x v="7"/>
    <x v="11"/>
    <x v="6240"/>
  </r>
  <r>
    <x v="7"/>
    <x v="12"/>
    <x v="4227"/>
  </r>
  <r>
    <x v="7"/>
    <x v="13"/>
    <x v="5706"/>
  </r>
  <r>
    <x v="7"/>
    <x v="14"/>
    <x v="4544"/>
  </r>
  <r>
    <x v="7"/>
    <x v="15"/>
    <x v="6241"/>
  </r>
  <r>
    <x v="7"/>
    <x v="16"/>
    <x v="4808"/>
  </r>
  <r>
    <x v="7"/>
    <x v="17"/>
    <x v="5418"/>
  </r>
  <r>
    <x v="7"/>
    <x v="18"/>
    <x v="460"/>
  </r>
  <r>
    <x v="7"/>
    <x v="19"/>
    <x v="3278"/>
  </r>
  <r>
    <x v="7"/>
    <x v="20"/>
    <x v="3715"/>
  </r>
  <r>
    <x v="7"/>
    <x v="21"/>
    <x v="4989"/>
  </r>
  <r>
    <x v="7"/>
    <x v="22"/>
    <x v="6242"/>
  </r>
  <r>
    <x v="7"/>
    <x v="23"/>
    <x v="6243"/>
  </r>
  <r>
    <x v="7"/>
    <x v="0"/>
    <x v="5507"/>
  </r>
  <r>
    <x v="7"/>
    <x v="1"/>
    <x v="6244"/>
  </r>
  <r>
    <x v="7"/>
    <x v="2"/>
    <x v="3401"/>
  </r>
  <r>
    <x v="7"/>
    <x v="3"/>
    <x v="6245"/>
  </r>
  <r>
    <x v="7"/>
    <x v="4"/>
    <x v="2306"/>
  </r>
  <r>
    <x v="7"/>
    <x v="5"/>
    <x v="5822"/>
  </r>
  <r>
    <x v="7"/>
    <x v="6"/>
    <x v="5003"/>
  </r>
  <r>
    <x v="7"/>
    <x v="7"/>
    <x v="2224"/>
  </r>
  <r>
    <x v="7"/>
    <x v="8"/>
    <x v="5583"/>
  </r>
  <r>
    <x v="7"/>
    <x v="9"/>
    <x v="4348"/>
  </r>
  <r>
    <x v="7"/>
    <x v="10"/>
    <x v="2194"/>
  </r>
  <r>
    <x v="7"/>
    <x v="11"/>
    <x v="2978"/>
  </r>
  <r>
    <x v="7"/>
    <x v="12"/>
    <x v="4770"/>
  </r>
  <r>
    <x v="7"/>
    <x v="13"/>
    <x v="2152"/>
  </r>
  <r>
    <x v="7"/>
    <x v="14"/>
    <x v="3712"/>
  </r>
  <r>
    <x v="7"/>
    <x v="15"/>
    <x v="6246"/>
  </r>
  <r>
    <x v="7"/>
    <x v="16"/>
    <x v="4189"/>
  </r>
  <r>
    <x v="7"/>
    <x v="17"/>
    <x v="6247"/>
  </r>
  <r>
    <x v="7"/>
    <x v="18"/>
    <x v="6248"/>
  </r>
  <r>
    <x v="7"/>
    <x v="19"/>
    <x v="3772"/>
  </r>
  <r>
    <x v="7"/>
    <x v="20"/>
    <x v="3557"/>
  </r>
  <r>
    <x v="7"/>
    <x v="21"/>
    <x v="2300"/>
  </r>
  <r>
    <x v="7"/>
    <x v="22"/>
    <x v="3648"/>
  </r>
  <r>
    <x v="7"/>
    <x v="23"/>
    <x v="3198"/>
  </r>
  <r>
    <x v="7"/>
    <x v="0"/>
    <x v="5947"/>
  </r>
  <r>
    <x v="7"/>
    <x v="1"/>
    <x v="3163"/>
  </r>
  <r>
    <x v="7"/>
    <x v="2"/>
    <x v="4228"/>
  </r>
  <r>
    <x v="7"/>
    <x v="3"/>
    <x v="5575"/>
  </r>
  <r>
    <x v="7"/>
    <x v="4"/>
    <x v="4082"/>
  </r>
  <r>
    <x v="7"/>
    <x v="5"/>
    <x v="4641"/>
  </r>
  <r>
    <x v="7"/>
    <x v="6"/>
    <x v="5146"/>
  </r>
  <r>
    <x v="7"/>
    <x v="7"/>
    <x v="1631"/>
  </r>
  <r>
    <x v="7"/>
    <x v="8"/>
    <x v="2034"/>
  </r>
  <r>
    <x v="7"/>
    <x v="9"/>
    <x v="1861"/>
  </r>
  <r>
    <x v="7"/>
    <x v="10"/>
    <x v="6249"/>
  </r>
  <r>
    <x v="7"/>
    <x v="11"/>
    <x v="4070"/>
  </r>
  <r>
    <x v="7"/>
    <x v="12"/>
    <x v="6250"/>
  </r>
  <r>
    <x v="7"/>
    <x v="13"/>
    <x v="6251"/>
  </r>
  <r>
    <x v="7"/>
    <x v="14"/>
    <x v="56"/>
  </r>
  <r>
    <x v="7"/>
    <x v="15"/>
    <x v="6252"/>
  </r>
  <r>
    <x v="7"/>
    <x v="16"/>
    <x v="4339"/>
  </r>
  <r>
    <x v="7"/>
    <x v="17"/>
    <x v="578"/>
  </r>
  <r>
    <x v="7"/>
    <x v="18"/>
    <x v="4935"/>
  </r>
  <r>
    <x v="7"/>
    <x v="19"/>
    <x v="5706"/>
  </r>
  <r>
    <x v="7"/>
    <x v="20"/>
    <x v="3353"/>
  </r>
  <r>
    <x v="7"/>
    <x v="21"/>
    <x v="6074"/>
  </r>
  <r>
    <x v="7"/>
    <x v="22"/>
    <x v="2336"/>
  </r>
  <r>
    <x v="7"/>
    <x v="23"/>
    <x v="3435"/>
  </r>
  <r>
    <x v="7"/>
    <x v="0"/>
    <x v="3364"/>
  </r>
  <r>
    <x v="7"/>
    <x v="1"/>
    <x v="4145"/>
  </r>
  <r>
    <x v="7"/>
    <x v="2"/>
    <x v="2760"/>
  </r>
  <r>
    <x v="7"/>
    <x v="3"/>
    <x v="4213"/>
  </r>
  <r>
    <x v="7"/>
    <x v="4"/>
    <x v="3760"/>
  </r>
  <r>
    <x v="7"/>
    <x v="5"/>
    <x v="3639"/>
  </r>
  <r>
    <x v="7"/>
    <x v="6"/>
    <x v="3973"/>
  </r>
  <r>
    <x v="7"/>
    <x v="7"/>
    <x v="1993"/>
  </r>
  <r>
    <x v="7"/>
    <x v="8"/>
    <x v="5499"/>
  </r>
  <r>
    <x v="7"/>
    <x v="9"/>
    <x v="6253"/>
  </r>
  <r>
    <x v="7"/>
    <x v="10"/>
    <x v="4130"/>
  </r>
  <r>
    <x v="7"/>
    <x v="11"/>
    <x v="3680"/>
  </r>
  <r>
    <x v="7"/>
    <x v="12"/>
    <x v="1990"/>
  </r>
  <r>
    <x v="7"/>
    <x v="13"/>
    <x v="3231"/>
  </r>
  <r>
    <x v="7"/>
    <x v="14"/>
    <x v="1432"/>
  </r>
  <r>
    <x v="7"/>
    <x v="15"/>
    <x v="6254"/>
  </r>
  <r>
    <x v="7"/>
    <x v="16"/>
    <x v="4429"/>
  </r>
  <r>
    <x v="7"/>
    <x v="17"/>
    <x v="5901"/>
  </r>
  <r>
    <x v="7"/>
    <x v="18"/>
    <x v="2266"/>
  </r>
  <r>
    <x v="7"/>
    <x v="19"/>
    <x v="2408"/>
  </r>
  <r>
    <x v="7"/>
    <x v="20"/>
    <x v="2195"/>
  </r>
  <r>
    <x v="7"/>
    <x v="21"/>
    <x v="2300"/>
  </r>
  <r>
    <x v="7"/>
    <x v="22"/>
    <x v="6253"/>
  </r>
  <r>
    <x v="7"/>
    <x v="23"/>
    <x v="1518"/>
  </r>
  <r>
    <x v="7"/>
    <x v="0"/>
    <x v="2297"/>
  </r>
  <r>
    <x v="7"/>
    <x v="1"/>
    <x v="2859"/>
  </r>
  <r>
    <x v="7"/>
    <x v="2"/>
    <x v="2550"/>
  </r>
  <r>
    <x v="7"/>
    <x v="3"/>
    <x v="3317"/>
  </r>
  <r>
    <x v="7"/>
    <x v="4"/>
    <x v="3806"/>
  </r>
  <r>
    <x v="7"/>
    <x v="5"/>
    <x v="1578"/>
  </r>
  <r>
    <x v="7"/>
    <x v="6"/>
    <x v="2778"/>
  </r>
  <r>
    <x v="7"/>
    <x v="7"/>
    <x v="2506"/>
  </r>
  <r>
    <x v="7"/>
    <x v="8"/>
    <x v="2791"/>
  </r>
  <r>
    <x v="7"/>
    <x v="9"/>
    <x v="2960"/>
  </r>
  <r>
    <x v="7"/>
    <x v="10"/>
    <x v="5208"/>
  </r>
  <r>
    <x v="7"/>
    <x v="11"/>
    <x v="1625"/>
  </r>
  <r>
    <x v="7"/>
    <x v="12"/>
    <x v="3022"/>
  </r>
  <r>
    <x v="7"/>
    <x v="13"/>
    <x v="4490"/>
  </r>
  <r>
    <x v="7"/>
    <x v="14"/>
    <x v="3635"/>
  </r>
  <r>
    <x v="7"/>
    <x v="15"/>
    <x v="3375"/>
  </r>
  <r>
    <x v="7"/>
    <x v="16"/>
    <x v="4544"/>
  </r>
  <r>
    <x v="7"/>
    <x v="17"/>
    <x v="6255"/>
  </r>
  <r>
    <x v="7"/>
    <x v="18"/>
    <x v="3809"/>
  </r>
  <r>
    <x v="7"/>
    <x v="19"/>
    <x v="5415"/>
  </r>
  <r>
    <x v="7"/>
    <x v="20"/>
    <x v="2130"/>
  </r>
  <r>
    <x v="7"/>
    <x v="21"/>
    <x v="3796"/>
  </r>
  <r>
    <x v="7"/>
    <x v="22"/>
    <x v="2028"/>
  </r>
  <r>
    <x v="7"/>
    <x v="23"/>
    <x v="4862"/>
  </r>
  <r>
    <x v="7"/>
    <x v="0"/>
    <x v="1939"/>
  </r>
  <r>
    <x v="7"/>
    <x v="1"/>
    <x v="4800"/>
  </r>
  <r>
    <x v="7"/>
    <x v="2"/>
    <x v="4133"/>
  </r>
  <r>
    <x v="7"/>
    <x v="3"/>
    <x v="2959"/>
  </r>
  <r>
    <x v="7"/>
    <x v="4"/>
    <x v="3347"/>
  </r>
  <r>
    <x v="7"/>
    <x v="5"/>
    <x v="2171"/>
  </r>
  <r>
    <x v="7"/>
    <x v="6"/>
    <x v="2827"/>
  </r>
  <r>
    <x v="7"/>
    <x v="7"/>
    <x v="2300"/>
  </r>
  <r>
    <x v="7"/>
    <x v="8"/>
    <x v="6253"/>
  </r>
  <r>
    <x v="7"/>
    <x v="9"/>
    <x v="3135"/>
  </r>
  <r>
    <x v="7"/>
    <x v="10"/>
    <x v="3346"/>
  </r>
  <r>
    <x v="7"/>
    <x v="11"/>
    <x v="3719"/>
  </r>
  <r>
    <x v="7"/>
    <x v="12"/>
    <x v="3135"/>
  </r>
  <r>
    <x v="7"/>
    <x v="13"/>
    <x v="4417"/>
  </r>
  <r>
    <x v="7"/>
    <x v="14"/>
    <x v="2368"/>
  </r>
  <r>
    <x v="7"/>
    <x v="15"/>
    <x v="2825"/>
  </r>
  <r>
    <x v="7"/>
    <x v="16"/>
    <x v="3242"/>
  </r>
  <r>
    <x v="7"/>
    <x v="17"/>
    <x v="3752"/>
  </r>
  <r>
    <x v="7"/>
    <x v="18"/>
    <x v="5609"/>
  </r>
  <r>
    <x v="7"/>
    <x v="19"/>
    <x v="2602"/>
  </r>
  <r>
    <x v="7"/>
    <x v="20"/>
    <x v="4396"/>
  </r>
  <r>
    <x v="7"/>
    <x v="21"/>
    <x v="6256"/>
  </r>
  <r>
    <x v="7"/>
    <x v="22"/>
    <x v="6257"/>
  </r>
  <r>
    <x v="7"/>
    <x v="23"/>
    <x v="6258"/>
  </r>
  <r>
    <x v="7"/>
    <x v="0"/>
    <x v="6259"/>
  </r>
  <r>
    <x v="7"/>
    <x v="1"/>
    <x v="6260"/>
  </r>
  <r>
    <x v="7"/>
    <x v="2"/>
    <x v="6261"/>
  </r>
  <r>
    <x v="7"/>
    <x v="3"/>
    <x v="6262"/>
  </r>
  <r>
    <x v="7"/>
    <x v="4"/>
    <x v="6263"/>
  </r>
  <r>
    <x v="7"/>
    <x v="5"/>
    <x v="3924"/>
  </r>
  <r>
    <x v="7"/>
    <x v="6"/>
    <x v="3384"/>
  </r>
  <r>
    <x v="7"/>
    <x v="7"/>
    <x v="3751"/>
  </r>
  <r>
    <x v="7"/>
    <x v="8"/>
    <x v="6264"/>
  </r>
  <r>
    <x v="7"/>
    <x v="9"/>
    <x v="3649"/>
  </r>
  <r>
    <x v="7"/>
    <x v="10"/>
    <x v="3925"/>
  </r>
  <r>
    <x v="7"/>
    <x v="11"/>
    <x v="3927"/>
  </r>
  <r>
    <x v="7"/>
    <x v="12"/>
    <x v="3641"/>
  </r>
  <r>
    <x v="7"/>
    <x v="13"/>
    <x v="2621"/>
  </r>
  <r>
    <x v="7"/>
    <x v="14"/>
    <x v="3007"/>
  </r>
  <r>
    <x v="7"/>
    <x v="15"/>
    <x v="2245"/>
  </r>
  <r>
    <x v="7"/>
    <x v="16"/>
    <x v="2099"/>
  </r>
  <r>
    <x v="7"/>
    <x v="17"/>
    <x v="2769"/>
  </r>
  <r>
    <x v="7"/>
    <x v="18"/>
    <x v="2028"/>
  </r>
  <r>
    <x v="7"/>
    <x v="19"/>
    <x v="2263"/>
  </r>
  <r>
    <x v="7"/>
    <x v="20"/>
    <x v="4075"/>
  </r>
  <r>
    <x v="7"/>
    <x v="21"/>
    <x v="3577"/>
  </r>
  <r>
    <x v="7"/>
    <x v="22"/>
    <x v="5591"/>
  </r>
  <r>
    <x v="7"/>
    <x v="23"/>
    <x v="2887"/>
  </r>
  <r>
    <x v="7"/>
    <x v="0"/>
    <x v="3075"/>
  </r>
  <r>
    <x v="7"/>
    <x v="1"/>
    <x v="5634"/>
  </r>
  <r>
    <x v="7"/>
    <x v="2"/>
    <x v="6265"/>
  </r>
  <r>
    <x v="7"/>
    <x v="3"/>
    <x v="2367"/>
  </r>
  <r>
    <x v="7"/>
    <x v="4"/>
    <x v="2351"/>
  </r>
  <r>
    <x v="7"/>
    <x v="5"/>
    <x v="3192"/>
  </r>
  <r>
    <x v="7"/>
    <x v="6"/>
    <x v="2804"/>
  </r>
  <r>
    <x v="7"/>
    <x v="7"/>
    <x v="2499"/>
  </r>
  <r>
    <x v="7"/>
    <x v="8"/>
    <x v="3913"/>
  </r>
  <r>
    <x v="7"/>
    <x v="9"/>
    <x v="4471"/>
  </r>
  <r>
    <x v="7"/>
    <x v="10"/>
    <x v="70"/>
  </r>
  <r>
    <x v="7"/>
    <x v="11"/>
    <x v="2932"/>
  </r>
  <r>
    <x v="7"/>
    <x v="12"/>
    <x v="104"/>
  </r>
  <r>
    <x v="7"/>
    <x v="13"/>
    <x v="6266"/>
  </r>
  <r>
    <x v="7"/>
    <x v="14"/>
    <x v="6267"/>
  </r>
  <r>
    <x v="7"/>
    <x v="15"/>
    <x v="6268"/>
  </r>
  <r>
    <x v="7"/>
    <x v="16"/>
    <x v="6269"/>
  </r>
  <r>
    <x v="7"/>
    <x v="17"/>
    <x v="5282"/>
  </r>
  <r>
    <x v="7"/>
    <x v="18"/>
    <x v="2375"/>
  </r>
  <r>
    <x v="7"/>
    <x v="19"/>
    <x v="6270"/>
  </r>
  <r>
    <x v="7"/>
    <x v="20"/>
    <x v="1613"/>
  </r>
  <r>
    <x v="7"/>
    <x v="21"/>
    <x v="3949"/>
  </r>
  <r>
    <x v="7"/>
    <x v="22"/>
    <x v="4272"/>
  </r>
  <r>
    <x v="7"/>
    <x v="23"/>
    <x v="5569"/>
  </r>
  <r>
    <x v="7"/>
    <x v="0"/>
    <x v="4504"/>
  </r>
  <r>
    <x v="7"/>
    <x v="1"/>
    <x v="2043"/>
  </r>
  <r>
    <x v="7"/>
    <x v="2"/>
    <x v="2264"/>
  </r>
  <r>
    <x v="7"/>
    <x v="3"/>
    <x v="4134"/>
  </r>
  <r>
    <x v="7"/>
    <x v="4"/>
    <x v="1527"/>
  </r>
  <r>
    <x v="7"/>
    <x v="5"/>
    <x v="6088"/>
  </r>
  <r>
    <x v="7"/>
    <x v="6"/>
    <x v="4871"/>
  </r>
  <r>
    <x v="7"/>
    <x v="7"/>
    <x v="4391"/>
  </r>
  <r>
    <x v="7"/>
    <x v="8"/>
    <x v="42"/>
  </r>
  <r>
    <x v="7"/>
    <x v="9"/>
    <x v="2409"/>
  </r>
  <r>
    <x v="7"/>
    <x v="10"/>
    <x v="6271"/>
  </r>
  <r>
    <x v="7"/>
    <x v="11"/>
    <x v="1897"/>
  </r>
  <r>
    <x v="7"/>
    <x v="12"/>
    <x v="1975"/>
  </r>
  <r>
    <x v="7"/>
    <x v="13"/>
    <x v="5418"/>
  </r>
  <r>
    <x v="7"/>
    <x v="14"/>
    <x v="1997"/>
  </r>
  <r>
    <x v="7"/>
    <x v="15"/>
    <x v="5804"/>
  </r>
  <r>
    <x v="7"/>
    <x v="16"/>
    <x v="4724"/>
  </r>
  <r>
    <x v="7"/>
    <x v="17"/>
    <x v="4414"/>
  </r>
  <r>
    <x v="7"/>
    <x v="18"/>
    <x v="2170"/>
  </r>
  <r>
    <x v="7"/>
    <x v="19"/>
    <x v="3757"/>
  </r>
  <r>
    <x v="7"/>
    <x v="20"/>
    <x v="6272"/>
  </r>
  <r>
    <x v="7"/>
    <x v="21"/>
    <x v="4914"/>
  </r>
  <r>
    <x v="7"/>
    <x v="22"/>
    <x v="2290"/>
  </r>
  <r>
    <x v="7"/>
    <x v="23"/>
    <x v="2262"/>
  </r>
  <r>
    <x v="7"/>
    <x v="0"/>
    <x v="2280"/>
  </r>
  <r>
    <x v="7"/>
    <x v="1"/>
    <x v="2485"/>
  </r>
  <r>
    <x v="7"/>
    <x v="2"/>
    <x v="3034"/>
  </r>
  <r>
    <x v="7"/>
    <x v="3"/>
    <x v="3239"/>
  </r>
  <r>
    <x v="7"/>
    <x v="4"/>
    <x v="2608"/>
  </r>
  <r>
    <x v="7"/>
    <x v="5"/>
    <x v="2309"/>
  </r>
  <r>
    <x v="7"/>
    <x v="6"/>
    <x v="4286"/>
  </r>
  <r>
    <x v="7"/>
    <x v="7"/>
    <x v="4447"/>
  </r>
  <r>
    <x v="7"/>
    <x v="8"/>
    <x v="3182"/>
  </r>
  <r>
    <x v="7"/>
    <x v="9"/>
    <x v="3912"/>
  </r>
  <r>
    <x v="7"/>
    <x v="10"/>
    <x v="6273"/>
  </r>
  <r>
    <x v="7"/>
    <x v="11"/>
    <x v="478"/>
  </r>
  <r>
    <x v="7"/>
    <x v="12"/>
    <x v="6274"/>
  </r>
  <r>
    <x v="7"/>
    <x v="13"/>
    <x v="6275"/>
  </r>
  <r>
    <x v="7"/>
    <x v="14"/>
    <x v="6276"/>
  </r>
  <r>
    <x v="7"/>
    <x v="15"/>
    <x v="4748"/>
  </r>
  <r>
    <x v="7"/>
    <x v="16"/>
    <x v="6277"/>
  </r>
  <r>
    <x v="7"/>
    <x v="17"/>
    <x v="4745"/>
  </r>
  <r>
    <x v="7"/>
    <x v="18"/>
    <x v="6278"/>
  </r>
  <r>
    <x v="7"/>
    <x v="19"/>
    <x v="4737"/>
  </r>
  <r>
    <x v="7"/>
    <x v="20"/>
    <x v="5722"/>
  </r>
  <r>
    <x v="7"/>
    <x v="21"/>
    <x v="5794"/>
  </r>
  <r>
    <x v="7"/>
    <x v="22"/>
    <x v="3135"/>
  </r>
  <r>
    <x v="7"/>
    <x v="23"/>
    <x v="3874"/>
  </r>
  <r>
    <x v="7"/>
    <x v="0"/>
    <x v="2043"/>
  </r>
  <r>
    <x v="7"/>
    <x v="1"/>
    <x v="6279"/>
  </r>
  <r>
    <x v="7"/>
    <x v="2"/>
    <x v="3761"/>
  </r>
  <r>
    <x v="7"/>
    <x v="3"/>
    <x v="2492"/>
  </r>
  <r>
    <x v="7"/>
    <x v="4"/>
    <x v="4554"/>
  </r>
  <r>
    <x v="7"/>
    <x v="5"/>
    <x v="5361"/>
  </r>
  <r>
    <x v="7"/>
    <x v="6"/>
    <x v="4205"/>
  </r>
  <r>
    <x v="7"/>
    <x v="7"/>
    <x v="2625"/>
  </r>
  <r>
    <x v="7"/>
    <x v="8"/>
    <x v="25"/>
  </r>
  <r>
    <x v="7"/>
    <x v="9"/>
    <x v="2400"/>
  </r>
  <r>
    <x v="7"/>
    <x v="10"/>
    <x v="1410"/>
  </r>
  <r>
    <x v="7"/>
    <x v="11"/>
    <x v="6280"/>
  </r>
  <r>
    <x v="7"/>
    <x v="12"/>
    <x v="34"/>
  </r>
  <r>
    <x v="7"/>
    <x v="13"/>
    <x v="455"/>
  </r>
  <r>
    <x v="7"/>
    <x v="14"/>
    <x v="2251"/>
  </r>
  <r>
    <x v="7"/>
    <x v="15"/>
    <x v="5109"/>
  </r>
  <r>
    <x v="7"/>
    <x v="16"/>
    <x v="6281"/>
  </r>
  <r>
    <x v="7"/>
    <x v="17"/>
    <x v="6282"/>
  </r>
  <r>
    <x v="7"/>
    <x v="18"/>
    <x v="3857"/>
  </r>
  <r>
    <x v="7"/>
    <x v="19"/>
    <x v="3371"/>
  </r>
  <r>
    <x v="7"/>
    <x v="20"/>
    <x v="4388"/>
  </r>
  <r>
    <x v="7"/>
    <x v="21"/>
    <x v="6283"/>
  </r>
  <r>
    <x v="7"/>
    <x v="22"/>
    <x v="2792"/>
  </r>
  <r>
    <x v="7"/>
    <x v="23"/>
    <x v="458"/>
  </r>
  <r>
    <x v="7"/>
    <x v="0"/>
    <x v="4921"/>
  </r>
  <r>
    <x v="7"/>
    <x v="1"/>
    <x v="5025"/>
  </r>
  <r>
    <x v="7"/>
    <x v="2"/>
    <x v="2295"/>
  </r>
  <r>
    <x v="7"/>
    <x v="3"/>
    <x v="2733"/>
  </r>
  <r>
    <x v="7"/>
    <x v="4"/>
    <x v="4916"/>
  </r>
  <r>
    <x v="7"/>
    <x v="5"/>
    <x v="2540"/>
  </r>
  <r>
    <x v="7"/>
    <x v="6"/>
    <x v="6284"/>
  </r>
  <r>
    <x v="7"/>
    <x v="7"/>
    <x v="2301"/>
  </r>
  <r>
    <x v="7"/>
    <x v="8"/>
    <x v="3719"/>
  </r>
  <r>
    <x v="7"/>
    <x v="9"/>
    <x v="2193"/>
  </r>
  <r>
    <x v="7"/>
    <x v="10"/>
    <x v="2882"/>
  </r>
  <r>
    <x v="7"/>
    <x v="11"/>
    <x v="4754"/>
  </r>
  <r>
    <x v="7"/>
    <x v="12"/>
    <x v="6285"/>
  </r>
  <r>
    <x v="7"/>
    <x v="13"/>
    <x v="4643"/>
  </r>
  <r>
    <x v="7"/>
    <x v="14"/>
    <x v="4790"/>
  </r>
  <r>
    <x v="7"/>
    <x v="15"/>
    <x v="6098"/>
  </r>
  <r>
    <x v="7"/>
    <x v="16"/>
    <x v="5708"/>
  </r>
  <r>
    <x v="7"/>
    <x v="17"/>
    <x v="4935"/>
  </r>
  <r>
    <x v="7"/>
    <x v="18"/>
    <x v="6286"/>
  </r>
  <r>
    <x v="7"/>
    <x v="19"/>
    <x v="5770"/>
  </r>
  <r>
    <x v="7"/>
    <x v="20"/>
    <x v="6195"/>
  </r>
  <r>
    <x v="7"/>
    <x v="21"/>
    <x v="4877"/>
  </r>
  <r>
    <x v="7"/>
    <x v="22"/>
    <x v="2028"/>
  </r>
  <r>
    <x v="7"/>
    <x v="23"/>
    <x v="2247"/>
  </r>
  <r>
    <x v="7"/>
    <x v="0"/>
    <x v="3379"/>
  </r>
  <r>
    <x v="7"/>
    <x v="1"/>
    <x v="2264"/>
  </r>
  <r>
    <x v="7"/>
    <x v="2"/>
    <x v="5208"/>
  </r>
  <r>
    <x v="7"/>
    <x v="3"/>
    <x v="2291"/>
  </r>
  <r>
    <x v="7"/>
    <x v="4"/>
    <x v="4321"/>
  </r>
  <r>
    <x v="7"/>
    <x v="5"/>
    <x v="5246"/>
  </r>
  <r>
    <x v="7"/>
    <x v="6"/>
    <x v="6287"/>
  </r>
  <r>
    <x v="7"/>
    <x v="7"/>
    <x v="2460"/>
  </r>
  <r>
    <x v="7"/>
    <x v="8"/>
    <x v="2474"/>
  </r>
  <r>
    <x v="7"/>
    <x v="9"/>
    <x v="3949"/>
  </r>
  <r>
    <x v="7"/>
    <x v="10"/>
    <x v="3596"/>
  </r>
  <r>
    <x v="7"/>
    <x v="11"/>
    <x v="6288"/>
  </r>
  <r>
    <x v="7"/>
    <x v="12"/>
    <x v="2815"/>
  </r>
  <r>
    <x v="7"/>
    <x v="13"/>
    <x v="1940"/>
  </r>
  <r>
    <x v="7"/>
    <x v="14"/>
    <x v="1803"/>
  </r>
  <r>
    <x v="7"/>
    <x v="15"/>
    <x v="4964"/>
  </r>
  <r>
    <x v="7"/>
    <x v="16"/>
    <x v="2493"/>
  </r>
  <r>
    <x v="7"/>
    <x v="17"/>
    <x v="4913"/>
  </r>
  <r>
    <x v="7"/>
    <x v="18"/>
    <x v="4743"/>
  </r>
  <r>
    <x v="7"/>
    <x v="19"/>
    <x v="2824"/>
  </r>
  <r>
    <x v="7"/>
    <x v="20"/>
    <x v="2555"/>
  </r>
  <r>
    <x v="7"/>
    <x v="21"/>
    <x v="6289"/>
  </r>
  <r>
    <x v="7"/>
    <x v="22"/>
    <x v="6290"/>
  </r>
  <r>
    <x v="7"/>
    <x v="23"/>
    <x v="6291"/>
  </r>
  <r>
    <x v="7"/>
    <x v="0"/>
    <x v="2789"/>
  </r>
  <r>
    <x v="7"/>
    <x v="1"/>
    <x v="6292"/>
  </r>
  <r>
    <x v="7"/>
    <x v="2"/>
    <x v="3906"/>
  </r>
  <r>
    <x v="7"/>
    <x v="3"/>
    <x v="3303"/>
  </r>
  <r>
    <x v="7"/>
    <x v="4"/>
    <x v="2328"/>
  </r>
  <r>
    <x v="7"/>
    <x v="5"/>
    <x v="5724"/>
  </r>
  <r>
    <x v="7"/>
    <x v="6"/>
    <x v="2950"/>
  </r>
  <r>
    <x v="7"/>
    <x v="7"/>
    <x v="4868"/>
  </r>
  <r>
    <x v="7"/>
    <x v="8"/>
    <x v="5680"/>
  </r>
  <r>
    <x v="7"/>
    <x v="9"/>
    <x v="3132"/>
  </r>
  <r>
    <x v="7"/>
    <x v="10"/>
    <x v="3268"/>
  </r>
  <r>
    <x v="7"/>
    <x v="11"/>
    <x v="2775"/>
  </r>
  <r>
    <x v="7"/>
    <x v="12"/>
    <x v="2772"/>
  </r>
  <r>
    <x v="7"/>
    <x v="13"/>
    <x v="3203"/>
  </r>
  <r>
    <x v="7"/>
    <x v="14"/>
    <x v="4924"/>
  </r>
  <r>
    <x v="7"/>
    <x v="15"/>
    <x v="4726"/>
  </r>
  <r>
    <x v="7"/>
    <x v="16"/>
    <x v="1864"/>
  </r>
  <r>
    <x v="7"/>
    <x v="17"/>
    <x v="6293"/>
  </r>
  <r>
    <x v="7"/>
    <x v="18"/>
    <x v="3020"/>
  </r>
  <r>
    <x v="7"/>
    <x v="19"/>
    <x v="5360"/>
  </r>
  <r>
    <x v="7"/>
    <x v="20"/>
    <x v="4641"/>
  </r>
  <r>
    <x v="7"/>
    <x v="21"/>
    <x v="2829"/>
  </r>
  <r>
    <x v="7"/>
    <x v="22"/>
    <x v="3378"/>
  </r>
  <r>
    <x v="7"/>
    <x v="23"/>
    <x v="3581"/>
  </r>
  <r>
    <x v="7"/>
    <x v="0"/>
    <x v="2504"/>
  </r>
  <r>
    <x v="7"/>
    <x v="1"/>
    <x v="2997"/>
  </r>
  <r>
    <x v="7"/>
    <x v="2"/>
    <x v="3427"/>
  </r>
  <r>
    <x v="7"/>
    <x v="3"/>
    <x v="2099"/>
  </r>
  <r>
    <x v="7"/>
    <x v="4"/>
    <x v="4383"/>
  </r>
  <r>
    <x v="7"/>
    <x v="5"/>
    <x v="1517"/>
  </r>
  <r>
    <x v="7"/>
    <x v="6"/>
    <x v="6294"/>
  </r>
  <r>
    <x v="7"/>
    <x v="7"/>
    <x v="5645"/>
  </r>
  <r>
    <x v="7"/>
    <x v="8"/>
    <x v="3878"/>
  </r>
  <r>
    <x v="7"/>
    <x v="9"/>
    <x v="5712"/>
  </r>
  <r>
    <x v="7"/>
    <x v="10"/>
    <x v="3850"/>
  </r>
  <r>
    <x v="7"/>
    <x v="11"/>
    <x v="5253"/>
  </r>
  <r>
    <x v="7"/>
    <x v="12"/>
    <x v="4418"/>
  </r>
  <r>
    <x v="7"/>
    <x v="13"/>
    <x v="3612"/>
  </r>
  <r>
    <x v="7"/>
    <x v="14"/>
    <x v="1628"/>
  </r>
  <r>
    <x v="7"/>
    <x v="15"/>
    <x v="1852"/>
  </r>
  <r>
    <x v="7"/>
    <x v="16"/>
    <x v="4815"/>
  </r>
  <r>
    <x v="7"/>
    <x v="17"/>
    <x v="3850"/>
  </r>
  <r>
    <x v="7"/>
    <x v="18"/>
    <x v="2961"/>
  </r>
  <r>
    <x v="7"/>
    <x v="19"/>
    <x v="6295"/>
  </r>
  <r>
    <x v="7"/>
    <x v="20"/>
    <x v="2879"/>
  </r>
  <r>
    <x v="7"/>
    <x v="21"/>
    <x v="1656"/>
  </r>
  <r>
    <x v="7"/>
    <x v="22"/>
    <x v="1605"/>
  </r>
  <r>
    <x v="7"/>
    <x v="23"/>
    <x v="3851"/>
  </r>
  <r>
    <x v="8"/>
    <x v="0"/>
    <x v="3939"/>
  </r>
  <r>
    <x v="8"/>
    <x v="1"/>
    <x v="4645"/>
  </r>
  <r>
    <x v="8"/>
    <x v="2"/>
    <x v="3627"/>
  </r>
  <r>
    <x v="8"/>
    <x v="3"/>
    <x v="2624"/>
  </r>
  <r>
    <x v="8"/>
    <x v="4"/>
    <x v="2772"/>
  </r>
  <r>
    <x v="8"/>
    <x v="5"/>
    <x v="6296"/>
  </r>
  <r>
    <x v="8"/>
    <x v="6"/>
    <x v="4064"/>
  </r>
  <r>
    <x v="8"/>
    <x v="7"/>
    <x v="4507"/>
  </r>
  <r>
    <x v="8"/>
    <x v="8"/>
    <x v="3684"/>
  </r>
  <r>
    <x v="8"/>
    <x v="9"/>
    <x v="1863"/>
  </r>
  <r>
    <x v="8"/>
    <x v="10"/>
    <x v="4388"/>
  </r>
  <r>
    <x v="8"/>
    <x v="11"/>
    <x v="2177"/>
  </r>
  <r>
    <x v="8"/>
    <x v="12"/>
    <x v="2338"/>
  </r>
  <r>
    <x v="8"/>
    <x v="13"/>
    <x v="2036"/>
  </r>
  <r>
    <x v="8"/>
    <x v="14"/>
    <x v="3870"/>
  </r>
  <r>
    <x v="8"/>
    <x v="15"/>
    <x v="3198"/>
  </r>
  <r>
    <x v="8"/>
    <x v="16"/>
    <x v="3182"/>
  </r>
  <r>
    <x v="8"/>
    <x v="17"/>
    <x v="4343"/>
  </r>
  <r>
    <x v="8"/>
    <x v="18"/>
    <x v="6279"/>
  </r>
  <r>
    <x v="8"/>
    <x v="19"/>
    <x v="2400"/>
  </r>
  <r>
    <x v="8"/>
    <x v="20"/>
    <x v="4129"/>
  </r>
  <r>
    <x v="8"/>
    <x v="21"/>
    <x v="4287"/>
  </r>
  <r>
    <x v="8"/>
    <x v="22"/>
    <x v="5383"/>
  </r>
  <r>
    <x v="8"/>
    <x v="23"/>
    <x v="6297"/>
  </r>
  <r>
    <x v="8"/>
    <x v="0"/>
    <x v="4417"/>
  </r>
  <r>
    <x v="8"/>
    <x v="1"/>
    <x v="6298"/>
  </r>
  <r>
    <x v="8"/>
    <x v="2"/>
    <x v="5968"/>
  </r>
  <r>
    <x v="8"/>
    <x v="3"/>
    <x v="5540"/>
  </r>
  <r>
    <x v="8"/>
    <x v="4"/>
    <x v="2245"/>
  </r>
  <r>
    <x v="8"/>
    <x v="5"/>
    <x v="2514"/>
  </r>
  <r>
    <x v="8"/>
    <x v="6"/>
    <x v="3887"/>
  </r>
  <r>
    <x v="8"/>
    <x v="7"/>
    <x v="3987"/>
  </r>
  <r>
    <x v="8"/>
    <x v="8"/>
    <x v="2551"/>
  </r>
  <r>
    <x v="8"/>
    <x v="9"/>
    <x v="3174"/>
  </r>
  <r>
    <x v="8"/>
    <x v="10"/>
    <x v="2636"/>
  </r>
  <r>
    <x v="8"/>
    <x v="11"/>
    <x v="2294"/>
  </r>
  <r>
    <x v="8"/>
    <x v="12"/>
    <x v="3751"/>
  </r>
  <r>
    <x v="8"/>
    <x v="13"/>
    <x v="2553"/>
  </r>
  <r>
    <x v="8"/>
    <x v="14"/>
    <x v="3369"/>
  </r>
  <r>
    <x v="8"/>
    <x v="15"/>
    <x v="2982"/>
  </r>
  <r>
    <x v="8"/>
    <x v="16"/>
    <x v="3806"/>
  </r>
  <r>
    <x v="8"/>
    <x v="17"/>
    <x v="3171"/>
  </r>
  <r>
    <x v="8"/>
    <x v="18"/>
    <x v="3171"/>
  </r>
  <r>
    <x v="8"/>
    <x v="19"/>
    <x v="3254"/>
  </r>
  <r>
    <x v="8"/>
    <x v="20"/>
    <x v="3743"/>
  </r>
  <r>
    <x v="8"/>
    <x v="21"/>
    <x v="3097"/>
  </r>
  <r>
    <x v="8"/>
    <x v="22"/>
    <x v="4134"/>
  </r>
  <r>
    <x v="8"/>
    <x v="23"/>
    <x v="2265"/>
  </r>
  <r>
    <x v="8"/>
    <x v="0"/>
    <x v="3986"/>
  </r>
  <r>
    <x v="8"/>
    <x v="1"/>
    <x v="3178"/>
  </r>
  <r>
    <x v="8"/>
    <x v="2"/>
    <x v="3094"/>
  </r>
  <r>
    <x v="8"/>
    <x v="3"/>
    <x v="3384"/>
  </r>
  <r>
    <x v="8"/>
    <x v="4"/>
    <x v="2632"/>
  </r>
  <r>
    <x v="8"/>
    <x v="5"/>
    <x v="2553"/>
  </r>
  <r>
    <x v="8"/>
    <x v="6"/>
    <x v="2733"/>
  </r>
  <r>
    <x v="8"/>
    <x v="7"/>
    <x v="2641"/>
  </r>
  <r>
    <x v="8"/>
    <x v="8"/>
    <x v="1869"/>
  </r>
  <r>
    <x v="8"/>
    <x v="9"/>
    <x v="1651"/>
  </r>
  <r>
    <x v="8"/>
    <x v="10"/>
    <x v="3426"/>
  </r>
  <r>
    <x v="8"/>
    <x v="11"/>
    <x v="2239"/>
  </r>
  <r>
    <x v="8"/>
    <x v="12"/>
    <x v="4989"/>
  </r>
  <r>
    <x v="8"/>
    <x v="13"/>
    <x v="3642"/>
  </r>
  <r>
    <x v="8"/>
    <x v="14"/>
    <x v="3385"/>
  </r>
  <r>
    <x v="8"/>
    <x v="15"/>
    <x v="3269"/>
  </r>
  <r>
    <x v="8"/>
    <x v="16"/>
    <x v="2340"/>
  </r>
  <r>
    <x v="8"/>
    <x v="17"/>
    <x v="3355"/>
  </r>
  <r>
    <x v="8"/>
    <x v="18"/>
    <x v="2090"/>
  </r>
  <r>
    <x v="8"/>
    <x v="19"/>
    <x v="2582"/>
  </r>
  <r>
    <x v="8"/>
    <x v="20"/>
    <x v="2354"/>
  </r>
  <r>
    <x v="8"/>
    <x v="21"/>
    <x v="2922"/>
  </r>
  <r>
    <x v="8"/>
    <x v="22"/>
    <x v="2516"/>
  </r>
  <r>
    <x v="8"/>
    <x v="23"/>
    <x v="4977"/>
  </r>
  <r>
    <x v="8"/>
    <x v="0"/>
    <x v="6299"/>
  </r>
  <r>
    <x v="8"/>
    <x v="1"/>
    <x v="4981"/>
  </r>
  <r>
    <x v="8"/>
    <x v="2"/>
    <x v="4451"/>
  </r>
  <r>
    <x v="8"/>
    <x v="3"/>
    <x v="6300"/>
  </r>
  <r>
    <x v="8"/>
    <x v="4"/>
    <x v="3068"/>
  </r>
  <r>
    <x v="8"/>
    <x v="5"/>
    <x v="3213"/>
  </r>
  <r>
    <x v="8"/>
    <x v="6"/>
    <x v="1568"/>
  </r>
  <r>
    <x v="8"/>
    <x v="7"/>
    <x v="2052"/>
  </r>
  <r>
    <x v="8"/>
    <x v="8"/>
    <x v="3269"/>
  </r>
  <r>
    <x v="8"/>
    <x v="9"/>
    <x v="3826"/>
  </r>
  <r>
    <x v="8"/>
    <x v="10"/>
    <x v="3139"/>
  </r>
  <r>
    <x v="8"/>
    <x v="11"/>
    <x v="6301"/>
  </r>
  <r>
    <x v="8"/>
    <x v="12"/>
    <x v="6302"/>
  </r>
  <r>
    <x v="8"/>
    <x v="13"/>
    <x v="2937"/>
  </r>
  <r>
    <x v="8"/>
    <x v="14"/>
    <x v="1524"/>
  </r>
  <r>
    <x v="8"/>
    <x v="15"/>
    <x v="2297"/>
  </r>
  <r>
    <x v="8"/>
    <x v="16"/>
    <x v="4288"/>
  </r>
  <r>
    <x v="8"/>
    <x v="17"/>
    <x v="4450"/>
  </r>
  <r>
    <x v="8"/>
    <x v="18"/>
    <x v="2578"/>
  </r>
  <r>
    <x v="8"/>
    <x v="19"/>
    <x v="1581"/>
  </r>
  <r>
    <x v="8"/>
    <x v="20"/>
    <x v="3877"/>
  </r>
  <r>
    <x v="8"/>
    <x v="21"/>
    <x v="6303"/>
  </r>
  <r>
    <x v="8"/>
    <x v="22"/>
    <x v="3103"/>
  </r>
  <r>
    <x v="8"/>
    <x v="23"/>
    <x v="5072"/>
  </r>
  <r>
    <x v="8"/>
    <x v="0"/>
    <x v="5820"/>
  </r>
  <r>
    <x v="8"/>
    <x v="1"/>
    <x v="3385"/>
  </r>
  <r>
    <x v="8"/>
    <x v="2"/>
    <x v="6304"/>
  </r>
  <r>
    <x v="8"/>
    <x v="3"/>
    <x v="2373"/>
  </r>
  <r>
    <x v="8"/>
    <x v="4"/>
    <x v="2063"/>
  </r>
  <r>
    <x v="8"/>
    <x v="5"/>
    <x v="3393"/>
  </r>
  <r>
    <x v="8"/>
    <x v="6"/>
    <x v="6305"/>
  </r>
  <r>
    <x v="8"/>
    <x v="7"/>
    <x v="6306"/>
  </r>
  <r>
    <x v="8"/>
    <x v="8"/>
    <x v="2568"/>
  </r>
  <r>
    <x v="8"/>
    <x v="9"/>
    <x v="3569"/>
  </r>
  <r>
    <x v="8"/>
    <x v="10"/>
    <x v="2572"/>
  </r>
  <r>
    <x v="8"/>
    <x v="11"/>
    <x v="2613"/>
  </r>
  <r>
    <x v="8"/>
    <x v="12"/>
    <x v="5038"/>
  </r>
  <r>
    <x v="8"/>
    <x v="13"/>
    <x v="4830"/>
  </r>
  <r>
    <x v="8"/>
    <x v="14"/>
    <x v="2597"/>
  </r>
  <r>
    <x v="8"/>
    <x v="15"/>
    <x v="3303"/>
  </r>
  <r>
    <x v="8"/>
    <x v="16"/>
    <x v="2682"/>
  </r>
  <r>
    <x v="8"/>
    <x v="17"/>
    <x v="3537"/>
  </r>
  <r>
    <x v="8"/>
    <x v="18"/>
    <x v="2870"/>
  </r>
  <r>
    <x v="8"/>
    <x v="19"/>
    <x v="5024"/>
  </r>
  <r>
    <x v="8"/>
    <x v="20"/>
    <x v="4213"/>
  </r>
  <r>
    <x v="8"/>
    <x v="21"/>
    <x v="2594"/>
  </r>
  <r>
    <x v="8"/>
    <x v="22"/>
    <x v="4834"/>
  </r>
  <r>
    <x v="8"/>
    <x v="23"/>
    <x v="2093"/>
  </r>
  <r>
    <x v="8"/>
    <x v="0"/>
    <x v="2335"/>
  </r>
  <r>
    <x v="8"/>
    <x v="1"/>
    <x v="2735"/>
  </r>
  <r>
    <x v="8"/>
    <x v="2"/>
    <x v="2309"/>
  </r>
  <r>
    <x v="8"/>
    <x v="3"/>
    <x v="3254"/>
  </r>
  <r>
    <x v="8"/>
    <x v="4"/>
    <x v="3806"/>
  </r>
  <r>
    <x v="8"/>
    <x v="5"/>
    <x v="2527"/>
  </r>
  <r>
    <x v="8"/>
    <x v="6"/>
    <x v="1992"/>
  </r>
  <r>
    <x v="8"/>
    <x v="7"/>
    <x v="1856"/>
  </r>
  <r>
    <x v="8"/>
    <x v="8"/>
    <x v="2933"/>
  </r>
  <r>
    <x v="8"/>
    <x v="9"/>
    <x v="1591"/>
  </r>
  <r>
    <x v="8"/>
    <x v="10"/>
    <x v="2818"/>
  </r>
  <r>
    <x v="8"/>
    <x v="11"/>
    <x v="4505"/>
  </r>
  <r>
    <x v="8"/>
    <x v="12"/>
    <x v="6307"/>
  </r>
  <r>
    <x v="8"/>
    <x v="13"/>
    <x v="4676"/>
  </r>
  <r>
    <x v="8"/>
    <x v="14"/>
    <x v="5407"/>
  </r>
  <r>
    <x v="8"/>
    <x v="15"/>
    <x v="6308"/>
  </r>
  <r>
    <x v="8"/>
    <x v="16"/>
    <x v="6309"/>
  </r>
  <r>
    <x v="8"/>
    <x v="17"/>
    <x v="6310"/>
  </r>
  <r>
    <x v="8"/>
    <x v="18"/>
    <x v="6311"/>
  </r>
  <r>
    <x v="8"/>
    <x v="19"/>
    <x v="5789"/>
  </r>
  <r>
    <x v="8"/>
    <x v="20"/>
    <x v="4357"/>
  </r>
  <r>
    <x v="8"/>
    <x v="21"/>
    <x v="2393"/>
  </r>
  <r>
    <x v="8"/>
    <x v="22"/>
    <x v="1529"/>
  </r>
  <r>
    <x v="8"/>
    <x v="23"/>
    <x v="5361"/>
  </r>
  <r>
    <x v="8"/>
    <x v="0"/>
    <x v="2571"/>
  </r>
  <r>
    <x v="8"/>
    <x v="1"/>
    <x v="2172"/>
  </r>
  <r>
    <x v="8"/>
    <x v="2"/>
    <x v="2056"/>
  </r>
  <r>
    <x v="8"/>
    <x v="3"/>
    <x v="2571"/>
  </r>
  <r>
    <x v="8"/>
    <x v="4"/>
    <x v="5029"/>
  </r>
  <r>
    <x v="8"/>
    <x v="5"/>
    <x v="3591"/>
  </r>
  <r>
    <x v="8"/>
    <x v="6"/>
    <x v="6312"/>
  </r>
  <r>
    <x v="8"/>
    <x v="7"/>
    <x v="6313"/>
  </r>
  <r>
    <x v="8"/>
    <x v="8"/>
    <x v="6039"/>
  </r>
  <r>
    <x v="8"/>
    <x v="9"/>
    <x v="3270"/>
  </r>
  <r>
    <x v="8"/>
    <x v="10"/>
    <x v="4545"/>
  </r>
  <r>
    <x v="8"/>
    <x v="11"/>
    <x v="2008"/>
  </r>
  <r>
    <x v="8"/>
    <x v="12"/>
    <x v="6314"/>
  </r>
  <r>
    <x v="8"/>
    <x v="13"/>
    <x v="6315"/>
  </r>
  <r>
    <x v="8"/>
    <x v="14"/>
    <x v="6316"/>
  </r>
  <r>
    <x v="8"/>
    <x v="15"/>
    <x v="4958"/>
  </r>
  <r>
    <x v="8"/>
    <x v="16"/>
    <x v="4823"/>
  </r>
  <r>
    <x v="8"/>
    <x v="17"/>
    <x v="6317"/>
  </r>
  <r>
    <x v="8"/>
    <x v="18"/>
    <x v="6318"/>
  </r>
  <r>
    <x v="8"/>
    <x v="19"/>
    <x v="1984"/>
  </r>
  <r>
    <x v="8"/>
    <x v="20"/>
    <x v="6319"/>
  </r>
  <r>
    <x v="8"/>
    <x v="21"/>
    <x v="5896"/>
  </r>
  <r>
    <x v="8"/>
    <x v="22"/>
    <x v="4324"/>
  </r>
  <r>
    <x v="8"/>
    <x v="23"/>
    <x v="2386"/>
  </r>
  <r>
    <x v="8"/>
    <x v="0"/>
    <x v="3775"/>
  </r>
  <r>
    <x v="8"/>
    <x v="1"/>
    <x v="1673"/>
  </r>
  <r>
    <x v="8"/>
    <x v="2"/>
    <x v="2577"/>
  </r>
  <r>
    <x v="8"/>
    <x v="3"/>
    <x v="6307"/>
  </r>
  <r>
    <x v="8"/>
    <x v="4"/>
    <x v="4140"/>
  </r>
  <r>
    <x v="8"/>
    <x v="5"/>
    <x v="6320"/>
  </r>
  <r>
    <x v="8"/>
    <x v="6"/>
    <x v="4604"/>
  </r>
  <r>
    <x v="8"/>
    <x v="7"/>
    <x v="6321"/>
  </r>
  <r>
    <x v="8"/>
    <x v="8"/>
    <x v="4881"/>
  </r>
  <r>
    <x v="8"/>
    <x v="9"/>
    <x v="5233"/>
  </r>
  <r>
    <x v="8"/>
    <x v="10"/>
    <x v="4700"/>
  </r>
  <r>
    <x v="8"/>
    <x v="11"/>
    <x v="111"/>
  </r>
  <r>
    <x v="8"/>
    <x v="12"/>
    <x v="6322"/>
  </r>
  <r>
    <x v="8"/>
    <x v="13"/>
    <x v="6323"/>
  </r>
  <r>
    <x v="8"/>
    <x v="14"/>
    <x v="6324"/>
  </r>
  <r>
    <x v="8"/>
    <x v="15"/>
    <x v="6325"/>
  </r>
  <r>
    <x v="8"/>
    <x v="16"/>
    <x v="6326"/>
  </r>
  <r>
    <x v="8"/>
    <x v="17"/>
    <x v="6327"/>
  </r>
  <r>
    <x v="8"/>
    <x v="18"/>
    <x v="6328"/>
  </r>
  <r>
    <x v="8"/>
    <x v="19"/>
    <x v="5445"/>
  </r>
  <r>
    <x v="8"/>
    <x v="20"/>
    <x v="6329"/>
  </r>
  <r>
    <x v="8"/>
    <x v="21"/>
    <x v="5252"/>
  </r>
  <r>
    <x v="8"/>
    <x v="22"/>
    <x v="1593"/>
  </r>
  <r>
    <x v="8"/>
    <x v="23"/>
    <x v="2717"/>
  </r>
  <r>
    <x v="8"/>
    <x v="0"/>
    <x v="3150"/>
  </r>
  <r>
    <x v="8"/>
    <x v="1"/>
    <x v="1586"/>
  </r>
  <r>
    <x v="8"/>
    <x v="2"/>
    <x v="4899"/>
  </r>
  <r>
    <x v="8"/>
    <x v="3"/>
    <x v="1625"/>
  </r>
  <r>
    <x v="8"/>
    <x v="4"/>
    <x v="4202"/>
  </r>
  <r>
    <x v="8"/>
    <x v="5"/>
    <x v="6330"/>
  </r>
  <r>
    <x v="8"/>
    <x v="6"/>
    <x v="3941"/>
  </r>
  <r>
    <x v="8"/>
    <x v="7"/>
    <x v="5134"/>
  </r>
  <r>
    <x v="8"/>
    <x v="8"/>
    <x v="3535"/>
  </r>
  <r>
    <x v="8"/>
    <x v="9"/>
    <x v="109"/>
  </r>
  <r>
    <x v="8"/>
    <x v="10"/>
    <x v="5173"/>
  </r>
  <r>
    <x v="8"/>
    <x v="11"/>
    <x v="6331"/>
  </r>
  <r>
    <x v="8"/>
    <x v="12"/>
    <x v="6332"/>
  </r>
  <r>
    <x v="8"/>
    <x v="13"/>
    <x v="6333"/>
  </r>
  <r>
    <x v="8"/>
    <x v="14"/>
    <x v="6334"/>
  </r>
  <r>
    <x v="8"/>
    <x v="15"/>
    <x v="6335"/>
  </r>
  <r>
    <x v="8"/>
    <x v="16"/>
    <x v="6336"/>
  </r>
  <r>
    <x v="8"/>
    <x v="17"/>
    <x v="6337"/>
  </r>
  <r>
    <x v="8"/>
    <x v="18"/>
    <x v="6338"/>
  </r>
  <r>
    <x v="8"/>
    <x v="19"/>
    <x v="5108"/>
  </r>
  <r>
    <x v="8"/>
    <x v="20"/>
    <x v="3613"/>
  </r>
  <r>
    <x v="8"/>
    <x v="21"/>
    <x v="6339"/>
  </r>
  <r>
    <x v="8"/>
    <x v="22"/>
    <x v="6340"/>
  </r>
  <r>
    <x v="8"/>
    <x v="23"/>
    <x v="408"/>
  </r>
  <r>
    <x v="8"/>
    <x v="0"/>
    <x v="4583"/>
  </r>
  <r>
    <x v="8"/>
    <x v="1"/>
    <x v="6341"/>
  </r>
  <r>
    <x v="8"/>
    <x v="2"/>
    <x v="5782"/>
  </r>
  <r>
    <x v="8"/>
    <x v="3"/>
    <x v="6342"/>
  </r>
  <r>
    <x v="8"/>
    <x v="4"/>
    <x v="4766"/>
  </r>
  <r>
    <x v="8"/>
    <x v="5"/>
    <x v="4284"/>
  </r>
  <r>
    <x v="8"/>
    <x v="6"/>
    <x v="4786"/>
  </r>
  <r>
    <x v="8"/>
    <x v="7"/>
    <x v="2657"/>
  </r>
  <r>
    <x v="8"/>
    <x v="8"/>
    <x v="5134"/>
  </r>
  <r>
    <x v="8"/>
    <x v="9"/>
    <x v="6343"/>
  </r>
  <r>
    <x v="8"/>
    <x v="10"/>
    <x v="4674"/>
  </r>
  <r>
    <x v="8"/>
    <x v="11"/>
    <x v="11"/>
  </r>
  <r>
    <x v="8"/>
    <x v="12"/>
    <x v="4201"/>
  </r>
  <r>
    <x v="8"/>
    <x v="13"/>
    <x v="5451"/>
  </r>
  <r>
    <x v="8"/>
    <x v="14"/>
    <x v="6344"/>
  </r>
  <r>
    <x v="8"/>
    <x v="15"/>
    <x v="6345"/>
  </r>
  <r>
    <x v="8"/>
    <x v="16"/>
    <x v="6346"/>
  </r>
  <r>
    <x v="8"/>
    <x v="17"/>
    <x v="6347"/>
  </r>
  <r>
    <x v="8"/>
    <x v="18"/>
    <x v="6348"/>
  </r>
  <r>
    <x v="8"/>
    <x v="19"/>
    <x v="4534"/>
  </r>
  <r>
    <x v="8"/>
    <x v="20"/>
    <x v="2122"/>
  </r>
  <r>
    <x v="8"/>
    <x v="21"/>
    <x v="3575"/>
  </r>
  <r>
    <x v="8"/>
    <x v="22"/>
    <x v="4731"/>
  </r>
  <r>
    <x v="8"/>
    <x v="23"/>
    <x v="4500"/>
  </r>
  <r>
    <x v="8"/>
    <x v="0"/>
    <x v="1216"/>
  </r>
  <r>
    <x v="8"/>
    <x v="1"/>
    <x v="5322"/>
  </r>
  <r>
    <x v="8"/>
    <x v="2"/>
    <x v="1642"/>
  </r>
  <r>
    <x v="8"/>
    <x v="3"/>
    <x v="2289"/>
  </r>
  <r>
    <x v="8"/>
    <x v="4"/>
    <x v="2744"/>
  </r>
  <r>
    <x v="8"/>
    <x v="5"/>
    <x v="3615"/>
  </r>
  <r>
    <x v="8"/>
    <x v="6"/>
    <x v="6349"/>
  </r>
  <r>
    <x v="8"/>
    <x v="7"/>
    <x v="1897"/>
  </r>
  <r>
    <x v="8"/>
    <x v="8"/>
    <x v="6350"/>
  </r>
  <r>
    <x v="8"/>
    <x v="9"/>
    <x v="6144"/>
  </r>
  <r>
    <x v="8"/>
    <x v="10"/>
    <x v="3799"/>
  </r>
  <r>
    <x v="8"/>
    <x v="11"/>
    <x v="4976"/>
  </r>
  <r>
    <x v="8"/>
    <x v="12"/>
    <x v="5947"/>
  </r>
  <r>
    <x v="8"/>
    <x v="13"/>
    <x v="4324"/>
  </r>
  <r>
    <x v="8"/>
    <x v="14"/>
    <x v="4140"/>
  </r>
  <r>
    <x v="8"/>
    <x v="15"/>
    <x v="5117"/>
  </r>
  <r>
    <x v="8"/>
    <x v="16"/>
    <x v="6351"/>
  </r>
  <r>
    <x v="8"/>
    <x v="17"/>
    <x v="3225"/>
  </r>
  <r>
    <x v="8"/>
    <x v="18"/>
    <x v="6352"/>
  </r>
  <r>
    <x v="8"/>
    <x v="19"/>
    <x v="6280"/>
  </r>
  <r>
    <x v="8"/>
    <x v="20"/>
    <x v="2732"/>
  </r>
  <r>
    <x v="8"/>
    <x v="21"/>
    <x v="4966"/>
  </r>
  <r>
    <x v="8"/>
    <x v="22"/>
    <x v="6353"/>
  </r>
  <r>
    <x v="8"/>
    <x v="23"/>
    <x v="2248"/>
  </r>
  <r>
    <x v="8"/>
    <x v="0"/>
    <x v="3914"/>
  </r>
  <r>
    <x v="8"/>
    <x v="1"/>
    <x v="6354"/>
  </r>
  <r>
    <x v="8"/>
    <x v="2"/>
    <x v="6355"/>
  </r>
  <r>
    <x v="8"/>
    <x v="3"/>
    <x v="2002"/>
  </r>
  <r>
    <x v="8"/>
    <x v="4"/>
    <x v="1558"/>
  </r>
  <r>
    <x v="8"/>
    <x v="5"/>
    <x v="2782"/>
  </r>
  <r>
    <x v="8"/>
    <x v="6"/>
    <x v="2689"/>
  </r>
  <r>
    <x v="8"/>
    <x v="7"/>
    <x v="3751"/>
  </r>
  <r>
    <x v="8"/>
    <x v="8"/>
    <x v="2789"/>
  </r>
  <r>
    <x v="8"/>
    <x v="9"/>
    <x v="2543"/>
  </r>
  <r>
    <x v="8"/>
    <x v="10"/>
    <x v="2245"/>
  </r>
  <r>
    <x v="8"/>
    <x v="11"/>
    <x v="2011"/>
  </r>
  <r>
    <x v="8"/>
    <x v="12"/>
    <x v="3192"/>
  </r>
  <r>
    <x v="8"/>
    <x v="13"/>
    <x v="6253"/>
  </r>
  <r>
    <x v="8"/>
    <x v="14"/>
    <x v="3537"/>
  </r>
  <r>
    <x v="8"/>
    <x v="15"/>
    <x v="2027"/>
  </r>
  <r>
    <x v="8"/>
    <x v="16"/>
    <x v="2656"/>
  </r>
  <r>
    <x v="8"/>
    <x v="17"/>
    <x v="2529"/>
  </r>
  <r>
    <x v="8"/>
    <x v="18"/>
    <x v="3707"/>
  </r>
  <r>
    <x v="8"/>
    <x v="19"/>
    <x v="5724"/>
  </r>
  <r>
    <x v="8"/>
    <x v="20"/>
    <x v="2528"/>
  </r>
  <r>
    <x v="8"/>
    <x v="21"/>
    <x v="4138"/>
  </r>
  <r>
    <x v="8"/>
    <x v="22"/>
    <x v="6356"/>
  </r>
  <r>
    <x v="8"/>
    <x v="23"/>
    <x v="3724"/>
  </r>
  <r>
    <x v="8"/>
    <x v="0"/>
    <x v="3811"/>
  </r>
  <r>
    <x v="8"/>
    <x v="1"/>
    <x v="1549"/>
  </r>
  <r>
    <x v="8"/>
    <x v="2"/>
    <x v="3134"/>
  </r>
  <r>
    <x v="8"/>
    <x v="3"/>
    <x v="4978"/>
  </r>
  <r>
    <x v="8"/>
    <x v="4"/>
    <x v="6357"/>
  </r>
  <r>
    <x v="8"/>
    <x v="5"/>
    <x v="2794"/>
  </r>
  <r>
    <x v="8"/>
    <x v="6"/>
    <x v="2320"/>
  </r>
  <r>
    <x v="8"/>
    <x v="7"/>
    <x v="2502"/>
  </r>
  <r>
    <x v="8"/>
    <x v="8"/>
    <x v="2338"/>
  </r>
  <r>
    <x v="8"/>
    <x v="9"/>
    <x v="2401"/>
  </r>
  <r>
    <x v="8"/>
    <x v="10"/>
    <x v="2770"/>
  </r>
  <r>
    <x v="8"/>
    <x v="11"/>
    <x v="3810"/>
  </r>
  <r>
    <x v="8"/>
    <x v="12"/>
    <x v="3437"/>
  </r>
  <r>
    <x v="8"/>
    <x v="13"/>
    <x v="3437"/>
  </r>
  <r>
    <x v="8"/>
    <x v="14"/>
    <x v="1562"/>
  </r>
  <r>
    <x v="8"/>
    <x v="15"/>
    <x v="6358"/>
  </r>
  <r>
    <x v="8"/>
    <x v="16"/>
    <x v="5492"/>
  </r>
  <r>
    <x v="8"/>
    <x v="17"/>
    <x v="5931"/>
  </r>
  <r>
    <x v="8"/>
    <x v="18"/>
    <x v="6285"/>
  </r>
  <r>
    <x v="8"/>
    <x v="19"/>
    <x v="3801"/>
  </r>
  <r>
    <x v="8"/>
    <x v="20"/>
    <x v="4914"/>
  </r>
  <r>
    <x v="8"/>
    <x v="21"/>
    <x v="3338"/>
  </r>
  <r>
    <x v="8"/>
    <x v="22"/>
    <x v="4940"/>
  </r>
  <r>
    <x v="8"/>
    <x v="23"/>
    <x v="3887"/>
  </r>
  <r>
    <x v="8"/>
    <x v="0"/>
    <x v="2925"/>
  </r>
  <r>
    <x v="8"/>
    <x v="1"/>
    <x v="2048"/>
  </r>
  <r>
    <x v="8"/>
    <x v="2"/>
    <x v="3125"/>
  </r>
  <r>
    <x v="8"/>
    <x v="3"/>
    <x v="2570"/>
  </r>
  <r>
    <x v="8"/>
    <x v="4"/>
    <x v="3745"/>
  </r>
  <r>
    <x v="8"/>
    <x v="5"/>
    <x v="6359"/>
  </r>
  <r>
    <x v="8"/>
    <x v="6"/>
    <x v="4676"/>
  </r>
  <r>
    <x v="8"/>
    <x v="7"/>
    <x v="4413"/>
  </r>
  <r>
    <x v="8"/>
    <x v="8"/>
    <x v="4277"/>
  </r>
  <r>
    <x v="8"/>
    <x v="9"/>
    <x v="3817"/>
  </r>
  <r>
    <x v="8"/>
    <x v="10"/>
    <x v="6360"/>
  </r>
  <r>
    <x v="8"/>
    <x v="11"/>
    <x v="4420"/>
  </r>
  <r>
    <x v="8"/>
    <x v="12"/>
    <x v="6361"/>
  </r>
  <r>
    <x v="8"/>
    <x v="13"/>
    <x v="6362"/>
  </r>
  <r>
    <x v="8"/>
    <x v="14"/>
    <x v="1880"/>
  </r>
  <r>
    <x v="8"/>
    <x v="15"/>
    <x v="4917"/>
  </r>
  <r>
    <x v="8"/>
    <x v="16"/>
    <x v="4685"/>
  </r>
  <r>
    <x v="8"/>
    <x v="17"/>
    <x v="3968"/>
  </r>
  <r>
    <x v="8"/>
    <x v="18"/>
    <x v="6363"/>
  </r>
  <r>
    <x v="8"/>
    <x v="19"/>
    <x v="2813"/>
  </r>
  <r>
    <x v="8"/>
    <x v="20"/>
    <x v="3208"/>
  </r>
  <r>
    <x v="8"/>
    <x v="21"/>
    <x v="2286"/>
  </r>
  <r>
    <x v="8"/>
    <x v="22"/>
    <x v="4350"/>
  </r>
  <r>
    <x v="8"/>
    <x v="23"/>
    <x v="6364"/>
  </r>
  <r>
    <x v="8"/>
    <x v="0"/>
    <x v="4434"/>
  </r>
  <r>
    <x v="8"/>
    <x v="1"/>
    <x v="3311"/>
  </r>
  <r>
    <x v="8"/>
    <x v="2"/>
    <x v="4736"/>
  </r>
  <r>
    <x v="8"/>
    <x v="3"/>
    <x v="4796"/>
  </r>
  <r>
    <x v="8"/>
    <x v="4"/>
    <x v="1608"/>
  </r>
  <r>
    <x v="8"/>
    <x v="5"/>
    <x v="2876"/>
  </r>
  <r>
    <x v="8"/>
    <x v="6"/>
    <x v="3190"/>
  </r>
  <r>
    <x v="8"/>
    <x v="7"/>
    <x v="3354"/>
  </r>
  <r>
    <x v="8"/>
    <x v="8"/>
    <x v="35"/>
  </r>
  <r>
    <x v="8"/>
    <x v="9"/>
    <x v="1649"/>
  </r>
  <r>
    <x v="8"/>
    <x v="10"/>
    <x v="5242"/>
  </r>
  <r>
    <x v="8"/>
    <x v="11"/>
    <x v="4816"/>
  </r>
  <r>
    <x v="8"/>
    <x v="12"/>
    <x v="3885"/>
  </r>
  <r>
    <x v="8"/>
    <x v="13"/>
    <x v="2525"/>
  </r>
  <r>
    <x v="8"/>
    <x v="14"/>
    <x v="2366"/>
  </r>
  <r>
    <x v="8"/>
    <x v="15"/>
    <x v="4312"/>
  </r>
  <r>
    <x v="8"/>
    <x v="16"/>
    <x v="5569"/>
  </r>
  <r>
    <x v="8"/>
    <x v="17"/>
    <x v="3975"/>
  </r>
  <r>
    <x v="8"/>
    <x v="18"/>
    <x v="2167"/>
  </r>
  <r>
    <x v="8"/>
    <x v="19"/>
    <x v="2814"/>
  </r>
  <r>
    <x v="8"/>
    <x v="20"/>
    <x v="2321"/>
  </r>
  <r>
    <x v="8"/>
    <x v="21"/>
    <x v="423"/>
  </r>
  <r>
    <x v="8"/>
    <x v="22"/>
    <x v="3526"/>
  </r>
  <r>
    <x v="8"/>
    <x v="23"/>
    <x v="5253"/>
  </r>
  <r>
    <x v="8"/>
    <x v="0"/>
    <x v="1575"/>
  </r>
  <r>
    <x v="8"/>
    <x v="1"/>
    <x v="2066"/>
  </r>
  <r>
    <x v="8"/>
    <x v="2"/>
    <x v="2264"/>
  </r>
  <r>
    <x v="8"/>
    <x v="3"/>
    <x v="3258"/>
  </r>
  <r>
    <x v="8"/>
    <x v="4"/>
    <x v="3240"/>
  </r>
  <r>
    <x v="8"/>
    <x v="5"/>
    <x v="2944"/>
  </r>
  <r>
    <x v="8"/>
    <x v="6"/>
    <x v="6365"/>
  </r>
  <r>
    <x v="8"/>
    <x v="7"/>
    <x v="1646"/>
  </r>
  <r>
    <x v="8"/>
    <x v="8"/>
    <x v="6366"/>
  </r>
  <r>
    <x v="8"/>
    <x v="9"/>
    <x v="3342"/>
  </r>
  <r>
    <x v="8"/>
    <x v="10"/>
    <x v="2284"/>
  </r>
  <r>
    <x v="8"/>
    <x v="11"/>
    <x v="2963"/>
  </r>
  <r>
    <x v="8"/>
    <x v="12"/>
    <x v="3734"/>
  </r>
  <r>
    <x v="8"/>
    <x v="13"/>
    <x v="3709"/>
  </r>
  <r>
    <x v="8"/>
    <x v="14"/>
    <x v="4081"/>
  </r>
  <r>
    <x v="8"/>
    <x v="15"/>
    <x v="4565"/>
  </r>
  <r>
    <x v="8"/>
    <x v="16"/>
    <x v="1686"/>
  </r>
  <r>
    <x v="8"/>
    <x v="17"/>
    <x v="6088"/>
  </r>
  <r>
    <x v="8"/>
    <x v="18"/>
    <x v="2291"/>
  </r>
  <r>
    <x v="8"/>
    <x v="19"/>
    <x v="3923"/>
  </r>
  <r>
    <x v="8"/>
    <x v="20"/>
    <x v="4636"/>
  </r>
  <r>
    <x v="8"/>
    <x v="21"/>
    <x v="3057"/>
  </r>
  <r>
    <x v="8"/>
    <x v="22"/>
    <x v="2621"/>
  </r>
  <r>
    <x v="8"/>
    <x v="23"/>
    <x v="3802"/>
  </r>
  <r>
    <x v="8"/>
    <x v="0"/>
    <x v="2584"/>
  </r>
  <r>
    <x v="8"/>
    <x v="1"/>
    <x v="2249"/>
  </r>
  <r>
    <x v="8"/>
    <x v="2"/>
    <x v="3743"/>
  </r>
  <r>
    <x v="8"/>
    <x v="3"/>
    <x v="1564"/>
  </r>
  <r>
    <x v="8"/>
    <x v="4"/>
    <x v="5861"/>
  </r>
  <r>
    <x v="8"/>
    <x v="5"/>
    <x v="3274"/>
  </r>
  <r>
    <x v="8"/>
    <x v="6"/>
    <x v="1676"/>
  </r>
  <r>
    <x v="8"/>
    <x v="7"/>
    <x v="581"/>
  </r>
  <r>
    <x v="8"/>
    <x v="8"/>
    <x v="3265"/>
  </r>
  <r>
    <x v="8"/>
    <x v="9"/>
    <x v="2014"/>
  </r>
  <r>
    <x v="8"/>
    <x v="10"/>
    <x v="2550"/>
  </r>
  <r>
    <x v="8"/>
    <x v="11"/>
    <x v="3252"/>
  </r>
  <r>
    <x v="8"/>
    <x v="12"/>
    <x v="3014"/>
  </r>
  <r>
    <x v="8"/>
    <x v="13"/>
    <x v="2512"/>
  </r>
  <r>
    <x v="8"/>
    <x v="14"/>
    <x v="4383"/>
  </r>
  <r>
    <x v="8"/>
    <x v="15"/>
    <x v="3346"/>
  </r>
  <r>
    <x v="8"/>
    <x v="16"/>
    <x v="2739"/>
  </r>
  <r>
    <x v="8"/>
    <x v="17"/>
    <x v="2172"/>
  </r>
  <r>
    <x v="8"/>
    <x v="18"/>
    <x v="5861"/>
  </r>
  <r>
    <x v="8"/>
    <x v="19"/>
    <x v="4083"/>
  </r>
  <r>
    <x v="8"/>
    <x v="20"/>
    <x v="5208"/>
  </r>
  <r>
    <x v="8"/>
    <x v="21"/>
    <x v="5079"/>
  </r>
  <r>
    <x v="8"/>
    <x v="22"/>
    <x v="3888"/>
  </r>
  <r>
    <x v="8"/>
    <x v="23"/>
    <x v="5632"/>
  </r>
  <r>
    <x v="8"/>
    <x v="0"/>
    <x v="3104"/>
  </r>
  <r>
    <x v="8"/>
    <x v="1"/>
    <x v="6367"/>
  </r>
  <r>
    <x v="8"/>
    <x v="2"/>
    <x v="6368"/>
  </r>
  <r>
    <x v="8"/>
    <x v="3"/>
    <x v="6369"/>
  </r>
  <r>
    <x v="8"/>
    <x v="4"/>
    <x v="2783"/>
  </r>
  <r>
    <x v="8"/>
    <x v="5"/>
    <x v="2282"/>
  </r>
  <r>
    <x v="8"/>
    <x v="6"/>
    <x v="3644"/>
  </r>
  <r>
    <x v="8"/>
    <x v="7"/>
    <x v="2875"/>
  </r>
  <r>
    <x v="8"/>
    <x v="8"/>
    <x v="6370"/>
  </r>
  <r>
    <x v="8"/>
    <x v="9"/>
    <x v="1794"/>
  </r>
  <r>
    <x v="8"/>
    <x v="10"/>
    <x v="3628"/>
  </r>
  <r>
    <x v="8"/>
    <x v="11"/>
    <x v="6371"/>
  </r>
  <r>
    <x v="8"/>
    <x v="12"/>
    <x v="5492"/>
  </r>
  <r>
    <x v="8"/>
    <x v="13"/>
    <x v="1901"/>
  </r>
  <r>
    <x v="8"/>
    <x v="14"/>
    <x v="1535"/>
  </r>
  <r>
    <x v="8"/>
    <x v="15"/>
    <x v="1537"/>
  </r>
  <r>
    <x v="8"/>
    <x v="16"/>
    <x v="1538"/>
  </r>
  <r>
    <x v="8"/>
    <x v="17"/>
    <x v="6372"/>
  </r>
  <r>
    <x v="8"/>
    <x v="18"/>
    <x v="6373"/>
  </r>
  <r>
    <x v="8"/>
    <x v="19"/>
    <x v="4988"/>
  </r>
  <r>
    <x v="8"/>
    <x v="20"/>
    <x v="3802"/>
  </r>
  <r>
    <x v="8"/>
    <x v="21"/>
    <x v="4418"/>
  </r>
  <r>
    <x v="8"/>
    <x v="22"/>
    <x v="5755"/>
  </r>
  <r>
    <x v="8"/>
    <x v="23"/>
    <x v="2414"/>
  </r>
  <r>
    <x v="8"/>
    <x v="0"/>
    <x v="6374"/>
  </r>
  <r>
    <x v="8"/>
    <x v="1"/>
    <x v="49"/>
  </r>
  <r>
    <x v="8"/>
    <x v="2"/>
    <x v="1588"/>
  </r>
  <r>
    <x v="8"/>
    <x v="3"/>
    <x v="560"/>
  </r>
  <r>
    <x v="8"/>
    <x v="4"/>
    <x v="5204"/>
  </r>
  <r>
    <x v="8"/>
    <x v="5"/>
    <x v="6375"/>
  </r>
  <r>
    <x v="8"/>
    <x v="6"/>
    <x v="5742"/>
  </r>
  <r>
    <x v="8"/>
    <x v="7"/>
    <x v="6376"/>
  </r>
  <r>
    <x v="8"/>
    <x v="8"/>
    <x v="375"/>
  </r>
  <r>
    <x v="8"/>
    <x v="9"/>
    <x v="6377"/>
  </r>
  <r>
    <x v="8"/>
    <x v="10"/>
    <x v="6378"/>
  </r>
  <r>
    <x v="8"/>
    <x v="11"/>
    <x v="6379"/>
  </r>
  <r>
    <x v="8"/>
    <x v="12"/>
    <x v="2097"/>
  </r>
  <r>
    <x v="8"/>
    <x v="13"/>
    <x v="3969"/>
  </r>
  <r>
    <x v="8"/>
    <x v="14"/>
    <x v="606"/>
  </r>
  <r>
    <x v="8"/>
    <x v="15"/>
    <x v="2844"/>
  </r>
  <r>
    <x v="8"/>
    <x v="16"/>
    <x v="1680"/>
  </r>
  <r>
    <x v="8"/>
    <x v="17"/>
    <x v="4607"/>
  </r>
  <r>
    <x v="8"/>
    <x v="18"/>
    <x v="6380"/>
  </r>
  <r>
    <x v="8"/>
    <x v="19"/>
    <x v="4708"/>
  </r>
  <r>
    <x v="8"/>
    <x v="20"/>
    <x v="2040"/>
  </r>
  <r>
    <x v="8"/>
    <x v="21"/>
    <x v="6381"/>
  </r>
  <r>
    <x v="8"/>
    <x v="22"/>
    <x v="4890"/>
  </r>
  <r>
    <x v="8"/>
    <x v="23"/>
    <x v="4847"/>
  </r>
  <r>
    <x v="8"/>
    <x v="0"/>
    <x v="3306"/>
  </r>
  <r>
    <x v="8"/>
    <x v="1"/>
    <x v="48"/>
  </r>
  <r>
    <x v="8"/>
    <x v="2"/>
    <x v="1563"/>
  </r>
  <r>
    <x v="8"/>
    <x v="3"/>
    <x v="2788"/>
  </r>
  <r>
    <x v="8"/>
    <x v="4"/>
    <x v="5569"/>
  </r>
  <r>
    <x v="8"/>
    <x v="5"/>
    <x v="2416"/>
  </r>
  <r>
    <x v="8"/>
    <x v="6"/>
    <x v="3670"/>
  </r>
  <r>
    <x v="8"/>
    <x v="7"/>
    <x v="6382"/>
  </r>
  <r>
    <x v="8"/>
    <x v="8"/>
    <x v="4384"/>
  </r>
  <r>
    <x v="8"/>
    <x v="9"/>
    <x v="4786"/>
  </r>
  <r>
    <x v="8"/>
    <x v="10"/>
    <x v="6144"/>
  </r>
  <r>
    <x v="8"/>
    <x v="11"/>
    <x v="2163"/>
  </r>
  <r>
    <x v="8"/>
    <x v="12"/>
    <x v="1761"/>
  </r>
  <r>
    <x v="8"/>
    <x v="13"/>
    <x v="6383"/>
  </r>
  <r>
    <x v="8"/>
    <x v="14"/>
    <x v="6384"/>
  </r>
  <r>
    <x v="8"/>
    <x v="15"/>
    <x v="2138"/>
  </r>
  <r>
    <x v="8"/>
    <x v="16"/>
    <x v="5454"/>
  </r>
  <r>
    <x v="8"/>
    <x v="17"/>
    <x v="6385"/>
  </r>
  <r>
    <x v="8"/>
    <x v="18"/>
    <x v="3982"/>
  </r>
  <r>
    <x v="8"/>
    <x v="19"/>
    <x v="6386"/>
  </r>
  <r>
    <x v="8"/>
    <x v="20"/>
    <x v="3361"/>
  </r>
  <r>
    <x v="8"/>
    <x v="21"/>
    <x v="70"/>
  </r>
  <r>
    <x v="8"/>
    <x v="22"/>
    <x v="4744"/>
  </r>
  <r>
    <x v="8"/>
    <x v="23"/>
    <x v="3282"/>
  </r>
  <r>
    <x v="8"/>
    <x v="0"/>
    <x v="3950"/>
  </r>
  <r>
    <x v="8"/>
    <x v="1"/>
    <x v="1524"/>
  </r>
  <r>
    <x v="8"/>
    <x v="2"/>
    <x v="6387"/>
  </r>
  <r>
    <x v="8"/>
    <x v="3"/>
    <x v="1628"/>
  </r>
  <r>
    <x v="8"/>
    <x v="4"/>
    <x v="4091"/>
  </r>
  <r>
    <x v="8"/>
    <x v="5"/>
    <x v="2231"/>
  </r>
  <r>
    <x v="8"/>
    <x v="6"/>
    <x v="1994"/>
  </r>
  <r>
    <x v="8"/>
    <x v="7"/>
    <x v="5682"/>
  </r>
  <r>
    <x v="8"/>
    <x v="8"/>
    <x v="2086"/>
  </r>
  <r>
    <x v="8"/>
    <x v="9"/>
    <x v="2679"/>
  </r>
  <r>
    <x v="8"/>
    <x v="10"/>
    <x v="1639"/>
  </r>
  <r>
    <x v="8"/>
    <x v="11"/>
    <x v="2037"/>
  </r>
  <r>
    <x v="8"/>
    <x v="12"/>
    <x v="6388"/>
  </r>
  <r>
    <x v="8"/>
    <x v="13"/>
    <x v="2816"/>
  </r>
  <r>
    <x v="8"/>
    <x v="14"/>
    <x v="4631"/>
  </r>
  <r>
    <x v="8"/>
    <x v="15"/>
    <x v="525"/>
  </r>
  <r>
    <x v="8"/>
    <x v="16"/>
    <x v="2420"/>
  </r>
  <r>
    <x v="8"/>
    <x v="17"/>
    <x v="1637"/>
  </r>
  <r>
    <x v="8"/>
    <x v="18"/>
    <x v="2798"/>
  </r>
  <r>
    <x v="8"/>
    <x v="19"/>
    <x v="2746"/>
  </r>
  <r>
    <x v="8"/>
    <x v="20"/>
    <x v="3928"/>
  </r>
  <r>
    <x v="8"/>
    <x v="21"/>
    <x v="4948"/>
  </r>
  <r>
    <x v="8"/>
    <x v="22"/>
    <x v="2471"/>
  </r>
  <r>
    <x v="8"/>
    <x v="23"/>
    <x v="4639"/>
  </r>
  <r>
    <x v="8"/>
    <x v="0"/>
    <x v="2199"/>
  </r>
  <r>
    <x v="8"/>
    <x v="1"/>
    <x v="2854"/>
  </r>
  <r>
    <x v="8"/>
    <x v="2"/>
    <x v="5364"/>
  </r>
  <r>
    <x v="8"/>
    <x v="3"/>
    <x v="1585"/>
  </r>
  <r>
    <x v="8"/>
    <x v="4"/>
    <x v="2506"/>
  </r>
  <r>
    <x v="8"/>
    <x v="5"/>
    <x v="2385"/>
  </r>
  <r>
    <x v="8"/>
    <x v="6"/>
    <x v="2715"/>
  </r>
  <r>
    <x v="8"/>
    <x v="7"/>
    <x v="3037"/>
  </r>
  <r>
    <x v="8"/>
    <x v="8"/>
    <x v="2556"/>
  </r>
  <r>
    <x v="8"/>
    <x v="9"/>
    <x v="2525"/>
  </r>
  <r>
    <x v="8"/>
    <x v="10"/>
    <x v="2116"/>
  </r>
  <r>
    <x v="8"/>
    <x v="11"/>
    <x v="3338"/>
  </r>
  <r>
    <x v="8"/>
    <x v="12"/>
    <x v="2112"/>
  </r>
  <r>
    <x v="8"/>
    <x v="13"/>
    <x v="2415"/>
  </r>
  <r>
    <x v="8"/>
    <x v="14"/>
    <x v="5123"/>
  </r>
  <r>
    <x v="8"/>
    <x v="15"/>
    <x v="6119"/>
  </r>
  <r>
    <x v="8"/>
    <x v="16"/>
    <x v="1701"/>
  </r>
  <r>
    <x v="8"/>
    <x v="17"/>
    <x v="6389"/>
  </r>
  <r>
    <x v="8"/>
    <x v="18"/>
    <x v="4209"/>
  </r>
  <r>
    <x v="8"/>
    <x v="19"/>
    <x v="5801"/>
  </r>
  <r>
    <x v="8"/>
    <x v="20"/>
    <x v="5392"/>
  </r>
  <r>
    <x v="8"/>
    <x v="21"/>
    <x v="2194"/>
  </r>
  <r>
    <x v="8"/>
    <x v="22"/>
    <x v="3738"/>
  </r>
  <r>
    <x v="8"/>
    <x v="23"/>
    <x v="2638"/>
  </r>
  <r>
    <x v="8"/>
    <x v="0"/>
    <x v="2424"/>
  </r>
  <r>
    <x v="8"/>
    <x v="1"/>
    <x v="3007"/>
  </r>
  <r>
    <x v="8"/>
    <x v="2"/>
    <x v="3007"/>
  </r>
  <r>
    <x v="8"/>
    <x v="3"/>
    <x v="3239"/>
  </r>
  <r>
    <x v="8"/>
    <x v="4"/>
    <x v="2200"/>
  </r>
  <r>
    <x v="8"/>
    <x v="5"/>
    <x v="3314"/>
  </r>
  <r>
    <x v="8"/>
    <x v="6"/>
    <x v="4232"/>
  </r>
  <r>
    <x v="8"/>
    <x v="7"/>
    <x v="3708"/>
  </r>
  <r>
    <x v="8"/>
    <x v="8"/>
    <x v="4457"/>
  </r>
  <r>
    <x v="8"/>
    <x v="9"/>
    <x v="1560"/>
  </r>
  <r>
    <x v="8"/>
    <x v="10"/>
    <x v="1635"/>
  </r>
  <r>
    <x v="8"/>
    <x v="11"/>
    <x v="4867"/>
  </r>
  <r>
    <x v="8"/>
    <x v="12"/>
    <x v="3939"/>
  </r>
  <r>
    <x v="8"/>
    <x v="13"/>
    <x v="2299"/>
  </r>
  <r>
    <x v="8"/>
    <x v="14"/>
    <x v="5140"/>
  </r>
  <r>
    <x v="8"/>
    <x v="15"/>
    <x v="4790"/>
  </r>
  <r>
    <x v="8"/>
    <x v="16"/>
    <x v="1601"/>
  </r>
  <r>
    <x v="8"/>
    <x v="17"/>
    <x v="3607"/>
  </r>
  <r>
    <x v="8"/>
    <x v="18"/>
    <x v="3308"/>
  </r>
  <r>
    <x v="8"/>
    <x v="19"/>
    <x v="1686"/>
  </r>
  <r>
    <x v="8"/>
    <x v="20"/>
    <x v="1852"/>
  </r>
  <r>
    <x v="8"/>
    <x v="21"/>
    <x v="11"/>
  </r>
  <r>
    <x v="8"/>
    <x v="22"/>
    <x v="5754"/>
  </r>
  <r>
    <x v="8"/>
    <x v="23"/>
    <x v="6390"/>
  </r>
  <r>
    <x v="8"/>
    <x v="0"/>
    <x v="2826"/>
  </r>
  <r>
    <x v="8"/>
    <x v="1"/>
    <x v="4077"/>
  </r>
  <r>
    <x v="8"/>
    <x v="2"/>
    <x v="3340"/>
  </r>
  <r>
    <x v="8"/>
    <x v="3"/>
    <x v="2509"/>
  </r>
  <r>
    <x v="8"/>
    <x v="4"/>
    <x v="2759"/>
  </r>
  <r>
    <x v="8"/>
    <x v="5"/>
    <x v="4800"/>
  </r>
  <r>
    <x v="8"/>
    <x v="6"/>
    <x v="50"/>
  </r>
  <r>
    <x v="8"/>
    <x v="7"/>
    <x v="1863"/>
  </r>
  <r>
    <x v="8"/>
    <x v="8"/>
    <x v="4641"/>
  </r>
  <r>
    <x v="8"/>
    <x v="9"/>
    <x v="2352"/>
  </r>
  <r>
    <x v="8"/>
    <x v="10"/>
    <x v="4301"/>
  </r>
  <r>
    <x v="8"/>
    <x v="11"/>
    <x v="3899"/>
  </r>
  <r>
    <x v="8"/>
    <x v="12"/>
    <x v="6391"/>
  </r>
  <r>
    <x v="8"/>
    <x v="13"/>
    <x v="6392"/>
  </r>
  <r>
    <x v="8"/>
    <x v="14"/>
    <x v="6393"/>
  </r>
  <r>
    <x v="8"/>
    <x v="15"/>
    <x v="5823"/>
  </r>
  <r>
    <x v="8"/>
    <x v="16"/>
    <x v="3742"/>
  </r>
  <r>
    <x v="8"/>
    <x v="17"/>
    <x v="4999"/>
  </r>
  <r>
    <x v="8"/>
    <x v="18"/>
    <x v="3552"/>
  </r>
  <r>
    <x v="8"/>
    <x v="19"/>
    <x v="2568"/>
  </r>
  <r>
    <x v="8"/>
    <x v="20"/>
    <x v="3093"/>
  </r>
  <r>
    <x v="8"/>
    <x v="21"/>
    <x v="6394"/>
  </r>
  <r>
    <x v="8"/>
    <x v="22"/>
    <x v="5011"/>
  </r>
  <r>
    <x v="8"/>
    <x v="23"/>
    <x v="5611"/>
  </r>
  <r>
    <x v="8"/>
    <x v="0"/>
    <x v="4908"/>
  </r>
  <r>
    <x v="8"/>
    <x v="1"/>
    <x v="6395"/>
  </r>
  <r>
    <x v="8"/>
    <x v="2"/>
    <x v="6396"/>
  </r>
  <r>
    <x v="8"/>
    <x v="3"/>
    <x v="6397"/>
  </r>
  <r>
    <x v="8"/>
    <x v="4"/>
    <x v="3110"/>
  </r>
  <r>
    <x v="8"/>
    <x v="5"/>
    <x v="6398"/>
  </r>
  <r>
    <x v="8"/>
    <x v="6"/>
    <x v="6399"/>
  </r>
  <r>
    <x v="8"/>
    <x v="7"/>
    <x v="3409"/>
  </r>
  <r>
    <x v="8"/>
    <x v="8"/>
    <x v="4410"/>
  </r>
  <r>
    <x v="8"/>
    <x v="9"/>
    <x v="3421"/>
  </r>
  <r>
    <x v="8"/>
    <x v="10"/>
    <x v="6400"/>
  </r>
  <r>
    <x v="8"/>
    <x v="11"/>
    <x v="5547"/>
  </r>
  <r>
    <x v="8"/>
    <x v="12"/>
    <x v="6401"/>
  </r>
  <r>
    <x v="8"/>
    <x v="13"/>
    <x v="6402"/>
  </r>
  <r>
    <x v="8"/>
    <x v="14"/>
    <x v="6403"/>
  </r>
  <r>
    <x v="8"/>
    <x v="15"/>
    <x v="4826"/>
  </r>
  <r>
    <x v="8"/>
    <x v="16"/>
    <x v="2599"/>
  </r>
  <r>
    <x v="8"/>
    <x v="17"/>
    <x v="3752"/>
  </r>
  <r>
    <x v="8"/>
    <x v="18"/>
    <x v="4900"/>
  </r>
  <r>
    <x v="8"/>
    <x v="19"/>
    <x v="2890"/>
  </r>
  <r>
    <x v="8"/>
    <x v="20"/>
    <x v="5554"/>
  </r>
  <r>
    <x v="8"/>
    <x v="21"/>
    <x v="6404"/>
  </r>
  <r>
    <x v="8"/>
    <x v="22"/>
    <x v="6405"/>
  </r>
  <r>
    <x v="8"/>
    <x v="23"/>
    <x v="6406"/>
  </r>
  <r>
    <x v="8"/>
    <x v="0"/>
    <x v="4404"/>
  </r>
  <r>
    <x v="8"/>
    <x v="1"/>
    <x v="6407"/>
  </r>
  <r>
    <x v="8"/>
    <x v="2"/>
    <x v="6408"/>
  </r>
  <r>
    <x v="8"/>
    <x v="3"/>
    <x v="6409"/>
  </r>
  <r>
    <x v="8"/>
    <x v="4"/>
    <x v="2808"/>
  </r>
  <r>
    <x v="8"/>
    <x v="5"/>
    <x v="6390"/>
  </r>
  <r>
    <x v="8"/>
    <x v="6"/>
    <x v="24"/>
  </r>
  <r>
    <x v="8"/>
    <x v="7"/>
    <x v="2641"/>
  </r>
  <r>
    <x v="8"/>
    <x v="8"/>
    <x v="4274"/>
  </r>
  <r>
    <x v="8"/>
    <x v="9"/>
    <x v="6060"/>
  </r>
  <r>
    <x v="8"/>
    <x v="10"/>
    <x v="3735"/>
  </r>
  <r>
    <x v="8"/>
    <x v="11"/>
    <x v="2245"/>
  </r>
  <r>
    <x v="8"/>
    <x v="12"/>
    <x v="4349"/>
  </r>
  <r>
    <x v="8"/>
    <x v="13"/>
    <x v="3523"/>
  </r>
  <r>
    <x v="8"/>
    <x v="14"/>
    <x v="2472"/>
  </r>
  <r>
    <x v="8"/>
    <x v="15"/>
    <x v="4653"/>
  </r>
  <r>
    <x v="8"/>
    <x v="16"/>
    <x v="2929"/>
  </r>
  <r>
    <x v="8"/>
    <x v="17"/>
    <x v="5539"/>
  </r>
  <r>
    <x v="8"/>
    <x v="18"/>
    <x v="6071"/>
  </r>
  <r>
    <x v="8"/>
    <x v="19"/>
    <x v="1613"/>
  </r>
  <r>
    <x v="8"/>
    <x v="20"/>
    <x v="2290"/>
  </r>
  <r>
    <x v="8"/>
    <x v="21"/>
    <x v="3212"/>
  </r>
  <r>
    <x v="8"/>
    <x v="22"/>
    <x v="4305"/>
  </r>
  <r>
    <x v="8"/>
    <x v="23"/>
    <x v="3156"/>
  </r>
  <r>
    <x v="8"/>
    <x v="0"/>
    <x v="4076"/>
  </r>
  <r>
    <x v="8"/>
    <x v="1"/>
    <x v="2234"/>
  </r>
  <r>
    <x v="8"/>
    <x v="2"/>
    <x v="2593"/>
  </r>
  <r>
    <x v="8"/>
    <x v="3"/>
    <x v="2586"/>
  </r>
  <r>
    <x v="8"/>
    <x v="4"/>
    <x v="6245"/>
  </r>
  <r>
    <x v="8"/>
    <x v="5"/>
    <x v="2997"/>
  </r>
  <r>
    <x v="8"/>
    <x v="6"/>
    <x v="6136"/>
  </r>
  <r>
    <x v="8"/>
    <x v="7"/>
    <x v="6410"/>
  </r>
  <r>
    <x v="8"/>
    <x v="8"/>
    <x v="2672"/>
  </r>
  <r>
    <x v="8"/>
    <x v="9"/>
    <x v="1872"/>
  </r>
  <r>
    <x v="8"/>
    <x v="10"/>
    <x v="4021"/>
  </r>
  <r>
    <x v="8"/>
    <x v="11"/>
    <x v="5336"/>
  </r>
  <r>
    <x v="8"/>
    <x v="12"/>
    <x v="3353"/>
  </r>
  <r>
    <x v="8"/>
    <x v="13"/>
    <x v="1591"/>
  </r>
  <r>
    <x v="8"/>
    <x v="14"/>
    <x v="457"/>
  </r>
  <r>
    <x v="8"/>
    <x v="15"/>
    <x v="6411"/>
  </r>
  <r>
    <x v="8"/>
    <x v="16"/>
    <x v="4534"/>
  </r>
  <r>
    <x v="8"/>
    <x v="17"/>
    <x v="2818"/>
  </r>
  <r>
    <x v="8"/>
    <x v="18"/>
    <x v="6412"/>
  </r>
  <r>
    <x v="8"/>
    <x v="19"/>
    <x v="536"/>
  </r>
  <r>
    <x v="8"/>
    <x v="20"/>
    <x v="3799"/>
  </r>
  <r>
    <x v="8"/>
    <x v="21"/>
    <x v="2201"/>
  </r>
  <r>
    <x v="8"/>
    <x v="22"/>
    <x v="2840"/>
  </r>
  <r>
    <x v="8"/>
    <x v="23"/>
    <x v="2205"/>
  </r>
  <r>
    <x v="8"/>
    <x v="0"/>
    <x v="2861"/>
  </r>
  <r>
    <x v="8"/>
    <x v="1"/>
    <x v="2203"/>
  </r>
  <r>
    <x v="8"/>
    <x v="2"/>
    <x v="6413"/>
  </r>
  <r>
    <x v="8"/>
    <x v="3"/>
    <x v="2620"/>
  </r>
  <r>
    <x v="8"/>
    <x v="4"/>
    <x v="3094"/>
  </r>
  <r>
    <x v="8"/>
    <x v="5"/>
    <x v="1963"/>
  </r>
  <r>
    <x v="8"/>
    <x v="6"/>
    <x v="6414"/>
  </r>
  <r>
    <x v="8"/>
    <x v="7"/>
    <x v="2140"/>
  </r>
  <r>
    <x v="8"/>
    <x v="8"/>
    <x v="4713"/>
  </r>
  <r>
    <x v="8"/>
    <x v="9"/>
    <x v="6415"/>
  </r>
  <r>
    <x v="8"/>
    <x v="10"/>
    <x v="6416"/>
  </r>
  <r>
    <x v="8"/>
    <x v="11"/>
    <x v="4711"/>
  </r>
  <r>
    <x v="8"/>
    <x v="12"/>
    <x v="6417"/>
  </r>
  <r>
    <x v="8"/>
    <x v="13"/>
    <x v="2490"/>
  </r>
  <r>
    <x v="8"/>
    <x v="14"/>
    <x v="3314"/>
  </r>
  <r>
    <x v="8"/>
    <x v="15"/>
    <x v="6232"/>
  </r>
  <r>
    <x v="8"/>
    <x v="16"/>
    <x v="98"/>
  </r>
  <r>
    <x v="8"/>
    <x v="17"/>
    <x v="6418"/>
  </r>
  <r>
    <x v="8"/>
    <x v="18"/>
    <x v="1659"/>
  </r>
  <r>
    <x v="8"/>
    <x v="19"/>
    <x v="2625"/>
  </r>
  <r>
    <x v="8"/>
    <x v="20"/>
    <x v="3157"/>
  </r>
  <r>
    <x v="8"/>
    <x v="21"/>
    <x v="4282"/>
  </r>
  <r>
    <x v="8"/>
    <x v="22"/>
    <x v="3034"/>
  </r>
  <r>
    <x v="8"/>
    <x v="23"/>
    <x v="6419"/>
  </r>
  <r>
    <x v="8"/>
    <x v="0"/>
    <x v="1989"/>
  </r>
  <r>
    <x v="8"/>
    <x v="1"/>
    <x v="6420"/>
  </r>
  <r>
    <x v="8"/>
    <x v="2"/>
    <x v="6421"/>
  </r>
  <r>
    <x v="8"/>
    <x v="3"/>
    <x v="2963"/>
  </r>
  <r>
    <x v="8"/>
    <x v="4"/>
    <x v="3340"/>
  </r>
  <r>
    <x v="8"/>
    <x v="5"/>
    <x v="2710"/>
  </r>
  <r>
    <x v="8"/>
    <x v="6"/>
    <x v="2894"/>
  </r>
  <r>
    <x v="8"/>
    <x v="7"/>
    <x v="458"/>
  </r>
  <r>
    <x v="8"/>
    <x v="8"/>
    <x v="2981"/>
  </r>
  <r>
    <x v="8"/>
    <x v="9"/>
    <x v="3343"/>
  </r>
  <r>
    <x v="8"/>
    <x v="10"/>
    <x v="2543"/>
  </r>
  <r>
    <x v="8"/>
    <x v="11"/>
    <x v="3813"/>
  </r>
  <r>
    <x v="8"/>
    <x v="12"/>
    <x v="2518"/>
  </r>
  <r>
    <x v="8"/>
    <x v="13"/>
    <x v="3242"/>
  </r>
  <r>
    <x v="8"/>
    <x v="14"/>
    <x v="3784"/>
  </r>
  <r>
    <x v="8"/>
    <x v="15"/>
    <x v="5680"/>
  </r>
  <r>
    <x v="8"/>
    <x v="16"/>
    <x v="3807"/>
  </r>
  <r>
    <x v="8"/>
    <x v="17"/>
    <x v="5683"/>
  </r>
  <r>
    <x v="8"/>
    <x v="18"/>
    <x v="4647"/>
  </r>
  <r>
    <x v="8"/>
    <x v="19"/>
    <x v="5917"/>
  </r>
  <r>
    <x v="8"/>
    <x v="20"/>
    <x v="2181"/>
  </r>
  <r>
    <x v="8"/>
    <x v="21"/>
    <x v="539"/>
  </r>
  <r>
    <x v="8"/>
    <x v="22"/>
    <x v="2080"/>
  </r>
  <r>
    <x v="8"/>
    <x v="23"/>
    <x v="2756"/>
  </r>
  <r>
    <x v="8"/>
    <x v="0"/>
    <x v="2010"/>
  </r>
  <r>
    <x v="8"/>
    <x v="1"/>
    <x v="1999"/>
  </r>
  <r>
    <x v="8"/>
    <x v="2"/>
    <x v="458"/>
  </r>
  <r>
    <x v="8"/>
    <x v="3"/>
    <x v="4213"/>
  </r>
  <r>
    <x v="8"/>
    <x v="4"/>
    <x v="2827"/>
  </r>
  <r>
    <x v="8"/>
    <x v="5"/>
    <x v="4507"/>
  </r>
  <r>
    <x v="8"/>
    <x v="6"/>
    <x v="5407"/>
  </r>
  <r>
    <x v="8"/>
    <x v="7"/>
    <x v="4279"/>
  </r>
  <r>
    <x v="8"/>
    <x v="8"/>
    <x v="5315"/>
  </r>
  <r>
    <x v="8"/>
    <x v="9"/>
    <x v="1591"/>
  </r>
  <r>
    <x v="8"/>
    <x v="10"/>
    <x v="3814"/>
  </r>
  <r>
    <x v="8"/>
    <x v="11"/>
    <x v="6022"/>
  </r>
  <r>
    <x v="8"/>
    <x v="12"/>
    <x v="4090"/>
  </r>
  <r>
    <x v="8"/>
    <x v="13"/>
    <x v="475"/>
  </r>
  <r>
    <x v="8"/>
    <x v="14"/>
    <x v="3810"/>
  </r>
  <r>
    <x v="8"/>
    <x v="15"/>
    <x v="4378"/>
  </r>
  <r>
    <x v="8"/>
    <x v="16"/>
    <x v="5946"/>
  </r>
  <r>
    <x v="8"/>
    <x v="17"/>
    <x v="3233"/>
  </r>
  <r>
    <x v="8"/>
    <x v="18"/>
    <x v="4075"/>
  </r>
  <r>
    <x v="8"/>
    <x v="19"/>
    <x v="2016"/>
  </r>
  <r>
    <x v="8"/>
    <x v="20"/>
    <x v="3803"/>
  </r>
  <r>
    <x v="8"/>
    <x v="21"/>
    <x v="514"/>
  </r>
  <r>
    <x v="8"/>
    <x v="22"/>
    <x v="2768"/>
  </r>
  <r>
    <x v="8"/>
    <x v="23"/>
    <x v="2197"/>
  </r>
  <r>
    <x v="9"/>
    <x v="0"/>
    <x v="3246"/>
  </r>
  <r>
    <x v="9"/>
    <x v="1"/>
    <x v="3428"/>
  </r>
  <r>
    <x v="9"/>
    <x v="2"/>
    <x v="3647"/>
  </r>
  <r>
    <x v="9"/>
    <x v="3"/>
    <x v="2201"/>
  </r>
  <r>
    <x v="9"/>
    <x v="4"/>
    <x v="4137"/>
  </r>
  <r>
    <x v="9"/>
    <x v="5"/>
    <x v="3640"/>
  </r>
  <r>
    <x v="9"/>
    <x v="6"/>
    <x v="3048"/>
  </r>
  <r>
    <x v="9"/>
    <x v="7"/>
    <x v="2103"/>
  </r>
  <r>
    <x v="9"/>
    <x v="8"/>
    <x v="533"/>
  </r>
  <r>
    <x v="9"/>
    <x v="9"/>
    <x v="4364"/>
  </r>
  <r>
    <x v="9"/>
    <x v="10"/>
    <x v="3000"/>
  </r>
  <r>
    <x v="9"/>
    <x v="11"/>
    <x v="4353"/>
  </r>
  <r>
    <x v="9"/>
    <x v="12"/>
    <x v="2248"/>
  </r>
  <r>
    <x v="9"/>
    <x v="13"/>
    <x v="2322"/>
  </r>
  <r>
    <x v="9"/>
    <x v="14"/>
    <x v="2633"/>
  </r>
  <r>
    <x v="9"/>
    <x v="15"/>
    <x v="2200"/>
  </r>
  <r>
    <x v="9"/>
    <x v="16"/>
    <x v="2216"/>
  </r>
  <r>
    <x v="9"/>
    <x v="17"/>
    <x v="3590"/>
  </r>
  <r>
    <x v="9"/>
    <x v="18"/>
    <x v="1549"/>
  </r>
  <r>
    <x v="9"/>
    <x v="19"/>
    <x v="5378"/>
  </r>
  <r>
    <x v="9"/>
    <x v="20"/>
    <x v="2257"/>
  </r>
  <r>
    <x v="9"/>
    <x v="21"/>
    <x v="5823"/>
  </r>
  <r>
    <x v="9"/>
    <x v="22"/>
    <x v="5632"/>
  </r>
  <r>
    <x v="9"/>
    <x v="23"/>
    <x v="5678"/>
  </r>
  <r>
    <x v="9"/>
    <x v="0"/>
    <x v="6245"/>
  </r>
  <r>
    <x v="9"/>
    <x v="1"/>
    <x v="5895"/>
  </r>
  <r>
    <x v="9"/>
    <x v="2"/>
    <x v="3580"/>
  </r>
  <r>
    <x v="9"/>
    <x v="3"/>
    <x v="3383"/>
  </r>
  <r>
    <x v="9"/>
    <x v="4"/>
    <x v="3059"/>
  </r>
  <r>
    <x v="9"/>
    <x v="5"/>
    <x v="3394"/>
  </r>
  <r>
    <x v="9"/>
    <x v="6"/>
    <x v="1568"/>
  </r>
  <r>
    <x v="9"/>
    <x v="7"/>
    <x v="3073"/>
  </r>
  <r>
    <x v="9"/>
    <x v="8"/>
    <x v="2263"/>
  </r>
  <r>
    <x v="9"/>
    <x v="9"/>
    <x v="5281"/>
  </r>
  <r>
    <x v="9"/>
    <x v="10"/>
    <x v="4815"/>
  </r>
  <r>
    <x v="9"/>
    <x v="11"/>
    <x v="1643"/>
  </r>
  <r>
    <x v="9"/>
    <x v="12"/>
    <x v="1619"/>
  </r>
  <r>
    <x v="9"/>
    <x v="13"/>
    <x v="4853"/>
  </r>
  <r>
    <x v="9"/>
    <x v="14"/>
    <x v="1852"/>
  </r>
  <r>
    <x v="9"/>
    <x v="15"/>
    <x v="3611"/>
  </r>
  <r>
    <x v="9"/>
    <x v="16"/>
    <x v="5022"/>
  </r>
  <r>
    <x v="9"/>
    <x v="17"/>
    <x v="4282"/>
  </r>
  <r>
    <x v="9"/>
    <x v="18"/>
    <x v="5103"/>
  </r>
  <r>
    <x v="9"/>
    <x v="19"/>
    <x v="3658"/>
  </r>
  <r>
    <x v="9"/>
    <x v="20"/>
    <x v="3032"/>
  </r>
  <r>
    <x v="9"/>
    <x v="21"/>
    <x v="3125"/>
  </r>
  <r>
    <x v="9"/>
    <x v="22"/>
    <x v="6356"/>
  </r>
  <r>
    <x v="9"/>
    <x v="23"/>
    <x v="4170"/>
  </r>
  <r>
    <x v="9"/>
    <x v="0"/>
    <x v="2808"/>
  </r>
  <r>
    <x v="9"/>
    <x v="1"/>
    <x v="5613"/>
  </r>
  <r>
    <x v="9"/>
    <x v="2"/>
    <x v="6422"/>
  </r>
  <r>
    <x v="9"/>
    <x v="3"/>
    <x v="2921"/>
  </r>
  <r>
    <x v="9"/>
    <x v="4"/>
    <x v="6301"/>
  </r>
  <r>
    <x v="9"/>
    <x v="5"/>
    <x v="568"/>
  </r>
  <r>
    <x v="9"/>
    <x v="6"/>
    <x v="4946"/>
  </r>
  <r>
    <x v="9"/>
    <x v="7"/>
    <x v="3388"/>
  </r>
  <r>
    <x v="9"/>
    <x v="8"/>
    <x v="2230"/>
  </r>
  <r>
    <x v="9"/>
    <x v="9"/>
    <x v="3237"/>
  </r>
  <r>
    <x v="9"/>
    <x v="10"/>
    <x v="5897"/>
  </r>
  <r>
    <x v="9"/>
    <x v="11"/>
    <x v="2199"/>
  </r>
  <r>
    <x v="9"/>
    <x v="12"/>
    <x v="3344"/>
  </r>
  <r>
    <x v="9"/>
    <x v="13"/>
    <x v="3246"/>
  </r>
  <r>
    <x v="9"/>
    <x v="14"/>
    <x v="2191"/>
  </r>
  <r>
    <x v="9"/>
    <x v="15"/>
    <x v="2546"/>
  </r>
  <r>
    <x v="9"/>
    <x v="16"/>
    <x v="2748"/>
  </r>
  <r>
    <x v="9"/>
    <x v="17"/>
    <x v="1647"/>
  </r>
  <r>
    <x v="9"/>
    <x v="18"/>
    <x v="8"/>
  </r>
  <r>
    <x v="9"/>
    <x v="19"/>
    <x v="3948"/>
  </r>
  <r>
    <x v="9"/>
    <x v="20"/>
    <x v="4417"/>
  </r>
  <r>
    <x v="9"/>
    <x v="21"/>
    <x v="3381"/>
  </r>
  <r>
    <x v="9"/>
    <x v="22"/>
    <x v="5650"/>
  </r>
  <r>
    <x v="9"/>
    <x v="23"/>
    <x v="2580"/>
  </r>
  <r>
    <x v="9"/>
    <x v="0"/>
    <x v="5526"/>
  </r>
  <r>
    <x v="9"/>
    <x v="1"/>
    <x v="2221"/>
  </r>
  <r>
    <x v="9"/>
    <x v="2"/>
    <x v="2227"/>
  </r>
  <r>
    <x v="9"/>
    <x v="3"/>
    <x v="5897"/>
  </r>
  <r>
    <x v="9"/>
    <x v="4"/>
    <x v="2210"/>
  </r>
  <r>
    <x v="9"/>
    <x v="5"/>
    <x v="5332"/>
  </r>
  <r>
    <x v="9"/>
    <x v="6"/>
    <x v="2318"/>
  </r>
  <r>
    <x v="9"/>
    <x v="7"/>
    <x v="2515"/>
  </r>
  <r>
    <x v="9"/>
    <x v="8"/>
    <x v="5238"/>
  </r>
  <r>
    <x v="9"/>
    <x v="9"/>
    <x v="2246"/>
  </r>
  <r>
    <x v="9"/>
    <x v="10"/>
    <x v="5025"/>
  </r>
  <r>
    <x v="9"/>
    <x v="11"/>
    <x v="4348"/>
  </r>
  <r>
    <x v="9"/>
    <x v="12"/>
    <x v="2758"/>
  </r>
  <r>
    <x v="9"/>
    <x v="13"/>
    <x v="2628"/>
  </r>
  <r>
    <x v="9"/>
    <x v="14"/>
    <x v="5570"/>
  </r>
  <r>
    <x v="9"/>
    <x v="15"/>
    <x v="5604"/>
  </r>
  <r>
    <x v="9"/>
    <x v="16"/>
    <x v="2013"/>
  </r>
  <r>
    <x v="9"/>
    <x v="17"/>
    <x v="1608"/>
  </r>
  <r>
    <x v="9"/>
    <x v="18"/>
    <x v="4963"/>
  </r>
  <r>
    <x v="9"/>
    <x v="19"/>
    <x v="2996"/>
  </r>
  <r>
    <x v="9"/>
    <x v="20"/>
    <x v="2023"/>
  </r>
  <r>
    <x v="9"/>
    <x v="21"/>
    <x v="6423"/>
  </r>
  <r>
    <x v="9"/>
    <x v="22"/>
    <x v="4393"/>
  </r>
  <r>
    <x v="9"/>
    <x v="23"/>
    <x v="4515"/>
  </r>
  <r>
    <x v="9"/>
    <x v="0"/>
    <x v="4567"/>
  </r>
  <r>
    <x v="9"/>
    <x v="1"/>
    <x v="3503"/>
  </r>
  <r>
    <x v="9"/>
    <x v="2"/>
    <x v="6424"/>
  </r>
  <r>
    <x v="9"/>
    <x v="3"/>
    <x v="6425"/>
  </r>
  <r>
    <x v="9"/>
    <x v="4"/>
    <x v="3894"/>
  </r>
  <r>
    <x v="9"/>
    <x v="5"/>
    <x v="3287"/>
  </r>
  <r>
    <x v="9"/>
    <x v="6"/>
    <x v="2994"/>
  </r>
  <r>
    <x v="9"/>
    <x v="7"/>
    <x v="4953"/>
  </r>
  <r>
    <x v="9"/>
    <x v="8"/>
    <x v="3923"/>
  </r>
  <r>
    <x v="9"/>
    <x v="9"/>
    <x v="3346"/>
  </r>
  <r>
    <x v="9"/>
    <x v="10"/>
    <x v="2267"/>
  </r>
  <r>
    <x v="9"/>
    <x v="11"/>
    <x v="2524"/>
  </r>
  <r>
    <x v="9"/>
    <x v="12"/>
    <x v="4179"/>
  </r>
  <r>
    <x v="9"/>
    <x v="13"/>
    <x v="2995"/>
  </r>
  <r>
    <x v="9"/>
    <x v="14"/>
    <x v="2415"/>
  </r>
  <r>
    <x v="9"/>
    <x v="15"/>
    <x v="5947"/>
  </r>
  <r>
    <x v="9"/>
    <x v="16"/>
    <x v="2472"/>
  </r>
  <r>
    <x v="9"/>
    <x v="17"/>
    <x v="1676"/>
  </r>
  <r>
    <x v="9"/>
    <x v="18"/>
    <x v="6279"/>
  </r>
  <r>
    <x v="9"/>
    <x v="19"/>
    <x v="5522"/>
  </r>
  <r>
    <x v="9"/>
    <x v="20"/>
    <x v="2327"/>
  </r>
  <r>
    <x v="9"/>
    <x v="21"/>
    <x v="2740"/>
  </r>
  <r>
    <x v="9"/>
    <x v="22"/>
    <x v="2885"/>
  </r>
  <r>
    <x v="9"/>
    <x v="23"/>
    <x v="2812"/>
  </r>
  <r>
    <x v="9"/>
    <x v="0"/>
    <x v="4392"/>
  </r>
  <r>
    <x v="9"/>
    <x v="1"/>
    <x v="2839"/>
  </r>
  <r>
    <x v="9"/>
    <x v="2"/>
    <x v="2748"/>
  </r>
  <r>
    <x v="9"/>
    <x v="3"/>
    <x v="3241"/>
  </r>
  <r>
    <x v="9"/>
    <x v="4"/>
    <x v="2281"/>
  </r>
  <r>
    <x v="9"/>
    <x v="5"/>
    <x v="3352"/>
  </r>
  <r>
    <x v="9"/>
    <x v="6"/>
    <x v="2999"/>
  </r>
  <r>
    <x v="9"/>
    <x v="7"/>
    <x v="5725"/>
  </r>
  <r>
    <x v="9"/>
    <x v="8"/>
    <x v="2772"/>
  </r>
  <r>
    <x v="9"/>
    <x v="9"/>
    <x v="2746"/>
  </r>
  <r>
    <x v="9"/>
    <x v="10"/>
    <x v="6426"/>
  </r>
  <r>
    <x v="9"/>
    <x v="11"/>
    <x v="2669"/>
  </r>
  <r>
    <x v="9"/>
    <x v="12"/>
    <x v="6427"/>
  </r>
  <r>
    <x v="9"/>
    <x v="13"/>
    <x v="3280"/>
  </r>
  <r>
    <x v="9"/>
    <x v="14"/>
    <x v="5260"/>
  </r>
  <r>
    <x v="9"/>
    <x v="15"/>
    <x v="4312"/>
  </r>
  <r>
    <x v="9"/>
    <x v="16"/>
    <x v="4658"/>
  </r>
  <r>
    <x v="9"/>
    <x v="17"/>
    <x v="4628"/>
  </r>
  <r>
    <x v="9"/>
    <x v="18"/>
    <x v="6428"/>
  </r>
  <r>
    <x v="9"/>
    <x v="19"/>
    <x v="2490"/>
  </r>
  <r>
    <x v="9"/>
    <x v="20"/>
    <x v="2856"/>
  </r>
  <r>
    <x v="9"/>
    <x v="21"/>
    <x v="3164"/>
  </r>
  <r>
    <x v="9"/>
    <x v="22"/>
    <x v="2839"/>
  </r>
  <r>
    <x v="9"/>
    <x v="23"/>
    <x v="2309"/>
  </r>
  <r>
    <x v="9"/>
    <x v="0"/>
    <x v="6429"/>
  </r>
  <r>
    <x v="9"/>
    <x v="1"/>
    <x v="2498"/>
  </r>
  <r>
    <x v="9"/>
    <x v="2"/>
    <x v="2546"/>
  </r>
  <r>
    <x v="9"/>
    <x v="3"/>
    <x v="3217"/>
  </r>
  <r>
    <x v="9"/>
    <x v="4"/>
    <x v="581"/>
  </r>
  <r>
    <x v="9"/>
    <x v="5"/>
    <x v="4166"/>
  </r>
  <r>
    <x v="9"/>
    <x v="6"/>
    <x v="4471"/>
  </r>
  <r>
    <x v="9"/>
    <x v="7"/>
    <x v="2541"/>
  </r>
  <r>
    <x v="9"/>
    <x v="8"/>
    <x v="2291"/>
  </r>
  <r>
    <x v="9"/>
    <x v="9"/>
    <x v="2192"/>
  </r>
  <r>
    <x v="9"/>
    <x v="10"/>
    <x v="2794"/>
  </r>
  <r>
    <x v="9"/>
    <x v="11"/>
    <x v="2740"/>
  </r>
  <r>
    <x v="9"/>
    <x v="12"/>
    <x v="3258"/>
  </r>
  <r>
    <x v="9"/>
    <x v="13"/>
    <x v="2200"/>
  </r>
  <r>
    <x v="9"/>
    <x v="14"/>
    <x v="3317"/>
  </r>
  <r>
    <x v="9"/>
    <x v="15"/>
    <x v="2514"/>
  </r>
  <r>
    <x v="9"/>
    <x v="16"/>
    <x v="5680"/>
  </r>
  <r>
    <x v="9"/>
    <x v="17"/>
    <x v="2791"/>
  </r>
  <r>
    <x v="9"/>
    <x v="18"/>
    <x v="4868"/>
  </r>
  <r>
    <x v="9"/>
    <x v="19"/>
    <x v="2652"/>
  </r>
  <r>
    <x v="9"/>
    <x v="20"/>
    <x v="4443"/>
  </r>
  <r>
    <x v="9"/>
    <x v="21"/>
    <x v="3164"/>
  </r>
  <r>
    <x v="9"/>
    <x v="22"/>
    <x v="2752"/>
  </r>
  <r>
    <x v="9"/>
    <x v="23"/>
    <x v="3214"/>
  </r>
  <r>
    <x v="9"/>
    <x v="0"/>
    <x v="4401"/>
  </r>
  <r>
    <x v="9"/>
    <x v="1"/>
    <x v="3643"/>
  </r>
  <r>
    <x v="9"/>
    <x v="2"/>
    <x v="3087"/>
  </r>
  <r>
    <x v="9"/>
    <x v="3"/>
    <x v="4908"/>
  </r>
  <r>
    <x v="9"/>
    <x v="4"/>
    <x v="6430"/>
  </r>
  <r>
    <x v="9"/>
    <x v="5"/>
    <x v="5366"/>
  </r>
  <r>
    <x v="9"/>
    <x v="6"/>
    <x v="1962"/>
  </r>
  <r>
    <x v="9"/>
    <x v="7"/>
    <x v="6396"/>
  </r>
  <r>
    <x v="9"/>
    <x v="8"/>
    <x v="3140"/>
  </r>
  <r>
    <x v="9"/>
    <x v="9"/>
    <x v="3385"/>
  </r>
  <r>
    <x v="9"/>
    <x v="10"/>
    <x v="5371"/>
  </r>
  <r>
    <x v="9"/>
    <x v="11"/>
    <x v="4395"/>
  </r>
  <r>
    <x v="9"/>
    <x v="12"/>
    <x v="2238"/>
  </r>
  <r>
    <x v="9"/>
    <x v="13"/>
    <x v="2836"/>
  </r>
  <r>
    <x v="9"/>
    <x v="14"/>
    <x v="2891"/>
  </r>
  <r>
    <x v="9"/>
    <x v="15"/>
    <x v="6431"/>
  </r>
  <r>
    <x v="9"/>
    <x v="16"/>
    <x v="6432"/>
  </r>
  <r>
    <x v="9"/>
    <x v="17"/>
    <x v="1574"/>
  </r>
  <r>
    <x v="9"/>
    <x v="18"/>
    <x v="2581"/>
  </r>
  <r>
    <x v="9"/>
    <x v="19"/>
    <x v="2216"/>
  </r>
  <r>
    <x v="9"/>
    <x v="20"/>
    <x v="6433"/>
  </r>
  <r>
    <x v="9"/>
    <x v="21"/>
    <x v="2895"/>
  </r>
  <r>
    <x v="9"/>
    <x v="22"/>
    <x v="5524"/>
  </r>
  <r>
    <x v="9"/>
    <x v="23"/>
    <x v="3894"/>
  </r>
  <r>
    <x v="9"/>
    <x v="0"/>
    <x v="3444"/>
  </r>
  <r>
    <x v="9"/>
    <x v="1"/>
    <x v="5371"/>
  </r>
  <r>
    <x v="9"/>
    <x v="2"/>
    <x v="5667"/>
  </r>
  <r>
    <x v="9"/>
    <x v="3"/>
    <x v="5013"/>
  </r>
  <r>
    <x v="9"/>
    <x v="4"/>
    <x v="2339"/>
  </r>
  <r>
    <x v="9"/>
    <x v="5"/>
    <x v="5791"/>
  </r>
  <r>
    <x v="9"/>
    <x v="6"/>
    <x v="3115"/>
  </r>
  <r>
    <x v="9"/>
    <x v="7"/>
    <x v="5525"/>
  </r>
  <r>
    <x v="9"/>
    <x v="8"/>
    <x v="2244"/>
  </r>
  <r>
    <x v="9"/>
    <x v="9"/>
    <x v="3662"/>
  </r>
  <r>
    <x v="9"/>
    <x v="10"/>
    <x v="5489"/>
  </r>
  <r>
    <x v="9"/>
    <x v="11"/>
    <x v="2466"/>
  </r>
  <r>
    <x v="9"/>
    <x v="12"/>
    <x v="2773"/>
  </r>
  <r>
    <x v="9"/>
    <x v="13"/>
    <x v="5915"/>
  </r>
  <r>
    <x v="9"/>
    <x v="14"/>
    <x v="2301"/>
  </r>
  <r>
    <x v="9"/>
    <x v="15"/>
    <x v="3913"/>
  </r>
  <r>
    <x v="9"/>
    <x v="16"/>
    <x v="2290"/>
  </r>
  <r>
    <x v="9"/>
    <x v="17"/>
    <x v="3590"/>
  </r>
  <r>
    <x v="9"/>
    <x v="18"/>
    <x v="3025"/>
  </r>
  <r>
    <x v="9"/>
    <x v="19"/>
    <x v="2586"/>
  </r>
  <r>
    <x v="9"/>
    <x v="20"/>
    <x v="5608"/>
  </r>
  <r>
    <x v="9"/>
    <x v="21"/>
    <x v="2314"/>
  </r>
  <r>
    <x v="9"/>
    <x v="22"/>
    <x v="3413"/>
  </r>
  <r>
    <x v="9"/>
    <x v="23"/>
    <x v="6434"/>
  </r>
  <r>
    <x v="9"/>
    <x v="0"/>
    <x v="3484"/>
  </r>
  <r>
    <x v="9"/>
    <x v="1"/>
    <x v="22"/>
  </r>
  <r>
    <x v="9"/>
    <x v="2"/>
    <x v="6435"/>
  </r>
  <r>
    <x v="9"/>
    <x v="3"/>
    <x v="6436"/>
  </r>
  <r>
    <x v="9"/>
    <x v="4"/>
    <x v="6437"/>
  </r>
  <r>
    <x v="9"/>
    <x v="5"/>
    <x v="3142"/>
  </r>
  <r>
    <x v="9"/>
    <x v="6"/>
    <x v="6438"/>
  </r>
  <r>
    <x v="9"/>
    <x v="7"/>
    <x v="3521"/>
  </r>
  <r>
    <x v="9"/>
    <x v="8"/>
    <x v="3068"/>
  </r>
  <r>
    <x v="9"/>
    <x v="9"/>
    <x v="3031"/>
  </r>
  <r>
    <x v="9"/>
    <x v="10"/>
    <x v="3387"/>
  </r>
  <r>
    <x v="9"/>
    <x v="11"/>
    <x v="3179"/>
  </r>
  <r>
    <x v="9"/>
    <x v="12"/>
    <x v="5824"/>
  </r>
  <r>
    <x v="9"/>
    <x v="13"/>
    <x v="5667"/>
  </r>
  <r>
    <x v="9"/>
    <x v="14"/>
    <x v="3381"/>
  </r>
  <r>
    <x v="9"/>
    <x v="15"/>
    <x v="2315"/>
  </r>
  <r>
    <x v="9"/>
    <x v="16"/>
    <x v="2593"/>
  </r>
  <r>
    <x v="9"/>
    <x v="17"/>
    <x v="5407"/>
  </r>
  <r>
    <x v="9"/>
    <x v="18"/>
    <x v="3072"/>
  </r>
  <r>
    <x v="9"/>
    <x v="19"/>
    <x v="5596"/>
  </r>
  <r>
    <x v="9"/>
    <x v="20"/>
    <x v="4834"/>
  </r>
  <r>
    <x v="9"/>
    <x v="21"/>
    <x v="3429"/>
  </r>
  <r>
    <x v="9"/>
    <x v="22"/>
    <x v="3137"/>
  </r>
  <r>
    <x v="9"/>
    <x v="23"/>
    <x v="5596"/>
  </r>
  <r>
    <x v="9"/>
    <x v="0"/>
    <x v="3155"/>
  </r>
  <r>
    <x v="9"/>
    <x v="1"/>
    <x v="2055"/>
  </r>
  <r>
    <x v="9"/>
    <x v="2"/>
    <x v="3425"/>
  </r>
  <r>
    <x v="9"/>
    <x v="3"/>
    <x v="2070"/>
  </r>
  <r>
    <x v="9"/>
    <x v="4"/>
    <x v="3403"/>
  </r>
  <r>
    <x v="9"/>
    <x v="5"/>
    <x v="2641"/>
  </r>
  <r>
    <x v="9"/>
    <x v="6"/>
    <x v="5029"/>
  </r>
  <r>
    <x v="9"/>
    <x v="7"/>
    <x v="2884"/>
  </r>
  <r>
    <x v="9"/>
    <x v="8"/>
    <x v="4122"/>
  </r>
  <r>
    <x v="9"/>
    <x v="9"/>
    <x v="2511"/>
  </r>
  <r>
    <x v="9"/>
    <x v="10"/>
    <x v="4385"/>
  </r>
  <r>
    <x v="9"/>
    <x v="11"/>
    <x v="5724"/>
  </r>
  <r>
    <x v="9"/>
    <x v="12"/>
    <x v="2028"/>
  </r>
  <r>
    <x v="9"/>
    <x v="13"/>
    <x v="5266"/>
  </r>
  <r>
    <x v="9"/>
    <x v="14"/>
    <x v="2516"/>
  </r>
  <r>
    <x v="9"/>
    <x v="15"/>
    <x v="5637"/>
  </r>
  <r>
    <x v="9"/>
    <x v="16"/>
    <x v="2282"/>
  </r>
  <r>
    <x v="9"/>
    <x v="17"/>
    <x v="3999"/>
  </r>
  <r>
    <x v="9"/>
    <x v="18"/>
    <x v="2518"/>
  </r>
  <r>
    <x v="9"/>
    <x v="19"/>
    <x v="2456"/>
  </r>
  <r>
    <x v="9"/>
    <x v="20"/>
    <x v="3659"/>
  </r>
  <r>
    <x v="9"/>
    <x v="21"/>
    <x v="3246"/>
  </r>
  <r>
    <x v="9"/>
    <x v="22"/>
    <x v="4916"/>
  </r>
  <r>
    <x v="9"/>
    <x v="23"/>
    <x v="2297"/>
  </r>
  <r>
    <x v="9"/>
    <x v="0"/>
    <x v="577"/>
  </r>
  <r>
    <x v="9"/>
    <x v="1"/>
    <x v="3171"/>
  </r>
  <r>
    <x v="9"/>
    <x v="2"/>
    <x v="2790"/>
  </r>
  <r>
    <x v="9"/>
    <x v="3"/>
    <x v="2611"/>
  </r>
  <r>
    <x v="9"/>
    <x v="4"/>
    <x v="2014"/>
  </r>
  <r>
    <x v="9"/>
    <x v="5"/>
    <x v="3522"/>
  </r>
  <r>
    <x v="9"/>
    <x v="6"/>
    <x v="5771"/>
  </r>
  <r>
    <x v="9"/>
    <x v="7"/>
    <x v="2186"/>
  </r>
  <r>
    <x v="9"/>
    <x v="8"/>
    <x v="3986"/>
  </r>
  <r>
    <x v="9"/>
    <x v="9"/>
    <x v="4851"/>
  </r>
  <r>
    <x v="9"/>
    <x v="10"/>
    <x v="2834"/>
  </r>
  <r>
    <x v="9"/>
    <x v="11"/>
    <x v="3012"/>
  </r>
  <r>
    <x v="9"/>
    <x v="12"/>
    <x v="2211"/>
  </r>
  <r>
    <x v="9"/>
    <x v="13"/>
    <x v="4566"/>
  </r>
  <r>
    <x v="9"/>
    <x v="14"/>
    <x v="4920"/>
  </r>
  <r>
    <x v="9"/>
    <x v="15"/>
    <x v="4881"/>
  </r>
  <r>
    <x v="9"/>
    <x v="16"/>
    <x v="422"/>
  </r>
  <r>
    <x v="9"/>
    <x v="17"/>
    <x v="3306"/>
  </r>
  <r>
    <x v="9"/>
    <x v="18"/>
    <x v="3224"/>
  </r>
  <r>
    <x v="9"/>
    <x v="19"/>
    <x v="2015"/>
  </r>
  <r>
    <x v="9"/>
    <x v="20"/>
    <x v="2765"/>
  </r>
  <r>
    <x v="9"/>
    <x v="21"/>
    <x v="3783"/>
  </r>
  <r>
    <x v="9"/>
    <x v="22"/>
    <x v="2046"/>
  </r>
  <r>
    <x v="9"/>
    <x v="23"/>
    <x v="3892"/>
  </r>
  <r>
    <x v="9"/>
    <x v="0"/>
    <x v="3482"/>
  </r>
  <r>
    <x v="9"/>
    <x v="1"/>
    <x v="6439"/>
  </r>
  <r>
    <x v="9"/>
    <x v="2"/>
    <x v="6440"/>
  </r>
  <r>
    <x v="9"/>
    <x v="3"/>
    <x v="2583"/>
  </r>
  <r>
    <x v="9"/>
    <x v="4"/>
    <x v="5861"/>
  </r>
  <r>
    <x v="9"/>
    <x v="5"/>
    <x v="1802"/>
  </r>
  <r>
    <x v="9"/>
    <x v="6"/>
    <x v="3533"/>
  </r>
  <r>
    <x v="9"/>
    <x v="7"/>
    <x v="4390"/>
  </r>
  <r>
    <x v="9"/>
    <x v="8"/>
    <x v="2322"/>
  </r>
  <r>
    <x v="9"/>
    <x v="9"/>
    <x v="2734"/>
  </r>
  <r>
    <x v="9"/>
    <x v="10"/>
    <x v="2463"/>
  </r>
  <r>
    <x v="9"/>
    <x v="11"/>
    <x v="2982"/>
  </r>
  <r>
    <x v="9"/>
    <x v="12"/>
    <x v="4283"/>
  </r>
  <r>
    <x v="9"/>
    <x v="13"/>
    <x v="6441"/>
  </r>
  <r>
    <x v="9"/>
    <x v="14"/>
    <x v="1625"/>
  </r>
  <r>
    <x v="9"/>
    <x v="15"/>
    <x v="2470"/>
  </r>
  <r>
    <x v="9"/>
    <x v="16"/>
    <x v="4958"/>
  </r>
  <r>
    <x v="9"/>
    <x v="17"/>
    <x v="4334"/>
  </r>
  <r>
    <x v="9"/>
    <x v="18"/>
    <x v="1561"/>
  </r>
  <r>
    <x v="9"/>
    <x v="19"/>
    <x v="6060"/>
  </r>
  <r>
    <x v="9"/>
    <x v="20"/>
    <x v="4213"/>
  </r>
  <r>
    <x v="9"/>
    <x v="21"/>
    <x v="4916"/>
  </r>
  <r>
    <x v="9"/>
    <x v="22"/>
    <x v="5599"/>
  </r>
  <r>
    <x v="9"/>
    <x v="23"/>
    <x v="2963"/>
  </r>
  <r>
    <x v="9"/>
    <x v="0"/>
    <x v="2997"/>
  </r>
  <r>
    <x v="9"/>
    <x v="1"/>
    <x v="6442"/>
  </r>
  <r>
    <x v="9"/>
    <x v="2"/>
    <x v="6443"/>
  </r>
  <r>
    <x v="9"/>
    <x v="3"/>
    <x v="3578"/>
  </r>
  <r>
    <x v="9"/>
    <x v="4"/>
    <x v="6444"/>
  </r>
  <r>
    <x v="9"/>
    <x v="5"/>
    <x v="5918"/>
  </r>
  <r>
    <x v="9"/>
    <x v="6"/>
    <x v="4083"/>
  </r>
  <r>
    <x v="9"/>
    <x v="7"/>
    <x v="2043"/>
  </r>
  <r>
    <x v="9"/>
    <x v="8"/>
    <x v="2466"/>
  </r>
  <r>
    <x v="9"/>
    <x v="9"/>
    <x v="4497"/>
  </r>
  <r>
    <x v="9"/>
    <x v="10"/>
    <x v="4727"/>
  </r>
  <r>
    <x v="9"/>
    <x v="11"/>
    <x v="5005"/>
  </r>
  <r>
    <x v="9"/>
    <x v="12"/>
    <x v="4919"/>
  </r>
  <r>
    <x v="9"/>
    <x v="13"/>
    <x v="3252"/>
  </r>
  <r>
    <x v="9"/>
    <x v="14"/>
    <x v="2592"/>
  </r>
  <r>
    <x v="9"/>
    <x v="15"/>
    <x v="4950"/>
  </r>
  <r>
    <x v="9"/>
    <x v="16"/>
    <x v="4939"/>
  </r>
  <r>
    <x v="9"/>
    <x v="17"/>
    <x v="465"/>
  </r>
  <r>
    <x v="9"/>
    <x v="18"/>
    <x v="3243"/>
  </r>
  <r>
    <x v="9"/>
    <x v="19"/>
    <x v="4900"/>
  </r>
  <r>
    <x v="9"/>
    <x v="20"/>
    <x v="3242"/>
  </r>
  <r>
    <x v="9"/>
    <x v="21"/>
    <x v="4214"/>
  </r>
  <r>
    <x v="9"/>
    <x v="22"/>
    <x v="2017"/>
  </r>
  <r>
    <x v="9"/>
    <x v="23"/>
    <x v="2396"/>
  </r>
  <r>
    <x v="9"/>
    <x v="0"/>
    <x v="1641"/>
  </r>
  <r>
    <x v="9"/>
    <x v="1"/>
    <x v="1410"/>
  </r>
  <r>
    <x v="9"/>
    <x v="2"/>
    <x v="3149"/>
  </r>
  <r>
    <x v="9"/>
    <x v="3"/>
    <x v="2736"/>
  </r>
  <r>
    <x v="9"/>
    <x v="4"/>
    <x v="2490"/>
  </r>
  <r>
    <x v="9"/>
    <x v="5"/>
    <x v="6445"/>
  </r>
  <r>
    <x v="9"/>
    <x v="6"/>
    <x v="4467"/>
  </r>
  <r>
    <x v="9"/>
    <x v="7"/>
    <x v="527"/>
  </r>
  <r>
    <x v="9"/>
    <x v="8"/>
    <x v="3629"/>
  </r>
  <r>
    <x v="9"/>
    <x v="9"/>
    <x v="4164"/>
  </r>
  <r>
    <x v="9"/>
    <x v="10"/>
    <x v="6446"/>
  </r>
  <r>
    <x v="9"/>
    <x v="11"/>
    <x v="6447"/>
  </r>
  <r>
    <x v="9"/>
    <x v="12"/>
    <x v="6409"/>
  </r>
  <r>
    <x v="9"/>
    <x v="13"/>
    <x v="5052"/>
  </r>
  <r>
    <x v="9"/>
    <x v="14"/>
    <x v="5378"/>
  </r>
  <r>
    <x v="9"/>
    <x v="15"/>
    <x v="4891"/>
  </r>
  <r>
    <x v="9"/>
    <x v="16"/>
    <x v="3460"/>
  </r>
  <r>
    <x v="9"/>
    <x v="17"/>
    <x v="6448"/>
  </r>
  <r>
    <x v="9"/>
    <x v="18"/>
    <x v="3327"/>
  </r>
  <r>
    <x v="9"/>
    <x v="19"/>
    <x v="3424"/>
  </r>
  <r>
    <x v="9"/>
    <x v="20"/>
    <x v="2260"/>
  </r>
  <r>
    <x v="9"/>
    <x v="21"/>
    <x v="2511"/>
  </r>
  <r>
    <x v="9"/>
    <x v="22"/>
    <x v="2317"/>
  </r>
  <r>
    <x v="9"/>
    <x v="23"/>
    <x v="3894"/>
  </r>
  <r>
    <x v="9"/>
    <x v="0"/>
    <x v="4838"/>
  </r>
  <r>
    <x v="9"/>
    <x v="1"/>
    <x v="3482"/>
  </r>
  <r>
    <x v="9"/>
    <x v="2"/>
    <x v="6391"/>
  </r>
  <r>
    <x v="9"/>
    <x v="3"/>
    <x v="3924"/>
  </r>
  <r>
    <x v="9"/>
    <x v="4"/>
    <x v="2896"/>
  </r>
  <r>
    <x v="9"/>
    <x v="5"/>
    <x v="6449"/>
  </r>
  <r>
    <x v="9"/>
    <x v="6"/>
    <x v="3138"/>
  </r>
  <r>
    <x v="9"/>
    <x v="7"/>
    <x v="5795"/>
  </r>
  <r>
    <x v="9"/>
    <x v="8"/>
    <x v="2647"/>
  </r>
  <r>
    <x v="9"/>
    <x v="9"/>
    <x v="3152"/>
  </r>
  <r>
    <x v="9"/>
    <x v="10"/>
    <x v="5371"/>
  </r>
  <r>
    <x v="9"/>
    <x v="11"/>
    <x v="5777"/>
  </r>
  <r>
    <x v="9"/>
    <x v="12"/>
    <x v="2531"/>
  </r>
  <r>
    <x v="9"/>
    <x v="13"/>
    <x v="2699"/>
  </r>
  <r>
    <x v="9"/>
    <x v="14"/>
    <x v="3763"/>
  </r>
  <r>
    <x v="9"/>
    <x v="15"/>
    <x v="2869"/>
  </r>
  <r>
    <x v="9"/>
    <x v="16"/>
    <x v="4321"/>
  </r>
  <r>
    <x v="9"/>
    <x v="17"/>
    <x v="4159"/>
  </r>
  <r>
    <x v="9"/>
    <x v="18"/>
    <x v="4515"/>
  </r>
  <r>
    <x v="9"/>
    <x v="19"/>
    <x v="2384"/>
  </r>
  <r>
    <x v="9"/>
    <x v="20"/>
    <x v="2358"/>
  </r>
  <r>
    <x v="9"/>
    <x v="21"/>
    <x v="4367"/>
  </r>
  <r>
    <x v="9"/>
    <x v="22"/>
    <x v="2227"/>
  </r>
  <r>
    <x v="9"/>
    <x v="23"/>
    <x v="3393"/>
  </r>
  <r>
    <x v="9"/>
    <x v="0"/>
    <x v="2861"/>
  </r>
  <r>
    <x v="9"/>
    <x v="1"/>
    <x v="2281"/>
  </r>
  <r>
    <x v="9"/>
    <x v="2"/>
    <x v="2766"/>
  </r>
  <r>
    <x v="9"/>
    <x v="3"/>
    <x v="3249"/>
  </r>
  <r>
    <x v="9"/>
    <x v="4"/>
    <x v="2492"/>
  </r>
  <r>
    <x v="9"/>
    <x v="5"/>
    <x v="3556"/>
  </r>
  <r>
    <x v="9"/>
    <x v="6"/>
    <x v="2044"/>
  </r>
  <r>
    <x v="9"/>
    <x v="7"/>
    <x v="6342"/>
  </r>
  <r>
    <x v="9"/>
    <x v="8"/>
    <x v="6450"/>
  </r>
  <r>
    <x v="9"/>
    <x v="9"/>
    <x v="4017"/>
  </r>
  <r>
    <x v="9"/>
    <x v="10"/>
    <x v="3908"/>
  </r>
  <r>
    <x v="9"/>
    <x v="11"/>
    <x v="2045"/>
  </r>
  <r>
    <x v="9"/>
    <x v="12"/>
    <x v="4956"/>
  </r>
  <r>
    <x v="9"/>
    <x v="13"/>
    <x v="3347"/>
  </r>
  <r>
    <x v="9"/>
    <x v="14"/>
    <x v="2264"/>
  </r>
  <r>
    <x v="9"/>
    <x v="15"/>
    <x v="3242"/>
  </r>
  <r>
    <x v="9"/>
    <x v="16"/>
    <x v="4854"/>
  </r>
  <r>
    <x v="9"/>
    <x v="17"/>
    <x v="4772"/>
  </r>
  <r>
    <x v="9"/>
    <x v="18"/>
    <x v="1514"/>
  </r>
  <r>
    <x v="9"/>
    <x v="19"/>
    <x v="3851"/>
  </r>
  <r>
    <x v="9"/>
    <x v="20"/>
    <x v="3885"/>
  </r>
  <r>
    <x v="9"/>
    <x v="21"/>
    <x v="2287"/>
  </r>
  <r>
    <x v="9"/>
    <x v="22"/>
    <x v="2636"/>
  </r>
  <r>
    <x v="9"/>
    <x v="23"/>
    <x v="2735"/>
  </r>
  <r>
    <x v="9"/>
    <x v="0"/>
    <x v="4856"/>
  </r>
  <r>
    <x v="9"/>
    <x v="1"/>
    <x v="3178"/>
  </r>
  <r>
    <x v="9"/>
    <x v="2"/>
    <x v="4158"/>
  </r>
  <r>
    <x v="9"/>
    <x v="3"/>
    <x v="2778"/>
  </r>
  <r>
    <x v="9"/>
    <x v="4"/>
    <x v="2259"/>
  </r>
  <r>
    <x v="9"/>
    <x v="5"/>
    <x v="2768"/>
  </r>
  <r>
    <x v="9"/>
    <x v="6"/>
    <x v="4146"/>
  </r>
  <r>
    <x v="9"/>
    <x v="7"/>
    <x v="1666"/>
  </r>
  <r>
    <x v="9"/>
    <x v="8"/>
    <x v="4275"/>
  </r>
  <r>
    <x v="9"/>
    <x v="9"/>
    <x v="5735"/>
  </r>
  <r>
    <x v="9"/>
    <x v="10"/>
    <x v="1662"/>
  </r>
  <r>
    <x v="9"/>
    <x v="11"/>
    <x v="5489"/>
  </r>
  <r>
    <x v="9"/>
    <x v="12"/>
    <x v="8"/>
  </r>
  <r>
    <x v="9"/>
    <x v="13"/>
    <x v="2524"/>
  </r>
  <r>
    <x v="9"/>
    <x v="14"/>
    <x v="4554"/>
  </r>
  <r>
    <x v="9"/>
    <x v="15"/>
    <x v="6370"/>
  </r>
  <r>
    <x v="9"/>
    <x v="16"/>
    <x v="3706"/>
  </r>
  <r>
    <x v="9"/>
    <x v="17"/>
    <x v="4326"/>
  </r>
  <r>
    <x v="9"/>
    <x v="18"/>
    <x v="3970"/>
  </r>
  <r>
    <x v="9"/>
    <x v="19"/>
    <x v="3188"/>
  </r>
  <r>
    <x v="9"/>
    <x v="20"/>
    <x v="3739"/>
  </r>
  <r>
    <x v="9"/>
    <x v="21"/>
    <x v="581"/>
  </r>
  <r>
    <x v="9"/>
    <x v="22"/>
    <x v="3072"/>
  </r>
  <r>
    <x v="9"/>
    <x v="23"/>
    <x v="2886"/>
  </r>
  <r>
    <x v="9"/>
    <x v="0"/>
    <x v="3073"/>
  </r>
  <r>
    <x v="9"/>
    <x v="1"/>
    <x v="6451"/>
  </r>
  <r>
    <x v="9"/>
    <x v="2"/>
    <x v="2021"/>
  </r>
  <r>
    <x v="9"/>
    <x v="3"/>
    <x v="6452"/>
  </r>
  <r>
    <x v="9"/>
    <x v="4"/>
    <x v="3903"/>
  </r>
  <r>
    <x v="9"/>
    <x v="5"/>
    <x v="2246"/>
  </r>
  <r>
    <x v="9"/>
    <x v="6"/>
    <x v="1408"/>
  </r>
  <r>
    <x v="9"/>
    <x v="7"/>
    <x v="3163"/>
  </r>
  <r>
    <x v="9"/>
    <x v="8"/>
    <x v="3203"/>
  </r>
  <r>
    <x v="9"/>
    <x v="9"/>
    <x v="4792"/>
  </r>
  <r>
    <x v="9"/>
    <x v="10"/>
    <x v="4619"/>
  </r>
  <r>
    <x v="9"/>
    <x v="11"/>
    <x v="5754"/>
  </r>
  <r>
    <x v="9"/>
    <x v="12"/>
    <x v="1874"/>
  </r>
  <r>
    <x v="9"/>
    <x v="13"/>
    <x v="5721"/>
  </r>
  <r>
    <x v="9"/>
    <x v="14"/>
    <x v="2943"/>
  </r>
  <r>
    <x v="9"/>
    <x v="15"/>
    <x v="4924"/>
  </r>
  <r>
    <x v="9"/>
    <x v="16"/>
    <x v="2637"/>
  </r>
  <r>
    <x v="9"/>
    <x v="17"/>
    <x v="3314"/>
  </r>
  <r>
    <x v="9"/>
    <x v="18"/>
    <x v="5311"/>
  </r>
  <r>
    <x v="9"/>
    <x v="19"/>
    <x v="3732"/>
  </r>
  <r>
    <x v="9"/>
    <x v="20"/>
    <x v="3339"/>
  </r>
  <r>
    <x v="9"/>
    <x v="21"/>
    <x v="3888"/>
  </r>
  <r>
    <x v="9"/>
    <x v="22"/>
    <x v="5354"/>
  </r>
  <r>
    <x v="9"/>
    <x v="23"/>
    <x v="2981"/>
  </r>
  <r>
    <x v="9"/>
    <x v="0"/>
    <x v="3624"/>
  </r>
  <r>
    <x v="9"/>
    <x v="1"/>
    <x v="2267"/>
  </r>
  <r>
    <x v="9"/>
    <x v="2"/>
    <x v="6298"/>
  </r>
  <r>
    <x v="9"/>
    <x v="3"/>
    <x v="4311"/>
  </r>
  <r>
    <x v="9"/>
    <x v="4"/>
    <x v="3249"/>
  </r>
  <r>
    <x v="9"/>
    <x v="5"/>
    <x v="2042"/>
  </r>
  <r>
    <x v="9"/>
    <x v="6"/>
    <x v="5652"/>
  </r>
  <r>
    <x v="9"/>
    <x v="7"/>
    <x v="2631"/>
  </r>
  <r>
    <x v="9"/>
    <x v="8"/>
    <x v="2199"/>
  </r>
  <r>
    <x v="9"/>
    <x v="9"/>
    <x v="2548"/>
  </r>
  <r>
    <x v="9"/>
    <x v="10"/>
    <x v="1846"/>
  </r>
  <r>
    <x v="9"/>
    <x v="11"/>
    <x v="5332"/>
  </r>
  <r>
    <x v="9"/>
    <x v="12"/>
    <x v="486"/>
  </r>
  <r>
    <x v="9"/>
    <x v="13"/>
    <x v="6453"/>
  </r>
  <r>
    <x v="9"/>
    <x v="14"/>
    <x v="4842"/>
  </r>
  <r>
    <x v="9"/>
    <x v="15"/>
    <x v="6128"/>
  </r>
  <r>
    <x v="9"/>
    <x v="16"/>
    <x v="2448"/>
  </r>
  <r>
    <x v="9"/>
    <x v="17"/>
    <x v="6454"/>
  </r>
  <r>
    <x v="9"/>
    <x v="18"/>
    <x v="2131"/>
  </r>
  <r>
    <x v="9"/>
    <x v="19"/>
    <x v="5564"/>
  </r>
  <r>
    <x v="9"/>
    <x v="20"/>
    <x v="4891"/>
  </r>
  <r>
    <x v="9"/>
    <x v="21"/>
    <x v="5266"/>
  </r>
  <r>
    <x v="9"/>
    <x v="22"/>
    <x v="4158"/>
  </r>
  <r>
    <x v="9"/>
    <x v="23"/>
    <x v="2223"/>
  </r>
  <r>
    <x v="9"/>
    <x v="0"/>
    <x v="2103"/>
  </r>
  <r>
    <x v="9"/>
    <x v="1"/>
    <x v="3130"/>
  </r>
  <r>
    <x v="9"/>
    <x v="2"/>
    <x v="2206"/>
  </r>
  <r>
    <x v="9"/>
    <x v="3"/>
    <x v="2515"/>
  </r>
  <r>
    <x v="9"/>
    <x v="4"/>
    <x v="5022"/>
  </r>
  <r>
    <x v="9"/>
    <x v="5"/>
    <x v="2255"/>
  </r>
  <r>
    <x v="9"/>
    <x v="6"/>
    <x v="4799"/>
  </r>
  <r>
    <x v="9"/>
    <x v="7"/>
    <x v="5118"/>
  </r>
  <r>
    <x v="9"/>
    <x v="8"/>
    <x v="6221"/>
  </r>
  <r>
    <x v="9"/>
    <x v="9"/>
    <x v="1694"/>
  </r>
  <r>
    <x v="9"/>
    <x v="10"/>
    <x v="6455"/>
  </r>
  <r>
    <x v="9"/>
    <x v="11"/>
    <x v="5858"/>
  </r>
  <r>
    <x v="9"/>
    <x v="12"/>
    <x v="6456"/>
  </r>
  <r>
    <x v="9"/>
    <x v="13"/>
    <x v="4154"/>
  </r>
  <r>
    <x v="9"/>
    <x v="14"/>
    <x v="5123"/>
  </r>
  <r>
    <x v="9"/>
    <x v="15"/>
    <x v="3779"/>
  </r>
  <r>
    <x v="9"/>
    <x v="16"/>
    <x v="6101"/>
  </r>
  <r>
    <x v="9"/>
    <x v="17"/>
    <x v="1997"/>
  </r>
  <r>
    <x v="9"/>
    <x v="18"/>
    <x v="6457"/>
  </r>
  <r>
    <x v="9"/>
    <x v="19"/>
    <x v="5418"/>
  </r>
  <r>
    <x v="9"/>
    <x v="20"/>
    <x v="5783"/>
  </r>
  <r>
    <x v="9"/>
    <x v="21"/>
    <x v="2105"/>
  </r>
  <r>
    <x v="9"/>
    <x v="22"/>
    <x v="2074"/>
  </r>
  <r>
    <x v="9"/>
    <x v="23"/>
    <x v="6458"/>
  </r>
  <r>
    <x v="9"/>
    <x v="0"/>
    <x v="4622"/>
  </r>
  <r>
    <x v="9"/>
    <x v="1"/>
    <x v="2470"/>
  </r>
  <r>
    <x v="9"/>
    <x v="2"/>
    <x v="3023"/>
  </r>
  <r>
    <x v="9"/>
    <x v="3"/>
    <x v="5008"/>
  </r>
  <r>
    <x v="9"/>
    <x v="4"/>
    <x v="2636"/>
  </r>
  <r>
    <x v="9"/>
    <x v="5"/>
    <x v="2424"/>
  </r>
  <r>
    <x v="9"/>
    <x v="6"/>
    <x v="4626"/>
  </r>
  <r>
    <x v="9"/>
    <x v="7"/>
    <x v="5098"/>
  </r>
  <r>
    <x v="9"/>
    <x v="8"/>
    <x v="2162"/>
  </r>
  <r>
    <x v="9"/>
    <x v="9"/>
    <x v="6459"/>
  </r>
  <r>
    <x v="9"/>
    <x v="10"/>
    <x v="40"/>
  </r>
  <r>
    <x v="9"/>
    <x v="11"/>
    <x v="3706"/>
  </r>
  <r>
    <x v="9"/>
    <x v="12"/>
    <x v="2199"/>
  </r>
  <r>
    <x v="9"/>
    <x v="13"/>
    <x v="3640"/>
  </r>
  <r>
    <x v="9"/>
    <x v="14"/>
    <x v="2095"/>
  </r>
  <r>
    <x v="9"/>
    <x v="15"/>
    <x v="1549"/>
  </r>
  <r>
    <x v="9"/>
    <x v="16"/>
    <x v="2093"/>
  </r>
  <r>
    <x v="9"/>
    <x v="17"/>
    <x v="6413"/>
  </r>
  <r>
    <x v="9"/>
    <x v="18"/>
    <x v="3031"/>
  </r>
  <r>
    <x v="9"/>
    <x v="19"/>
    <x v="4826"/>
  </r>
  <r>
    <x v="9"/>
    <x v="20"/>
    <x v="6460"/>
  </r>
  <r>
    <x v="9"/>
    <x v="21"/>
    <x v="2910"/>
  </r>
  <r>
    <x v="9"/>
    <x v="22"/>
    <x v="6461"/>
  </r>
  <r>
    <x v="9"/>
    <x v="23"/>
    <x v="4512"/>
  </r>
  <r>
    <x v="9"/>
    <x v="0"/>
    <x v="2209"/>
  </r>
  <r>
    <x v="9"/>
    <x v="1"/>
    <x v="6462"/>
  </r>
  <r>
    <x v="9"/>
    <x v="2"/>
    <x v="3488"/>
  </r>
  <r>
    <x v="9"/>
    <x v="3"/>
    <x v="6463"/>
  </r>
  <r>
    <x v="9"/>
    <x v="4"/>
    <x v="5880"/>
  </r>
  <r>
    <x v="9"/>
    <x v="5"/>
    <x v="6464"/>
  </r>
  <r>
    <x v="9"/>
    <x v="6"/>
    <x v="4452"/>
  </r>
  <r>
    <x v="9"/>
    <x v="7"/>
    <x v="6465"/>
  </r>
  <r>
    <x v="9"/>
    <x v="8"/>
    <x v="6466"/>
  </r>
  <r>
    <x v="9"/>
    <x v="9"/>
    <x v="3030"/>
  </r>
  <r>
    <x v="9"/>
    <x v="10"/>
    <x v="6467"/>
  </r>
  <r>
    <x v="9"/>
    <x v="11"/>
    <x v="4837"/>
  </r>
  <r>
    <x v="9"/>
    <x v="12"/>
    <x v="2685"/>
  </r>
  <r>
    <x v="9"/>
    <x v="13"/>
    <x v="6468"/>
  </r>
  <r>
    <x v="9"/>
    <x v="14"/>
    <x v="6469"/>
  </r>
  <r>
    <x v="9"/>
    <x v="15"/>
    <x v="4399"/>
  </r>
  <r>
    <x v="9"/>
    <x v="16"/>
    <x v="2313"/>
  </r>
  <r>
    <x v="9"/>
    <x v="17"/>
    <x v="6470"/>
  </r>
  <r>
    <x v="9"/>
    <x v="18"/>
    <x v="5378"/>
  </r>
  <r>
    <x v="9"/>
    <x v="19"/>
    <x v="4898"/>
  </r>
  <r>
    <x v="9"/>
    <x v="20"/>
    <x v="4998"/>
  </r>
  <r>
    <x v="9"/>
    <x v="21"/>
    <x v="6471"/>
  </r>
  <r>
    <x v="9"/>
    <x v="22"/>
    <x v="6472"/>
  </r>
  <r>
    <x v="9"/>
    <x v="23"/>
    <x v="6473"/>
  </r>
  <r>
    <x v="9"/>
    <x v="0"/>
    <x v="2294"/>
  </r>
  <r>
    <x v="9"/>
    <x v="1"/>
    <x v="2509"/>
  </r>
  <r>
    <x v="9"/>
    <x v="2"/>
    <x v="6474"/>
  </r>
  <r>
    <x v="9"/>
    <x v="3"/>
    <x v="6475"/>
  </r>
  <r>
    <x v="9"/>
    <x v="4"/>
    <x v="5126"/>
  </r>
  <r>
    <x v="9"/>
    <x v="5"/>
    <x v="2393"/>
  </r>
  <r>
    <x v="9"/>
    <x v="6"/>
    <x v="526"/>
  </r>
  <r>
    <x v="9"/>
    <x v="7"/>
    <x v="4568"/>
  </r>
  <r>
    <x v="9"/>
    <x v="8"/>
    <x v="5125"/>
  </r>
  <r>
    <x v="9"/>
    <x v="9"/>
    <x v="4384"/>
  </r>
  <r>
    <x v="9"/>
    <x v="10"/>
    <x v="3985"/>
  </r>
  <r>
    <x v="9"/>
    <x v="11"/>
    <x v="2365"/>
  </r>
  <r>
    <x v="9"/>
    <x v="12"/>
    <x v="3132"/>
  </r>
  <r>
    <x v="9"/>
    <x v="13"/>
    <x v="2633"/>
  </r>
  <r>
    <x v="9"/>
    <x v="14"/>
    <x v="3892"/>
  </r>
  <r>
    <x v="9"/>
    <x v="15"/>
    <x v="5521"/>
  </r>
  <r>
    <x v="9"/>
    <x v="16"/>
    <x v="4636"/>
  </r>
  <r>
    <x v="9"/>
    <x v="17"/>
    <x v="5211"/>
  </r>
  <r>
    <x v="9"/>
    <x v="18"/>
    <x v="3623"/>
  </r>
  <r>
    <x v="9"/>
    <x v="19"/>
    <x v="464"/>
  </r>
  <r>
    <x v="9"/>
    <x v="20"/>
    <x v="3025"/>
  </r>
  <r>
    <x v="9"/>
    <x v="21"/>
    <x v="4986"/>
  </r>
  <r>
    <x v="9"/>
    <x v="22"/>
    <x v="6476"/>
  </r>
  <r>
    <x v="9"/>
    <x v="23"/>
    <x v="4304"/>
  </r>
  <r>
    <x v="9"/>
    <x v="0"/>
    <x v="4919"/>
  </r>
  <r>
    <x v="9"/>
    <x v="1"/>
    <x v="6477"/>
  </r>
  <r>
    <x v="9"/>
    <x v="2"/>
    <x v="1578"/>
  </r>
  <r>
    <x v="9"/>
    <x v="3"/>
    <x v="2887"/>
  </r>
  <r>
    <x v="9"/>
    <x v="4"/>
    <x v="2421"/>
  </r>
  <r>
    <x v="9"/>
    <x v="5"/>
    <x v="6478"/>
  </r>
  <r>
    <x v="9"/>
    <x v="6"/>
    <x v="6479"/>
  </r>
  <r>
    <x v="9"/>
    <x v="7"/>
    <x v="3768"/>
  </r>
  <r>
    <x v="9"/>
    <x v="8"/>
    <x v="6480"/>
  </r>
  <r>
    <x v="9"/>
    <x v="9"/>
    <x v="6343"/>
  </r>
  <r>
    <x v="9"/>
    <x v="10"/>
    <x v="4482"/>
  </r>
  <r>
    <x v="9"/>
    <x v="11"/>
    <x v="5202"/>
  </r>
  <r>
    <x v="9"/>
    <x v="12"/>
    <x v="377"/>
  </r>
  <r>
    <x v="9"/>
    <x v="13"/>
    <x v="3011"/>
  </r>
  <r>
    <x v="9"/>
    <x v="14"/>
    <x v="4506"/>
  </r>
  <r>
    <x v="9"/>
    <x v="15"/>
    <x v="5238"/>
  </r>
  <r>
    <x v="9"/>
    <x v="16"/>
    <x v="4847"/>
  </r>
  <r>
    <x v="9"/>
    <x v="17"/>
    <x v="4370"/>
  </r>
  <r>
    <x v="9"/>
    <x v="18"/>
    <x v="5009"/>
  </r>
  <r>
    <x v="9"/>
    <x v="19"/>
    <x v="6481"/>
  </r>
  <r>
    <x v="9"/>
    <x v="20"/>
    <x v="6482"/>
  </r>
  <r>
    <x v="9"/>
    <x v="21"/>
    <x v="6483"/>
  </r>
  <r>
    <x v="9"/>
    <x v="22"/>
    <x v="5731"/>
  </r>
  <r>
    <x v="9"/>
    <x v="23"/>
    <x v="1586"/>
  </r>
  <r>
    <x v="9"/>
    <x v="0"/>
    <x v="2044"/>
  </r>
  <r>
    <x v="9"/>
    <x v="1"/>
    <x v="3199"/>
  </r>
  <r>
    <x v="9"/>
    <x v="2"/>
    <x v="4413"/>
  </r>
  <r>
    <x v="9"/>
    <x v="3"/>
    <x v="3939"/>
  </r>
  <r>
    <x v="9"/>
    <x v="4"/>
    <x v="4277"/>
  </r>
  <r>
    <x v="9"/>
    <x v="5"/>
    <x v="3189"/>
  </r>
  <r>
    <x v="9"/>
    <x v="6"/>
    <x v="479"/>
  </r>
  <r>
    <x v="9"/>
    <x v="7"/>
    <x v="6484"/>
  </r>
  <r>
    <x v="9"/>
    <x v="8"/>
    <x v="1867"/>
  </r>
  <r>
    <x v="9"/>
    <x v="9"/>
    <x v="2413"/>
  </r>
  <r>
    <x v="9"/>
    <x v="10"/>
    <x v="2500"/>
  </r>
  <r>
    <x v="9"/>
    <x v="11"/>
    <x v="1626"/>
  </r>
  <r>
    <x v="9"/>
    <x v="12"/>
    <x v="3875"/>
  </r>
  <r>
    <x v="9"/>
    <x v="13"/>
    <x v="2005"/>
  </r>
  <r>
    <x v="9"/>
    <x v="14"/>
    <x v="5753"/>
  </r>
  <r>
    <x v="9"/>
    <x v="15"/>
    <x v="6074"/>
  </r>
  <r>
    <x v="9"/>
    <x v="16"/>
    <x v="2775"/>
  </r>
  <r>
    <x v="9"/>
    <x v="17"/>
    <x v="4336"/>
  </r>
  <r>
    <x v="9"/>
    <x v="18"/>
    <x v="1548"/>
  </r>
  <r>
    <x v="9"/>
    <x v="19"/>
    <x v="576"/>
  </r>
  <r>
    <x v="9"/>
    <x v="20"/>
    <x v="2345"/>
  </r>
  <r>
    <x v="9"/>
    <x v="21"/>
    <x v="3798"/>
  </r>
  <r>
    <x v="9"/>
    <x v="22"/>
    <x v="4129"/>
  </r>
  <r>
    <x v="9"/>
    <x v="23"/>
    <x v="3797"/>
  </r>
  <r>
    <x v="9"/>
    <x v="0"/>
    <x v="5754"/>
  </r>
  <r>
    <x v="9"/>
    <x v="1"/>
    <x v="423"/>
  </r>
  <r>
    <x v="9"/>
    <x v="2"/>
    <x v="2491"/>
  </r>
  <r>
    <x v="9"/>
    <x v="3"/>
    <x v="3206"/>
  </r>
  <r>
    <x v="9"/>
    <x v="4"/>
    <x v="4274"/>
  </r>
  <r>
    <x v="9"/>
    <x v="5"/>
    <x v="3054"/>
  </r>
  <r>
    <x v="9"/>
    <x v="6"/>
    <x v="4431"/>
  </r>
  <r>
    <x v="9"/>
    <x v="7"/>
    <x v="3681"/>
  </r>
  <r>
    <x v="9"/>
    <x v="8"/>
    <x v="4247"/>
  </r>
  <r>
    <x v="9"/>
    <x v="9"/>
    <x v="5843"/>
  </r>
  <r>
    <x v="9"/>
    <x v="10"/>
    <x v="1689"/>
  </r>
  <r>
    <x v="9"/>
    <x v="11"/>
    <x v="2429"/>
  </r>
  <r>
    <x v="9"/>
    <x v="12"/>
    <x v="1867"/>
  </r>
  <r>
    <x v="9"/>
    <x v="13"/>
    <x v="6485"/>
  </r>
  <r>
    <x v="9"/>
    <x v="14"/>
    <x v="4817"/>
  </r>
  <r>
    <x v="9"/>
    <x v="15"/>
    <x v="5745"/>
  </r>
  <r>
    <x v="9"/>
    <x v="16"/>
    <x v="5768"/>
  </r>
  <r>
    <x v="9"/>
    <x v="17"/>
    <x v="542"/>
  </r>
  <r>
    <x v="9"/>
    <x v="18"/>
    <x v="6486"/>
  </r>
  <r>
    <x v="9"/>
    <x v="19"/>
    <x v="5119"/>
  </r>
  <r>
    <x v="9"/>
    <x v="20"/>
    <x v="4728"/>
  </r>
  <r>
    <x v="9"/>
    <x v="21"/>
    <x v="4074"/>
  </r>
  <r>
    <x v="9"/>
    <x v="22"/>
    <x v="2111"/>
  </r>
  <r>
    <x v="9"/>
    <x v="23"/>
    <x v="2289"/>
  </r>
  <r>
    <x v="9"/>
    <x v="0"/>
    <x v="2479"/>
  </r>
  <r>
    <x v="9"/>
    <x v="1"/>
    <x v="2099"/>
  </r>
  <r>
    <x v="9"/>
    <x v="2"/>
    <x v="2681"/>
  </r>
  <r>
    <x v="9"/>
    <x v="3"/>
    <x v="2366"/>
  </r>
  <r>
    <x v="9"/>
    <x v="4"/>
    <x v="3761"/>
  </r>
  <r>
    <x v="9"/>
    <x v="5"/>
    <x v="2833"/>
  </r>
  <r>
    <x v="9"/>
    <x v="6"/>
    <x v="383"/>
  </r>
  <r>
    <x v="9"/>
    <x v="7"/>
    <x v="6487"/>
  </r>
  <r>
    <x v="9"/>
    <x v="8"/>
    <x v="1989"/>
  </r>
  <r>
    <x v="9"/>
    <x v="9"/>
    <x v="6351"/>
  </r>
  <r>
    <x v="9"/>
    <x v="10"/>
    <x v="2457"/>
  </r>
  <r>
    <x v="9"/>
    <x v="11"/>
    <x v="44"/>
  </r>
  <r>
    <x v="9"/>
    <x v="12"/>
    <x v="2929"/>
  </r>
  <r>
    <x v="9"/>
    <x v="13"/>
    <x v="4367"/>
  </r>
  <r>
    <x v="9"/>
    <x v="14"/>
    <x v="1539"/>
  </r>
  <r>
    <x v="9"/>
    <x v="15"/>
    <x v="5567"/>
  </r>
  <r>
    <x v="9"/>
    <x v="16"/>
    <x v="1864"/>
  </r>
  <r>
    <x v="9"/>
    <x v="17"/>
    <x v="6488"/>
  </r>
  <r>
    <x v="9"/>
    <x v="18"/>
    <x v="5645"/>
  </r>
  <r>
    <x v="9"/>
    <x v="19"/>
    <x v="2008"/>
  </r>
  <r>
    <x v="9"/>
    <x v="20"/>
    <x v="296"/>
  </r>
  <r>
    <x v="9"/>
    <x v="21"/>
    <x v="3623"/>
  </r>
  <r>
    <x v="9"/>
    <x v="22"/>
    <x v="2626"/>
  </r>
  <r>
    <x v="9"/>
    <x v="23"/>
    <x v="2842"/>
  </r>
  <r>
    <x v="9"/>
    <x v="0"/>
    <x v="4739"/>
  </r>
  <r>
    <x v="9"/>
    <x v="1"/>
    <x v="6389"/>
  </r>
  <r>
    <x v="9"/>
    <x v="2"/>
    <x v="6489"/>
  </r>
  <r>
    <x v="9"/>
    <x v="3"/>
    <x v="4666"/>
  </r>
  <r>
    <x v="9"/>
    <x v="4"/>
    <x v="2470"/>
  </r>
  <r>
    <x v="9"/>
    <x v="5"/>
    <x v="4457"/>
  </r>
  <r>
    <x v="9"/>
    <x v="6"/>
    <x v="2248"/>
  </r>
  <r>
    <x v="9"/>
    <x v="7"/>
    <x v="2981"/>
  </r>
  <r>
    <x v="9"/>
    <x v="8"/>
    <x v="2942"/>
  </r>
  <r>
    <x v="9"/>
    <x v="9"/>
    <x v="6487"/>
  </r>
  <r>
    <x v="9"/>
    <x v="10"/>
    <x v="6490"/>
  </r>
  <r>
    <x v="9"/>
    <x v="11"/>
    <x v="4755"/>
  </r>
  <r>
    <x v="9"/>
    <x v="12"/>
    <x v="582"/>
  </r>
  <r>
    <x v="9"/>
    <x v="13"/>
    <x v="4500"/>
  </r>
  <r>
    <x v="9"/>
    <x v="14"/>
    <x v="1857"/>
  </r>
  <r>
    <x v="9"/>
    <x v="15"/>
    <x v="6491"/>
  </r>
  <r>
    <x v="9"/>
    <x v="16"/>
    <x v="4631"/>
  </r>
  <r>
    <x v="9"/>
    <x v="17"/>
    <x v="2141"/>
  </r>
  <r>
    <x v="9"/>
    <x v="18"/>
    <x v="2955"/>
  </r>
  <r>
    <x v="9"/>
    <x v="19"/>
    <x v="2878"/>
  </r>
  <r>
    <x v="9"/>
    <x v="20"/>
    <x v="4442"/>
  </r>
  <r>
    <x v="9"/>
    <x v="21"/>
    <x v="3750"/>
  </r>
  <r>
    <x v="9"/>
    <x v="22"/>
    <x v="3678"/>
  </r>
  <r>
    <x v="9"/>
    <x v="23"/>
    <x v="2080"/>
  </r>
  <r>
    <x v="9"/>
    <x v="0"/>
    <x v="6060"/>
  </r>
  <r>
    <x v="9"/>
    <x v="1"/>
    <x v="5947"/>
  </r>
  <r>
    <x v="9"/>
    <x v="2"/>
    <x v="2116"/>
  </r>
  <r>
    <x v="9"/>
    <x v="3"/>
    <x v="3134"/>
  </r>
  <r>
    <x v="9"/>
    <x v="4"/>
    <x v="3624"/>
  </r>
  <r>
    <x v="9"/>
    <x v="5"/>
    <x v="6492"/>
  </r>
  <r>
    <x v="9"/>
    <x v="6"/>
    <x v="3303"/>
  </r>
  <r>
    <x v="9"/>
    <x v="7"/>
    <x v="4288"/>
  </r>
  <r>
    <x v="9"/>
    <x v="8"/>
    <x v="2028"/>
  </r>
  <r>
    <x v="9"/>
    <x v="9"/>
    <x v="1554"/>
  </r>
  <r>
    <x v="9"/>
    <x v="10"/>
    <x v="1846"/>
  </r>
  <r>
    <x v="9"/>
    <x v="11"/>
    <x v="4413"/>
  </r>
  <r>
    <x v="9"/>
    <x v="12"/>
    <x v="4018"/>
  </r>
  <r>
    <x v="9"/>
    <x v="13"/>
    <x v="2097"/>
  </r>
  <r>
    <x v="9"/>
    <x v="14"/>
    <x v="1592"/>
  </r>
  <r>
    <x v="9"/>
    <x v="15"/>
    <x v="5711"/>
  </r>
  <r>
    <x v="9"/>
    <x v="16"/>
    <x v="6493"/>
  </r>
  <r>
    <x v="9"/>
    <x v="17"/>
    <x v="3185"/>
  </r>
  <r>
    <x v="9"/>
    <x v="18"/>
    <x v="4464"/>
  </r>
  <r>
    <x v="9"/>
    <x v="19"/>
    <x v="3354"/>
  </r>
  <r>
    <x v="9"/>
    <x v="20"/>
    <x v="2514"/>
  </r>
  <r>
    <x v="9"/>
    <x v="21"/>
    <x v="3901"/>
  </r>
  <r>
    <x v="9"/>
    <x v="22"/>
    <x v="2517"/>
  </r>
  <r>
    <x v="9"/>
    <x v="23"/>
    <x v="4791"/>
  </r>
  <r>
    <x v="9"/>
    <x v="0"/>
    <x v="5530"/>
  </r>
  <r>
    <x v="9"/>
    <x v="1"/>
    <x v="5393"/>
  </r>
  <r>
    <x v="9"/>
    <x v="2"/>
    <x v="3937"/>
  </r>
  <r>
    <x v="9"/>
    <x v="3"/>
    <x v="2255"/>
  </r>
  <r>
    <x v="9"/>
    <x v="4"/>
    <x v="6494"/>
  </r>
  <r>
    <x v="9"/>
    <x v="5"/>
    <x v="3154"/>
  </r>
  <r>
    <x v="9"/>
    <x v="6"/>
    <x v="2007"/>
  </r>
  <r>
    <x v="9"/>
    <x v="7"/>
    <x v="2400"/>
  </r>
  <r>
    <x v="9"/>
    <x v="8"/>
    <x v="4124"/>
  </r>
  <r>
    <x v="9"/>
    <x v="9"/>
    <x v="2834"/>
  </r>
  <r>
    <x v="9"/>
    <x v="10"/>
    <x v="4469"/>
  </r>
  <r>
    <x v="9"/>
    <x v="11"/>
    <x v="2100"/>
  </r>
  <r>
    <x v="9"/>
    <x v="12"/>
    <x v="2680"/>
  </r>
  <r>
    <x v="9"/>
    <x v="13"/>
    <x v="2869"/>
  </r>
  <r>
    <x v="9"/>
    <x v="14"/>
    <x v="1620"/>
  </r>
  <r>
    <x v="9"/>
    <x v="15"/>
    <x v="26"/>
  </r>
  <r>
    <x v="9"/>
    <x v="16"/>
    <x v="5160"/>
  </r>
  <r>
    <x v="9"/>
    <x v="17"/>
    <x v="6137"/>
  </r>
  <r>
    <x v="9"/>
    <x v="18"/>
    <x v="4364"/>
  </r>
  <r>
    <x v="9"/>
    <x v="19"/>
    <x v="3021"/>
  </r>
  <r>
    <x v="9"/>
    <x v="20"/>
    <x v="5281"/>
  </r>
  <r>
    <x v="9"/>
    <x v="21"/>
    <x v="2518"/>
  </r>
  <r>
    <x v="9"/>
    <x v="22"/>
    <x v="3243"/>
  </r>
  <r>
    <x v="9"/>
    <x v="23"/>
    <x v="35"/>
  </r>
  <r>
    <x v="10"/>
    <x v="0"/>
    <x v="3908"/>
  </r>
  <r>
    <x v="10"/>
    <x v="1"/>
    <x v="4538"/>
  </r>
  <r>
    <x v="10"/>
    <x v="2"/>
    <x v="3113"/>
  </r>
  <r>
    <x v="10"/>
    <x v="3"/>
    <x v="2314"/>
  </r>
  <r>
    <x v="10"/>
    <x v="4"/>
    <x v="3428"/>
  </r>
  <r>
    <x v="10"/>
    <x v="5"/>
    <x v="6495"/>
  </r>
  <r>
    <x v="10"/>
    <x v="6"/>
    <x v="1792"/>
  </r>
  <r>
    <x v="10"/>
    <x v="7"/>
    <x v="3675"/>
  </r>
  <r>
    <x v="10"/>
    <x v="8"/>
    <x v="3597"/>
  </r>
  <r>
    <x v="10"/>
    <x v="9"/>
    <x v="8"/>
  </r>
  <r>
    <x v="10"/>
    <x v="10"/>
    <x v="4443"/>
  </r>
  <r>
    <x v="10"/>
    <x v="11"/>
    <x v="3202"/>
  </r>
  <r>
    <x v="10"/>
    <x v="12"/>
    <x v="2866"/>
  </r>
  <r>
    <x v="10"/>
    <x v="13"/>
    <x v="3303"/>
  </r>
  <r>
    <x v="10"/>
    <x v="14"/>
    <x v="3160"/>
  </r>
  <r>
    <x v="10"/>
    <x v="15"/>
    <x v="2601"/>
  </r>
  <r>
    <x v="10"/>
    <x v="16"/>
    <x v="1564"/>
  </r>
  <r>
    <x v="10"/>
    <x v="17"/>
    <x v="2196"/>
  </r>
  <r>
    <x v="10"/>
    <x v="18"/>
    <x v="2637"/>
  </r>
  <r>
    <x v="10"/>
    <x v="19"/>
    <x v="2981"/>
  </r>
  <r>
    <x v="10"/>
    <x v="20"/>
    <x v="3572"/>
  </r>
  <r>
    <x v="10"/>
    <x v="21"/>
    <x v="4855"/>
  </r>
  <r>
    <x v="10"/>
    <x v="22"/>
    <x v="3928"/>
  </r>
  <r>
    <x v="10"/>
    <x v="23"/>
    <x v="6496"/>
  </r>
  <r>
    <x v="10"/>
    <x v="0"/>
    <x v="6497"/>
  </r>
  <r>
    <x v="10"/>
    <x v="1"/>
    <x v="6498"/>
  </r>
  <r>
    <x v="10"/>
    <x v="2"/>
    <x v="1569"/>
  </r>
  <r>
    <x v="10"/>
    <x v="3"/>
    <x v="1558"/>
  </r>
  <r>
    <x v="10"/>
    <x v="4"/>
    <x v="2924"/>
  </r>
  <r>
    <x v="10"/>
    <x v="5"/>
    <x v="3029"/>
  </r>
  <r>
    <x v="10"/>
    <x v="6"/>
    <x v="4780"/>
  </r>
  <r>
    <x v="10"/>
    <x v="7"/>
    <x v="2791"/>
  </r>
  <r>
    <x v="10"/>
    <x v="8"/>
    <x v="3668"/>
  </r>
  <r>
    <x v="10"/>
    <x v="9"/>
    <x v="4636"/>
  </r>
  <r>
    <x v="10"/>
    <x v="10"/>
    <x v="4639"/>
  </r>
  <r>
    <x v="10"/>
    <x v="11"/>
    <x v="4075"/>
  </r>
  <r>
    <x v="10"/>
    <x v="12"/>
    <x v="5574"/>
  </r>
  <r>
    <x v="10"/>
    <x v="13"/>
    <x v="5282"/>
  </r>
  <r>
    <x v="10"/>
    <x v="14"/>
    <x v="2835"/>
  </r>
  <r>
    <x v="10"/>
    <x v="15"/>
    <x v="4832"/>
  </r>
  <r>
    <x v="10"/>
    <x v="16"/>
    <x v="3736"/>
  </r>
  <r>
    <x v="10"/>
    <x v="17"/>
    <x v="2636"/>
  </r>
  <r>
    <x v="10"/>
    <x v="18"/>
    <x v="3096"/>
  </r>
  <r>
    <x v="10"/>
    <x v="19"/>
    <x v="4639"/>
  </r>
  <r>
    <x v="10"/>
    <x v="20"/>
    <x v="2765"/>
  </r>
  <r>
    <x v="10"/>
    <x v="21"/>
    <x v="5363"/>
  </r>
  <r>
    <x v="10"/>
    <x v="22"/>
    <x v="2620"/>
  </r>
  <r>
    <x v="10"/>
    <x v="23"/>
    <x v="2281"/>
  </r>
  <r>
    <x v="10"/>
    <x v="0"/>
    <x v="3037"/>
  </r>
  <r>
    <x v="10"/>
    <x v="1"/>
    <x v="2888"/>
  </r>
  <r>
    <x v="10"/>
    <x v="2"/>
    <x v="3072"/>
  </r>
  <r>
    <x v="10"/>
    <x v="3"/>
    <x v="4996"/>
  </r>
  <r>
    <x v="10"/>
    <x v="4"/>
    <x v="5368"/>
  </r>
  <r>
    <x v="10"/>
    <x v="5"/>
    <x v="3151"/>
  </r>
  <r>
    <x v="10"/>
    <x v="6"/>
    <x v="4555"/>
  </r>
  <r>
    <x v="10"/>
    <x v="7"/>
    <x v="2211"/>
  </r>
  <r>
    <x v="10"/>
    <x v="8"/>
    <x v="5027"/>
  </r>
  <r>
    <x v="10"/>
    <x v="9"/>
    <x v="5575"/>
  </r>
  <r>
    <x v="10"/>
    <x v="10"/>
    <x v="2676"/>
  </r>
  <r>
    <x v="10"/>
    <x v="11"/>
    <x v="3371"/>
  </r>
  <r>
    <x v="10"/>
    <x v="12"/>
    <x v="2935"/>
  </r>
  <r>
    <x v="10"/>
    <x v="13"/>
    <x v="6039"/>
  </r>
  <r>
    <x v="10"/>
    <x v="14"/>
    <x v="2171"/>
  </r>
  <r>
    <x v="10"/>
    <x v="15"/>
    <x v="2321"/>
  </r>
  <r>
    <x v="10"/>
    <x v="16"/>
    <x v="2802"/>
  </r>
  <r>
    <x v="10"/>
    <x v="17"/>
    <x v="3591"/>
  </r>
  <r>
    <x v="10"/>
    <x v="18"/>
    <x v="2249"/>
  </r>
  <r>
    <x v="10"/>
    <x v="19"/>
    <x v="3916"/>
  </r>
  <r>
    <x v="10"/>
    <x v="20"/>
    <x v="3241"/>
  </r>
  <r>
    <x v="10"/>
    <x v="21"/>
    <x v="2234"/>
  </r>
  <r>
    <x v="10"/>
    <x v="22"/>
    <x v="5836"/>
  </r>
  <r>
    <x v="10"/>
    <x v="23"/>
    <x v="1524"/>
  </r>
  <r>
    <x v="10"/>
    <x v="0"/>
    <x v="3358"/>
  </r>
  <r>
    <x v="10"/>
    <x v="1"/>
    <x v="3646"/>
  </r>
  <r>
    <x v="10"/>
    <x v="2"/>
    <x v="2595"/>
  </r>
  <r>
    <x v="10"/>
    <x v="3"/>
    <x v="3592"/>
  </r>
  <r>
    <x v="10"/>
    <x v="4"/>
    <x v="6499"/>
  </r>
  <r>
    <x v="10"/>
    <x v="5"/>
    <x v="2700"/>
  </r>
  <r>
    <x v="10"/>
    <x v="6"/>
    <x v="3804"/>
  </r>
  <r>
    <x v="10"/>
    <x v="7"/>
    <x v="2551"/>
  </r>
  <r>
    <x v="10"/>
    <x v="8"/>
    <x v="5680"/>
  </r>
  <r>
    <x v="10"/>
    <x v="9"/>
    <x v="2367"/>
  </r>
  <r>
    <x v="10"/>
    <x v="10"/>
    <x v="2582"/>
  </r>
  <r>
    <x v="10"/>
    <x v="11"/>
    <x v="2047"/>
  </r>
  <r>
    <x v="10"/>
    <x v="12"/>
    <x v="3896"/>
  </r>
  <r>
    <x v="10"/>
    <x v="13"/>
    <x v="3169"/>
  </r>
  <r>
    <x v="10"/>
    <x v="14"/>
    <x v="4293"/>
  </r>
  <r>
    <x v="10"/>
    <x v="15"/>
    <x v="2861"/>
  </r>
  <r>
    <x v="10"/>
    <x v="16"/>
    <x v="5019"/>
  </r>
  <r>
    <x v="10"/>
    <x v="17"/>
    <x v="2067"/>
  </r>
  <r>
    <x v="10"/>
    <x v="18"/>
    <x v="3329"/>
  </r>
  <r>
    <x v="10"/>
    <x v="19"/>
    <x v="5906"/>
  </r>
  <r>
    <x v="10"/>
    <x v="20"/>
    <x v="4453"/>
  </r>
  <r>
    <x v="10"/>
    <x v="21"/>
    <x v="5626"/>
  </r>
  <r>
    <x v="10"/>
    <x v="22"/>
    <x v="5552"/>
  </r>
  <r>
    <x v="10"/>
    <x v="23"/>
    <x v="2219"/>
  </r>
  <r>
    <x v="10"/>
    <x v="0"/>
    <x v="5531"/>
  </r>
  <r>
    <x v="10"/>
    <x v="1"/>
    <x v="5550"/>
  </r>
  <r>
    <x v="10"/>
    <x v="2"/>
    <x v="3262"/>
  </r>
  <r>
    <x v="10"/>
    <x v="3"/>
    <x v="3138"/>
  </r>
  <r>
    <x v="10"/>
    <x v="4"/>
    <x v="3826"/>
  </r>
  <r>
    <x v="10"/>
    <x v="5"/>
    <x v="5021"/>
  </r>
  <r>
    <x v="10"/>
    <x v="6"/>
    <x v="6500"/>
  </r>
  <r>
    <x v="10"/>
    <x v="7"/>
    <x v="2937"/>
  </r>
  <r>
    <x v="10"/>
    <x v="8"/>
    <x v="3198"/>
  </r>
  <r>
    <x v="10"/>
    <x v="9"/>
    <x v="2365"/>
  </r>
  <r>
    <x v="10"/>
    <x v="10"/>
    <x v="3281"/>
  </r>
  <r>
    <x v="10"/>
    <x v="11"/>
    <x v="2356"/>
  </r>
  <r>
    <x v="10"/>
    <x v="12"/>
    <x v="4866"/>
  </r>
  <r>
    <x v="10"/>
    <x v="13"/>
    <x v="2888"/>
  </r>
  <r>
    <x v="10"/>
    <x v="14"/>
    <x v="6501"/>
  </r>
  <r>
    <x v="10"/>
    <x v="15"/>
    <x v="3905"/>
  </r>
  <r>
    <x v="10"/>
    <x v="16"/>
    <x v="2278"/>
  </r>
  <r>
    <x v="10"/>
    <x v="17"/>
    <x v="5005"/>
  </r>
  <r>
    <x v="10"/>
    <x v="18"/>
    <x v="2368"/>
  </r>
  <r>
    <x v="10"/>
    <x v="19"/>
    <x v="2230"/>
  </r>
  <r>
    <x v="10"/>
    <x v="20"/>
    <x v="2355"/>
  </r>
  <r>
    <x v="10"/>
    <x v="21"/>
    <x v="2064"/>
  </r>
  <r>
    <x v="10"/>
    <x v="22"/>
    <x v="3914"/>
  </r>
  <r>
    <x v="10"/>
    <x v="23"/>
    <x v="5549"/>
  </r>
  <r>
    <x v="10"/>
    <x v="0"/>
    <x v="3092"/>
  </r>
  <r>
    <x v="10"/>
    <x v="1"/>
    <x v="3393"/>
  </r>
  <r>
    <x v="10"/>
    <x v="2"/>
    <x v="3137"/>
  </r>
  <r>
    <x v="10"/>
    <x v="3"/>
    <x v="5588"/>
  </r>
  <r>
    <x v="10"/>
    <x v="4"/>
    <x v="2893"/>
  </r>
  <r>
    <x v="10"/>
    <x v="5"/>
    <x v="2313"/>
  </r>
  <r>
    <x v="10"/>
    <x v="6"/>
    <x v="6430"/>
  </r>
  <r>
    <x v="10"/>
    <x v="7"/>
    <x v="2021"/>
  </r>
  <r>
    <x v="10"/>
    <x v="8"/>
    <x v="2763"/>
  </r>
  <r>
    <x v="10"/>
    <x v="9"/>
    <x v="5657"/>
  </r>
  <r>
    <x v="10"/>
    <x v="10"/>
    <x v="2353"/>
  </r>
  <r>
    <x v="10"/>
    <x v="11"/>
    <x v="1580"/>
  </r>
  <r>
    <x v="10"/>
    <x v="12"/>
    <x v="5036"/>
  </r>
  <r>
    <x v="10"/>
    <x v="13"/>
    <x v="2356"/>
  </r>
  <r>
    <x v="10"/>
    <x v="14"/>
    <x v="4834"/>
  </r>
  <r>
    <x v="10"/>
    <x v="15"/>
    <x v="2071"/>
  </r>
  <r>
    <x v="10"/>
    <x v="16"/>
    <x v="1588"/>
  </r>
  <r>
    <x v="10"/>
    <x v="17"/>
    <x v="6502"/>
  </r>
  <r>
    <x v="10"/>
    <x v="18"/>
    <x v="5416"/>
  </r>
  <r>
    <x v="10"/>
    <x v="19"/>
    <x v="2524"/>
  </r>
  <r>
    <x v="10"/>
    <x v="20"/>
    <x v="3862"/>
  </r>
  <r>
    <x v="10"/>
    <x v="21"/>
    <x v="3009"/>
  </r>
  <r>
    <x v="10"/>
    <x v="22"/>
    <x v="4450"/>
  </r>
  <r>
    <x v="10"/>
    <x v="23"/>
    <x v="2583"/>
  </r>
  <r>
    <x v="10"/>
    <x v="0"/>
    <x v="4449"/>
  </r>
  <r>
    <x v="10"/>
    <x v="1"/>
    <x v="2077"/>
  </r>
  <r>
    <x v="10"/>
    <x v="2"/>
    <x v="2355"/>
  </r>
  <r>
    <x v="10"/>
    <x v="3"/>
    <x v="2048"/>
  </r>
  <r>
    <x v="10"/>
    <x v="4"/>
    <x v="2202"/>
  </r>
  <r>
    <x v="10"/>
    <x v="5"/>
    <x v="1993"/>
  </r>
  <r>
    <x v="10"/>
    <x v="6"/>
    <x v="5681"/>
  </r>
  <r>
    <x v="10"/>
    <x v="7"/>
    <x v="6503"/>
  </r>
  <r>
    <x v="10"/>
    <x v="8"/>
    <x v="2018"/>
  </r>
  <r>
    <x v="10"/>
    <x v="9"/>
    <x v="2757"/>
  </r>
  <r>
    <x v="10"/>
    <x v="10"/>
    <x v="2293"/>
  </r>
  <r>
    <x v="10"/>
    <x v="11"/>
    <x v="4843"/>
  </r>
  <r>
    <x v="10"/>
    <x v="12"/>
    <x v="4077"/>
  </r>
  <r>
    <x v="10"/>
    <x v="13"/>
    <x v="4392"/>
  </r>
  <r>
    <x v="10"/>
    <x v="14"/>
    <x v="1577"/>
  </r>
  <r>
    <x v="10"/>
    <x v="15"/>
    <x v="2652"/>
  </r>
  <r>
    <x v="10"/>
    <x v="16"/>
    <x v="5876"/>
  </r>
  <r>
    <x v="10"/>
    <x v="17"/>
    <x v="452"/>
  </r>
  <r>
    <x v="10"/>
    <x v="18"/>
    <x v="6450"/>
  </r>
  <r>
    <x v="10"/>
    <x v="19"/>
    <x v="4867"/>
  </r>
  <r>
    <x v="10"/>
    <x v="20"/>
    <x v="3627"/>
  </r>
  <r>
    <x v="10"/>
    <x v="21"/>
    <x v="3236"/>
  </r>
  <r>
    <x v="10"/>
    <x v="22"/>
    <x v="3027"/>
  </r>
  <r>
    <x v="10"/>
    <x v="23"/>
    <x v="2348"/>
  </r>
  <r>
    <x v="10"/>
    <x v="0"/>
    <x v="2561"/>
  </r>
  <r>
    <x v="10"/>
    <x v="1"/>
    <x v="2864"/>
  </r>
  <r>
    <x v="10"/>
    <x v="2"/>
    <x v="2874"/>
  </r>
  <r>
    <x v="10"/>
    <x v="3"/>
    <x v="3151"/>
  </r>
  <r>
    <x v="10"/>
    <x v="4"/>
    <x v="3268"/>
  </r>
  <r>
    <x v="10"/>
    <x v="5"/>
    <x v="2499"/>
  </r>
  <r>
    <x v="10"/>
    <x v="6"/>
    <x v="5492"/>
  </r>
  <r>
    <x v="10"/>
    <x v="7"/>
    <x v="2497"/>
  </r>
  <r>
    <x v="10"/>
    <x v="8"/>
    <x v="2770"/>
  </r>
  <r>
    <x v="10"/>
    <x v="9"/>
    <x v="2051"/>
  </r>
  <r>
    <x v="10"/>
    <x v="10"/>
    <x v="1651"/>
  </r>
  <r>
    <x v="10"/>
    <x v="11"/>
    <x v="5035"/>
  </r>
  <r>
    <x v="10"/>
    <x v="12"/>
    <x v="4848"/>
  </r>
  <r>
    <x v="10"/>
    <x v="13"/>
    <x v="2212"/>
  </r>
  <r>
    <x v="10"/>
    <x v="14"/>
    <x v="2302"/>
  </r>
  <r>
    <x v="10"/>
    <x v="15"/>
    <x v="3242"/>
  </r>
  <r>
    <x v="10"/>
    <x v="16"/>
    <x v="1969"/>
  </r>
  <r>
    <x v="10"/>
    <x v="17"/>
    <x v="6504"/>
  </r>
  <r>
    <x v="10"/>
    <x v="18"/>
    <x v="3707"/>
  </r>
  <r>
    <x v="10"/>
    <x v="19"/>
    <x v="2868"/>
  </r>
  <r>
    <x v="10"/>
    <x v="20"/>
    <x v="3762"/>
  </r>
  <r>
    <x v="10"/>
    <x v="21"/>
    <x v="4919"/>
  </r>
  <r>
    <x v="10"/>
    <x v="22"/>
    <x v="1574"/>
  </r>
  <r>
    <x v="10"/>
    <x v="23"/>
    <x v="2557"/>
  </r>
  <r>
    <x v="10"/>
    <x v="0"/>
    <x v="6505"/>
  </r>
  <r>
    <x v="10"/>
    <x v="1"/>
    <x v="2859"/>
  </r>
  <r>
    <x v="10"/>
    <x v="2"/>
    <x v="2719"/>
  </r>
  <r>
    <x v="10"/>
    <x v="3"/>
    <x v="2281"/>
  </r>
  <r>
    <x v="10"/>
    <x v="4"/>
    <x v="3234"/>
  </r>
  <r>
    <x v="10"/>
    <x v="5"/>
    <x v="2874"/>
  </r>
  <r>
    <x v="10"/>
    <x v="6"/>
    <x v="2715"/>
  </r>
  <r>
    <x v="10"/>
    <x v="7"/>
    <x v="3522"/>
  </r>
  <r>
    <x v="10"/>
    <x v="8"/>
    <x v="2844"/>
  </r>
  <r>
    <x v="10"/>
    <x v="9"/>
    <x v="6506"/>
  </r>
  <r>
    <x v="10"/>
    <x v="10"/>
    <x v="2396"/>
  </r>
  <r>
    <x v="10"/>
    <x v="11"/>
    <x v="5575"/>
  </r>
  <r>
    <x v="10"/>
    <x v="12"/>
    <x v="2647"/>
  </r>
  <r>
    <x v="10"/>
    <x v="13"/>
    <x v="2304"/>
  </r>
  <r>
    <x v="10"/>
    <x v="14"/>
    <x v="2823"/>
  </r>
  <r>
    <x v="10"/>
    <x v="15"/>
    <x v="4492"/>
  </r>
  <r>
    <x v="10"/>
    <x v="16"/>
    <x v="4756"/>
  </r>
  <r>
    <x v="10"/>
    <x v="17"/>
    <x v="3796"/>
  </r>
  <r>
    <x v="10"/>
    <x v="18"/>
    <x v="2456"/>
  </r>
  <r>
    <x v="10"/>
    <x v="19"/>
    <x v="5680"/>
  </r>
  <r>
    <x v="10"/>
    <x v="20"/>
    <x v="2172"/>
  </r>
  <r>
    <x v="10"/>
    <x v="21"/>
    <x v="5125"/>
  </r>
  <r>
    <x v="10"/>
    <x v="22"/>
    <x v="5728"/>
  </r>
  <r>
    <x v="10"/>
    <x v="23"/>
    <x v="2359"/>
  </r>
  <r>
    <x v="10"/>
    <x v="0"/>
    <x v="3077"/>
  </r>
  <r>
    <x v="10"/>
    <x v="1"/>
    <x v="3723"/>
  </r>
  <r>
    <x v="10"/>
    <x v="2"/>
    <x v="3862"/>
  </r>
  <r>
    <x v="10"/>
    <x v="3"/>
    <x v="3422"/>
  </r>
  <r>
    <x v="10"/>
    <x v="4"/>
    <x v="2633"/>
  </r>
  <r>
    <x v="10"/>
    <x v="5"/>
    <x v="5740"/>
  </r>
  <r>
    <x v="10"/>
    <x v="6"/>
    <x v="2193"/>
  </r>
  <r>
    <x v="10"/>
    <x v="7"/>
    <x v="4799"/>
  </r>
  <r>
    <x v="10"/>
    <x v="8"/>
    <x v="3573"/>
  </r>
  <r>
    <x v="10"/>
    <x v="9"/>
    <x v="2045"/>
  </r>
  <r>
    <x v="10"/>
    <x v="10"/>
    <x v="1885"/>
  </r>
  <r>
    <x v="10"/>
    <x v="11"/>
    <x v="2338"/>
  </r>
  <r>
    <x v="10"/>
    <x v="12"/>
    <x v="4166"/>
  </r>
  <r>
    <x v="10"/>
    <x v="13"/>
    <x v="2738"/>
  </r>
  <r>
    <x v="10"/>
    <x v="14"/>
    <x v="2963"/>
  </r>
  <r>
    <x v="10"/>
    <x v="15"/>
    <x v="2223"/>
  </r>
  <r>
    <x v="10"/>
    <x v="16"/>
    <x v="3939"/>
  </r>
  <r>
    <x v="10"/>
    <x v="17"/>
    <x v="3851"/>
  </r>
  <r>
    <x v="10"/>
    <x v="18"/>
    <x v="464"/>
  </r>
  <r>
    <x v="10"/>
    <x v="19"/>
    <x v="5946"/>
  </r>
  <r>
    <x v="10"/>
    <x v="20"/>
    <x v="4469"/>
  </r>
  <r>
    <x v="10"/>
    <x v="21"/>
    <x v="5025"/>
  </r>
  <r>
    <x v="10"/>
    <x v="22"/>
    <x v="5612"/>
  </r>
  <r>
    <x v="10"/>
    <x v="23"/>
    <x v="3582"/>
  </r>
  <r>
    <x v="10"/>
    <x v="0"/>
    <x v="3442"/>
  </r>
  <r>
    <x v="10"/>
    <x v="1"/>
    <x v="1524"/>
  </r>
  <r>
    <x v="10"/>
    <x v="2"/>
    <x v="6507"/>
  </r>
  <r>
    <x v="10"/>
    <x v="3"/>
    <x v="6508"/>
  </r>
  <r>
    <x v="10"/>
    <x v="4"/>
    <x v="4396"/>
  </r>
  <r>
    <x v="10"/>
    <x v="5"/>
    <x v="3072"/>
  </r>
  <r>
    <x v="10"/>
    <x v="6"/>
    <x v="4208"/>
  </r>
  <r>
    <x v="10"/>
    <x v="7"/>
    <x v="2261"/>
  </r>
  <r>
    <x v="10"/>
    <x v="8"/>
    <x v="6509"/>
  </r>
  <r>
    <x v="10"/>
    <x v="9"/>
    <x v="4815"/>
  </r>
  <r>
    <x v="10"/>
    <x v="10"/>
    <x v="2857"/>
  </r>
  <r>
    <x v="10"/>
    <x v="11"/>
    <x v="2328"/>
  </r>
  <r>
    <x v="10"/>
    <x v="12"/>
    <x v="3730"/>
  </r>
  <r>
    <x v="10"/>
    <x v="13"/>
    <x v="4392"/>
  </r>
  <r>
    <x v="10"/>
    <x v="14"/>
    <x v="2563"/>
  </r>
  <r>
    <x v="10"/>
    <x v="15"/>
    <x v="4301"/>
  </r>
  <r>
    <x v="10"/>
    <x v="16"/>
    <x v="2457"/>
  </r>
  <r>
    <x v="10"/>
    <x v="17"/>
    <x v="6143"/>
  </r>
  <r>
    <x v="10"/>
    <x v="18"/>
    <x v="4443"/>
  </r>
  <r>
    <x v="10"/>
    <x v="19"/>
    <x v="1892"/>
  </r>
  <r>
    <x v="10"/>
    <x v="20"/>
    <x v="2366"/>
  </r>
  <r>
    <x v="10"/>
    <x v="21"/>
    <x v="4856"/>
  </r>
  <r>
    <x v="10"/>
    <x v="22"/>
    <x v="3151"/>
  </r>
  <r>
    <x v="10"/>
    <x v="23"/>
    <x v="3973"/>
  </r>
  <r>
    <x v="10"/>
    <x v="0"/>
    <x v="2337"/>
  </r>
  <r>
    <x v="10"/>
    <x v="1"/>
    <x v="2316"/>
  </r>
  <r>
    <x v="10"/>
    <x v="2"/>
    <x v="2716"/>
  </r>
  <r>
    <x v="10"/>
    <x v="3"/>
    <x v="2839"/>
  </r>
  <r>
    <x v="10"/>
    <x v="4"/>
    <x v="4077"/>
  </r>
  <r>
    <x v="10"/>
    <x v="5"/>
    <x v="3346"/>
  </r>
  <r>
    <x v="10"/>
    <x v="6"/>
    <x v="3824"/>
  </r>
  <r>
    <x v="10"/>
    <x v="7"/>
    <x v="2804"/>
  </r>
  <r>
    <x v="10"/>
    <x v="8"/>
    <x v="3806"/>
  </r>
  <r>
    <x v="10"/>
    <x v="9"/>
    <x v="4829"/>
  </r>
  <r>
    <x v="10"/>
    <x v="10"/>
    <x v="2766"/>
  </r>
  <r>
    <x v="10"/>
    <x v="11"/>
    <x v="2218"/>
  </r>
  <r>
    <x v="10"/>
    <x v="12"/>
    <x v="3076"/>
  </r>
  <r>
    <x v="10"/>
    <x v="13"/>
    <x v="3833"/>
  </r>
  <r>
    <x v="10"/>
    <x v="14"/>
    <x v="2222"/>
  </r>
  <r>
    <x v="10"/>
    <x v="15"/>
    <x v="2355"/>
  </r>
  <r>
    <x v="10"/>
    <x v="16"/>
    <x v="2486"/>
  </r>
  <r>
    <x v="10"/>
    <x v="17"/>
    <x v="2475"/>
  </r>
  <r>
    <x v="10"/>
    <x v="18"/>
    <x v="2092"/>
  </r>
  <r>
    <x v="10"/>
    <x v="19"/>
    <x v="2599"/>
  </r>
  <r>
    <x v="10"/>
    <x v="20"/>
    <x v="2897"/>
  </r>
  <r>
    <x v="10"/>
    <x v="21"/>
    <x v="5126"/>
  </r>
  <r>
    <x v="10"/>
    <x v="22"/>
    <x v="2683"/>
  </r>
  <r>
    <x v="10"/>
    <x v="23"/>
    <x v="2803"/>
  </r>
  <r>
    <x v="10"/>
    <x v="0"/>
    <x v="2753"/>
  </r>
  <r>
    <x v="10"/>
    <x v="1"/>
    <x v="6500"/>
  </r>
  <r>
    <x v="10"/>
    <x v="2"/>
    <x v="3296"/>
  </r>
  <r>
    <x v="10"/>
    <x v="3"/>
    <x v="2586"/>
  </r>
  <r>
    <x v="10"/>
    <x v="4"/>
    <x v="2021"/>
  </r>
  <r>
    <x v="10"/>
    <x v="5"/>
    <x v="2599"/>
  </r>
  <r>
    <x v="10"/>
    <x v="6"/>
    <x v="4989"/>
  </r>
  <r>
    <x v="10"/>
    <x v="7"/>
    <x v="4301"/>
  </r>
  <r>
    <x v="10"/>
    <x v="8"/>
    <x v="4536"/>
  </r>
  <r>
    <x v="10"/>
    <x v="9"/>
    <x v="2691"/>
  </r>
  <r>
    <x v="10"/>
    <x v="10"/>
    <x v="4304"/>
  </r>
  <r>
    <x v="10"/>
    <x v="11"/>
    <x v="2586"/>
  </r>
  <r>
    <x v="10"/>
    <x v="12"/>
    <x v="5525"/>
  </r>
  <r>
    <x v="10"/>
    <x v="13"/>
    <x v="2239"/>
  </r>
  <r>
    <x v="10"/>
    <x v="14"/>
    <x v="3027"/>
  </r>
  <r>
    <x v="10"/>
    <x v="15"/>
    <x v="4840"/>
  </r>
  <r>
    <x v="10"/>
    <x v="16"/>
    <x v="5139"/>
  </r>
  <r>
    <x v="10"/>
    <x v="17"/>
    <x v="490"/>
  </r>
  <r>
    <x v="10"/>
    <x v="18"/>
    <x v="2518"/>
  </r>
  <r>
    <x v="10"/>
    <x v="19"/>
    <x v="3258"/>
  </r>
  <r>
    <x v="10"/>
    <x v="20"/>
    <x v="3661"/>
  </r>
  <r>
    <x v="10"/>
    <x v="21"/>
    <x v="3094"/>
  </r>
  <r>
    <x v="10"/>
    <x v="22"/>
    <x v="2634"/>
  </r>
  <r>
    <x v="10"/>
    <x v="23"/>
    <x v="1570"/>
  </r>
  <r>
    <x v="10"/>
    <x v="0"/>
    <x v="2581"/>
  </r>
  <r>
    <x v="10"/>
    <x v="1"/>
    <x v="3458"/>
  </r>
  <r>
    <x v="10"/>
    <x v="2"/>
    <x v="6510"/>
  </r>
  <r>
    <x v="10"/>
    <x v="3"/>
    <x v="5209"/>
  </r>
  <r>
    <x v="10"/>
    <x v="4"/>
    <x v="3136"/>
  </r>
  <r>
    <x v="10"/>
    <x v="5"/>
    <x v="4835"/>
  </r>
  <r>
    <x v="10"/>
    <x v="6"/>
    <x v="2795"/>
  </r>
  <r>
    <x v="10"/>
    <x v="7"/>
    <x v="3760"/>
  </r>
  <r>
    <x v="10"/>
    <x v="8"/>
    <x v="4883"/>
  </r>
  <r>
    <x v="10"/>
    <x v="9"/>
    <x v="4458"/>
  </r>
  <r>
    <x v="10"/>
    <x v="10"/>
    <x v="2300"/>
  </r>
  <r>
    <x v="10"/>
    <x v="11"/>
    <x v="2365"/>
  </r>
  <r>
    <x v="10"/>
    <x v="12"/>
    <x v="4350"/>
  </r>
  <r>
    <x v="10"/>
    <x v="13"/>
    <x v="3745"/>
  </r>
  <r>
    <x v="10"/>
    <x v="14"/>
    <x v="5000"/>
  </r>
  <r>
    <x v="10"/>
    <x v="15"/>
    <x v="4882"/>
  </r>
  <r>
    <x v="10"/>
    <x v="16"/>
    <x v="6511"/>
  </r>
  <r>
    <x v="10"/>
    <x v="17"/>
    <x v="6512"/>
  </r>
  <r>
    <x v="10"/>
    <x v="18"/>
    <x v="5225"/>
  </r>
  <r>
    <x v="10"/>
    <x v="19"/>
    <x v="4867"/>
  </r>
  <r>
    <x v="10"/>
    <x v="20"/>
    <x v="2431"/>
  </r>
  <r>
    <x v="10"/>
    <x v="21"/>
    <x v="3131"/>
  </r>
  <r>
    <x v="10"/>
    <x v="22"/>
    <x v="3245"/>
  </r>
  <r>
    <x v="10"/>
    <x v="23"/>
    <x v="1429"/>
  </r>
  <r>
    <x v="10"/>
    <x v="0"/>
    <x v="2486"/>
  </r>
  <r>
    <x v="10"/>
    <x v="1"/>
    <x v="5125"/>
  </r>
  <r>
    <x v="10"/>
    <x v="2"/>
    <x v="2610"/>
  </r>
  <r>
    <x v="10"/>
    <x v="3"/>
    <x v="2586"/>
  </r>
  <r>
    <x v="10"/>
    <x v="4"/>
    <x v="2763"/>
  </r>
  <r>
    <x v="10"/>
    <x v="5"/>
    <x v="2592"/>
  </r>
  <r>
    <x v="10"/>
    <x v="6"/>
    <x v="4639"/>
  </r>
  <r>
    <x v="10"/>
    <x v="7"/>
    <x v="2000"/>
  </r>
  <r>
    <x v="10"/>
    <x v="8"/>
    <x v="2789"/>
  </r>
  <r>
    <x v="10"/>
    <x v="9"/>
    <x v="2306"/>
  </r>
  <r>
    <x v="10"/>
    <x v="10"/>
    <x v="2036"/>
  </r>
  <r>
    <x v="10"/>
    <x v="11"/>
    <x v="4726"/>
  </r>
  <r>
    <x v="10"/>
    <x v="12"/>
    <x v="4380"/>
  </r>
  <r>
    <x v="10"/>
    <x v="13"/>
    <x v="2826"/>
  </r>
  <r>
    <x v="10"/>
    <x v="14"/>
    <x v="2859"/>
  </r>
  <r>
    <x v="10"/>
    <x v="15"/>
    <x v="569"/>
  </r>
  <r>
    <x v="10"/>
    <x v="16"/>
    <x v="2709"/>
  </r>
  <r>
    <x v="10"/>
    <x v="17"/>
    <x v="2320"/>
  </r>
  <r>
    <x v="10"/>
    <x v="18"/>
    <x v="6342"/>
  </r>
  <r>
    <x v="10"/>
    <x v="19"/>
    <x v="3709"/>
  </r>
  <r>
    <x v="10"/>
    <x v="20"/>
    <x v="4732"/>
  </r>
  <r>
    <x v="10"/>
    <x v="21"/>
    <x v="4366"/>
  </r>
  <r>
    <x v="10"/>
    <x v="22"/>
    <x v="4443"/>
  </r>
  <r>
    <x v="10"/>
    <x v="23"/>
    <x v="2840"/>
  </r>
  <r>
    <x v="10"/>
    <x v="0"/>
    <x v="1574"/>
  </r>
  <r>
    <x v="10"/>
    <x v="1"/>
    <x v="1549"/>
  </r>
  <r>
    <x v="10"/>
    <x v="2"/>
    <x v="2093"/>
  </r>
  <r>
    <x v="10"/>
    <x v="3"/>
    <x v="4453"/>
  </r>
  <r>
    <x v="10"/>
    <x v="4"/>
    <x v="3094"/>
  </r>
  <r>
    <x v="10"/>
    <x v="5"/>
    <x v="2056"/>
  </r>
  <r>
    <x v="10"/>
    <x v="6"/>
    <x v="5720"/>
  </r>
  <r>
    <x v="10"/>
    <x v="7"/>
    <x v="6441"/>
  </r>
  <r>
    <x v="10"/>
    <x v="8"/>
    <x v="1992"/>
  </r>
  <r>
    <x v="10"/>
    <x v="9"/>
    <x v="1851"/>
  </r>
  <r>
    <x v="10"/>
    <x v="10"/>
    <x v="2799"/>
  </r>
  <r>
    <x v="10"/>
    <x v="11"/>
    <x v="2450"/>
  </r>
  <r>
    <x v="10"/>
    <x v="12"/>
    <x v="2653"/>
  </r>
  <r>
    <x v="10"/>
    <x v="13"/>
    <x v="3639"/>
  </r>
  <r>
    <x v="10"/>
    <x v="14"/>
    <x v="2247"/>
  </r>
  <r>
    <x v="10"/>
    <x v="15"/>
    <x v="2300"/>
  </r>
  <r>
    <x v="10"/>
    <x v="16"/>
    <x v="1630"/>
  </r>
  <r>
    <x v="10"/>
    <x v="17"/>
    <x v="6513"/>
  </r>
  <r>
    <x v="10"/>
    <x v="18"/>
    <x v="5355"/>
  </r>
  <r>
    <x v="10"/>
    <x v="19"/>
    <x v="3969"/>
  </r>
  <r>
    <x v="10"/>
    <x v="20"/>
    <x v="4953"/>
  </r>
  <r>
    <x v="10"/>
    <x v="21"/>
    <x v="3722"/>
  </r>
  <r>
    <x v="10"/>
    <x v="22"/>
    <x v="4522"/>
  </r>
  <r>
    <x v="10"/>
    <x v="23"/>
    <x v="2611"/>
  </r>
  <r>
    <x v="10"/>
    <x v="0"/>
    <x v="2735"/>
  </r>
  <r>
    <x v="10"/>
    <x v="1"/>
    <x v="3303"/>
  </r>
  <r>
    <x v="10"/>
    <x v="2"/>
    <x v="2839"/>
  </r>
  <r>
    <x v="10"/>
    <x v="3"/>
    <x v="2562"/>
  </r>
  <r>
    <x v="10"/>
    <x v="4"/>
    <x v="2568"/>
  </r>
  <r>
    <x v="10"/>
    <x v="5"/>
    <x v="4848"/>
  </r>
  <r>
    <x v="10"/>
    <x v="6"/>
    <x v="2198"/>
  </r>
  <r>
    <x v="10"/>
    <x v="7"/>
    <x v="567"/>
  </r>
  <r>
    <x v="10"/>
    <x v="8"/>
    <x v="3972"/>
  </r>
  <r>
    <x v="10"/>
    <x v="9"/>
    <x v="1527"/>
  </r>
  <r>
    <x v="10"/>
    <x v="10"/>
    <x v="2515"/>
  </r>
  <r>
    <x v="10"/>
    <x v="11"/>
    <x v="4390"/>
  </r>
  <r>
    <x v="10"/>
    <x v="12"/>
    <x v="2571"/>
  </r>
  <r>
    <x v="10"/>
    <x v="13"/>
    <x v="1984"/>
  </r>
  <r>
    <x v="10"/>
    <x v="14"/>
    <x v="2428"/>
  </r>
  <r>
    <x v="10"/>
    <x v="15"/>
    <x v="2490"/>
  </r>
  <r>
    <x v="10"/>
    <x v="16"/>
    <x v="4462"/>
  </r>
  <r>
    <x v="10"/>
    <x v="17"/>
    <x v="1791"/>
  </r>
  <r>
    <x v="10"/>
    <x v="18"/>
    <x v="608"/>
  </r>
  <r>
    <x v="10"/>
    <x v="19"/>
    <x v="6039"/>
  </r>
  <r>
    <x v="10"/>
    <x v="20"/>
    <x v="2336"/>
  </r>
  <r>
    <x v="10"/>
    <x v="21"/>
    <x v="4854"/>
  </r>
  <r>
    <x v="10"/>
    <x v="22"/>
    <x v="2487"/>
  </r>
  <r>
    <x v="10"/>
    <x v="23"/>
    <x v="3727"/>
  </r>
  <r>
    <x v="10"/>
    <x v="0"/>
    <x v="3234"/>
  </r>
  <r>
    <x v="10"/>
    <x v="1"/>
    <x v="2257"/>
  </r>
  <r>
    <x v="10"/>
    <x v="2"/>
    <x v="3382"/>
  </r>
  <r>
    <x v="10"/>
    <x v="3"/>
    <x v="4206"/>
  </r>
  <r>
    <x v="10"/>
    <x v="4"/>
    <x v="3053"/>
  </r>
  <r>
    <x v="10"/>
    <x v="5"/>
    <x v="3380"/>
  </r>
  <r>
    <x v="10"/>
    <x v="6"/>
    <x v="6379"/>
  </r>
  <r>
    <x v="10"/>
    <x v="7"/>
    <x v="2758"/>
  </r>
  <r>
    <x v="10"/>
    <x v="8"/>
    <x v="1550"/>
  </r>
  <r>
    <x v="10"/>
    <x v="9"/>
    <x v="3581"/>
  </r>
  <r>
    <x v="10"/>
    <x v="10"/>
    <x v="3649"/>
  </r>
  <r>
    <x v="10"/>
    <x v="11"/>
    <x v="2779"/>
  </r>
  <r>
    <x v="10"/>
    <x v="12"/>
    <x v="2563"/>
  </r>
  <r>
    <x v="10"/>
    <x v="13"/>
    <x v="2651"/>
  </r>
  <r>
    <x v="10"/>
    <x v="14"/>
    <x v="2106"/>
  </r>
  <r>
    <x v="10"/>
    <x v="15"/>
    <x v="2456"/>
  </r>
  <r>
    <x v="10"/>
    <x v="16"/>
    <x v="2876"/>
  </r>
  <r>
    <x v="10"/>
    <x v="17"/>
    <x v="3624"/>
  </r>
  <r>
    <x v="10"/>
    <x v="18"/>
    <x v="4952"/>
  </r>
  <r>
    <x v="10"/>
    <x v="19"/>
    <x v="3202"/>
  </r>
  <r>
    <x v="10"/>
    <x v="20"/>
    <x v="2539"/>
  </r>
  <r>
    <x v="10"/>
    <x v="21"/>
    <x v="3956"/>
  </r>
  <r>
    <x v="10"/>
    <x v="22"/>
    <x v="2582"/>
  </r>
  <r>
    <x v="10"/>
    <x v="23"/>
    <x v="2281"/>
  </r>
  <r>
    <x v="10"/>
    <x v="0"/>
    <x v="3051"/>
  </r>
  <r>
    <x v="10"/>
    <x v="1"/>
    <x v="2795"/>
  </r>
  <r>
    <x v="10"/>
    <x v="2"/>
    <x v="2863"/>
  </r>
  <r>
    <x v="10"/>
    <x v="3"/>
    <x v="3069"/>
  </r>
  <r>
    <x v="10"/>
    <x v="4"/>
    <x v="3296"/>
  </r>
  <r>
    <x v="10"/>
    <x v="5"/>
    <x v="3907"/>
  </r>
  <r>
    <x v="10"/>
    <x v="6"/>
    <x v="2239"/>
  </r>
  <r>
    <x v="10"/>
    <x v="7"/>
    <x v="3804"/>
  </r>
  <r>
    <x v="10"/>
    <x v="8"/>
    <x v="1528"/>
  </r>
  <r>
    <x v="10"/>
    <x v="9"/>
    <x v="5266"/>
  </r>
  <r>
    <x v="10"/>
    <x v="10"/>
    <x v="3132"/>
  </r>
  <r>
    <x v="10"/>
    <x v="11"/>
    <x v="2101"/>
  </r>
  <r>
    <x v="10"/>
    <x v="12"/>
    <x v="3735"/>
  </r>
  <r>
    <x v="10"/>
    <x v="13"/>
    <x v="3751"/>
  </r>
  <r>
    <x v="10"/>
    <x v="14"/>
    <x v="2631"/>
  </r>
  <r>
    <x v="10"/>
    <x v="15"/>
    <x v="4348"/>
  </r>
  <r>
    <x v="10"/>
    <x v="16"/>
    <x v="2173"/>
  </r>
  <r>
    <x v="10"/>
    <x v="17"/>
    <x v="3944"/>
  </r>
  <r>
    <x v="10"/>
    <x v="18"/>
    <x v="6514"/>
  </r>
  <r>
    <x v="10"/>
    <x v="19"/>
    <x v="3903"/>
  </r>
  <r>
    <x v="10"/>
    <x v="20"/>
    <x v="2671"/>
  </r>
  <r>
    <x v="10"/>
    <x v="21"/>
    <x v="2621"/>
  </r>
  <r>
    <x v="10"/>
    <x v="22"/>
    <x v="2201"/>
  </r>
  <r>
    <x v="10"/>
    <x v="23"/>
    <x v="2323"/>
  </r>
  <r>
    <x v="10"/>
    <x v="0"/>
    <x v="2557"/>
  </r>
  <r>
    <x v="10"/>
    <x v="1"/>
    <x v="2532"/>
  </r>
  <r>
    <x v="10"/>
    <x v="2"/>
    <x v="5537"/>
  </r>
  <r>
    <x v="10"/>
    <x v="3"/>
    <x v="6515"/>
  </r>
  <r>
    <x v="10"/>
    <x v="4"/>
    <x v="2344"/>
  </r>
  <r>
    <x v="10"/>
    <x v="5"/>
    <x v="2054"/>
  </r>
  <r>
    <x v="10"/>
    <x v="6"/>
    <x v="2155"/>
  </r>
  <r>
    <x v="10"/>
    <x v="7"/>
    <x v="4514"/>
  </r>
  <r>
    <x v="10"/>
    <x v="8"/>
    <x v="5354"/>
  </r>
  <r>
    <x v="10"/>
    <x v="9"/>
    <x v="2854"/>
  </r>
  <r>
    <x v="10"/>
    <x v="10"/>
    <x v="5741"/>
  </r>
  <r>
    <x v="10"/>
    <x v="11"/>
    <x v="2644"/>
  </r>
  <r>
    <x v="10"/>
    <x v="12"/>
    <x v="2176"/>
  </r>
  <r>
    <x v="10"/>
    <x v="13"/>
    <x v="4842"/>
  </r>
  <r>
    <x v="10"/>
    <x v="14"/>
    <x v="2366"/>
  </r>
  <r>
    <x v="10"/>
    <x v="15"/>
    <x v="2551"/>
  </r>
  <r>
    <x v="10"/>
    <x v="16"/>
    <x v="4653"/>
  </r>
  <r>
    <x v="10"/>
    <x v="17"/>
    <x v="2411"/>
  </r>
  <r>
    <x v="10"/>
    <x v="18"/>
    <x v="5022"/>
  </r>
  <r>
    <x v="10"/>
    <x v="19"/>
    <x v="4131"/>
  </r>
  <r>
    <x v="10"/>
    <x v="20"/>
    <x v="2290"/>
  </r>
  <r>
    <x v="10"/>
    <x v="21"/>
    <x v="2732"/>
  </r>
  <r>
    <x v="10"/>
    <x v="22"/>
    <x v="3251"/>
  </r>
  <r>
    <x v="10"/>
    <x v="23"/>
    <x v="3157"/>
  </r>
  <r>
    <x v="10"/>
    <x v="0"/>
    <x v="2030"/>
  </r>
  <r>
    <x v="10"/>
    <x v="1"/>
    <x v="4950"/>
  </r>
  <r>
    <x v="10"/>
    <x v="2"/>
    <x v="3174"/>
  </r>
  <r>
    <x v="10"/>
    <x v="3"/>
    <x v="4888"/>
  </r>
  <r>
    <x v="10"/>
    <x v="4"/>
    <x v="6516"/>
  </r>
  <r>
    <x v="10"/>
    <x v="5"/>
    <x v="2545"/>
  </r>
  <r>
    <x v="10"/>
    <x v="6"/>
    <x v="4213"/>
  </r>
  <r>
    <x v="10"/>
    <x v="7"/>
    <x v="2100"/>
  </r>
  <r>
    <x v="10"/>
    <x v="8"/>
    <x v="3628"/>
  </r>
  <r>
    <x v="10"/>
    <x v="9"/>
    <x v="3849"/>
  </r>
  <r>
    <x v="10"/>
    <x v="10"/>
    <x v="1566"/>
  </r>
  <r>
    <x v="10"/>
    <x v="11"/>
    <x v="2697"/>
  </r>
  <r>
    <x v="10"/>
    <x v="12"/>
    <x v="2697"/>
  </r>
  <r>
    <x v="10"/>
    <x v="13"/>
    <x v="4342"/>
  </r>
  <r>
    <x v="10"/>
    <x v="14"/>
    <x v="4735"/>
  </r>
  <r>
    <x v="10"/>
    <x v="15"/>
    <x v="5652"/>
  </r>
  <r>
    <x v="10"/>
    <x v="16"/>
    <x v="4016"/>
  </r>
  <r>
    <x v="10"/>
    <x v="17"/>
    <x v="5250"/>
  </r>
  <r>
    <x v="10"/>
    <x v="18"/>
    <x v="3675"/>
  </r>
  <r>
    <x v="10"/>
    <x v="19"/>
    <x v="4862"/>
  </r>
  <r>
    <x v="10"/>
    <x v="20"/>
    <x v="2414"/>
  </r>
  <r>
    <x v="10"/>
    <x v="21"/>
    <x v="2622"/>
  </r>
  <r>
    <x v="10"/>
    <x v="22"/>
    <x v="2194"/>
  </r>
  <r>
    <x v="10"/>
    <x v="23"/>
    <x v="2036"/>
  </r>
  <r>
    <x v="10"/>
    <x v="0"/>
    <x v="5238"/>
  </r>
  <r>
    <x v="10"/>
    <x v="1"/>
    <x v="5528"/>
  </r>
  <r>
    <x v="10"/>
    <x v="2"/>
    <x v="2832"/>
  </r>
  <r>
    <x v="10"/>
    <x v="3"/>
    <x v="4078"/>
  </r>
  <r>
    <x v="10"/>
    <x v="4"/>
    <x v="5608"/>
  </r>
  <r>
    <x v="10"/>
    <x v="5"/>
    <x v="2334"/>
  </r>
  <r>
    <x v="10"/>
    <x v="6"/>
    <x v="6517"/>
  </r>
  <r>
    <x v="10"/>
    <x v="7"/>
    <x v="1425"/>
  </r>
  <r>
    <x v="10"/>
    <x v="8"/>
    <x v="491"/>
  </r>
  <r>
    <x v="10"/>
    <x v="9"/>
    <x v="5099"/>
  </r>
  <r>
    <x v="10"/>
    <x v="10"/>
    <x v="2377"/>
  </r>
  <r>
    <x v="10"/>
    <x v="11"/>
    <x v="2669"/>
  </r>
  <r>
    <x v="10"/>
    <x v="12"/>
    <x v="4967"/>
  </r>
  <r>
    <x v="10"/>
    <x v="13"/>
    <x v="4525"/>
  </r>
  <r>
    <x v="10"/>
    <x v="14"/>
    <x v="4155"/>
  </r>
  <r>
    <x v="10"/>
    <x v="15"/>
    <x v="3193"/>
  </r>
  <r>
    <x v="10"/>
    <x v="16"/>
    <x v="6518"/>
  </r>
  <r>
    <x v="10"/>
    <x v="17"/>
    <x v="6286"/>
  </r>
  <r>
    <x v="10"/>
    <x v="18"/>
    <x v="556"/>
  </r>
  <r>
    <x v="10"/>
    <x v="19"/>
    <x v="490"/>
  </r>
  <r>
    <x v="10"/>
    <x v="20"/>
    <x v="491"/>
  </r>
  <r>
    <x v="10"/>
    <x v="21"/>
    <x v="6519"/>
  </r>
  <r>
    <x v="10"/>
    <x v="22"/>
    <x v="1972"/>
  </r>
  <r>
    <x v="10"/>
    <x v="23"/>
    <x v="2459"/>
  </r>
  <r>
    <x v="10"/>
    <x v="0"/>
    <x v="2737"/>
  </r>
  <r>
    <x v="10"/>
    <x v="1"/>
    <x v="1617"/>
  </r>
  <r>
    <x v="10"/>
    <x v="2"/>
    <x v="1646"/>
  </r>
  <r>
    <x v="10"/>
    <x v="3"/>
    <x v="2804"/>
  </r>
  <r>
    <x v="10"/>
    <x v="4"/>
    <x v="2541"/>
  </r>
  <r>
    <x v="10"/>
    <x v="5"/>
    <x v="4923"/>
  </r>
  <r>
    <x v="10"/>
    <x v="6"/>
    <x v="414"/>
  </r>
  <r>
    <x v="10"/>
    <x v="7"/>
    <x v="6520"/>
  </r>
  <r>
    <x v="10"/>
    <x v="8"/>
    <x v="6521"/>
  </r>
  <r>
    <x v="10"/>
    <x v="9"/>
    <x v="5260"/>
  </r>
  <r>
    <x v="10"/>
    <x v="10"/>
    <x v="3936"/>
  </r>
  <r>
    <x v="10"/>
    <x v="11"/>
    <x v="4017"/>
  </r>
  <r>
    <x v="10"/>
    <x v="12"/>
    <x v="3853"/>
  </r>
  <r>
    <x v="10"/>
    <x v="13"/>
    <x v="1851"/>
  </r>
  <r>
    <x v="10"/>
    <x v="14"/>
    <x v="1963"/>
  </r>
  <r>
    <x v="10"/>
    <x v="15"/>
    <x v="4284"/>
  </r>
  <r>
    <x v="10"/>
    <x v="16"/>
    <x v="5761"/>
  </r>
  <r>
    <x v="10"/>
    <x v="17"/>
    <x v="4933"/>
  </r>
  <r>
    <x v="10"/>
    <x v="18"/>
    <x v="488"/>
  </r>
  <r>
    <x v="10"/>
    <x v="19"/>
    <x v="6126"/>
  </r>
  <r>
    <x v="10"/>
    <x v="20"/>
    <x v="5539"/>
  </r>
  <r>
    <x v="10"/>
    <x v="21"/>
    <x v="3835"/>
  </r>
  <r>
    <x v="10"/>
    <x v="22"/>
    <x v="2441"/>
  </r>
  <r>
    <x v="10"/>
    <x v="23"/>
    <x v="5533"/>
  </r>
  <r>
    <x v="10"/>
    <x v="0"/>
    <x v="466"/>
  </r>
  <r>
    <x v="10"/>
    <x v="1"/>
    <x v="3161"/>
  </r>
  <r>
    <x v="10"/>
    <x v="2"/>
    <x v="5569"/>
  </r>
  <r>
    <x v="10"/>
    <x v="3"/>
    <x v="5356"/>
  </r>
  <r>
    <x v="10"/>
    <x v="4"/>
    <x v="5266"/>
  </r>
  <r>
    <x v="10"/>
    <x v="5"/>
    <x v="3628"/>
  </r>
  <r>
    <x v="10"/>
    <x v="6"/>
    <x v="2676"/>
  </r>
  <r>
    <x v="10"/>
    <x v="7"/>
    <x v="2189"/>
  </r>
  <r>
    <x v="10"/>
    <x v="8"/>
    <x v="4089"/>
  </r>
  <r>
    <x v="10"/>
    <x v="9"/>
    <x v="6522"/>
  </r>
  <r>
    <x v="10"/>
    <x v="10"/>
    <x v="3663"/>
  </r>
  <r>
    <x v="10"/>
    <x v="11"/>
    <x v="396"/>
  </r>
  <r>
    <x v="10"/>
    <x v="12"/>
    <x v="5738"/>
  </r>
  <r>
    <x v="10"/>
    <x v="13"/>
    <x v="4732"/>
  </r>
  <r>
    <x v="10"/>
    <x v="14"/>
    <x v="1595"/>
  </r>
  <r>
    <x v="10"/>
    <x v="15"/>
    <x v="1992"/>
  </r>
  <r>
    <x v="10"/>
    <x v="16"/>
    <x v="2669"/>
  </r>
  <r>
    <x v="10"/>
    <x v="17"/>
    <x v="4355"/>
  </r>
  <r>
    <x v="10"/>
    <x v="18"/>
    <x v="1887"/>
  </r>
  <r>
    <x v="10"/>
    <x v="19"/>
    <x v="2407"/>
  </r>
  <r>
    <x v="10"/>
    <x v="20"/>
    <x v="4383"/>
  </r>
  <r>
    <x v="10"/>
    <x v="21"/>
    <x v="4784"/>
  </r>
  <r>
    <x v="10"/>
    <x v="22"/>
    <x v="6523"/>
  </r>
  <r>
    <x v="10"/>
    <x v="23"/>
    <x v="1887"/>
  </r>
  <r>
    <x v="10"/>
    <x v="0"/>
    <x v="4086"/>
  </r>
  <r>
    <x v="10"/>
    <x v="1"/>
    <x v="4588"/>
  </r>
  <r>
    <x v="10"/>
    <x v="2"/>
    <x v="2987"/>
  </r>
  <r>
    <x v="10"/>
    <x v="3"/>
    <x v="1840"/>
  </r>
  <r>
    <x v="10"/>
    <x v="4"/>
    <x v="6524"/>
  </r>
  <r>
    <x v="10"/>
    <x v="5"/>
    <x v="5127"/>
  </r>
  <r>
    <x v="10"/>
    <x v="6"/>
    <x v="5202"/>
  </r>
  <r>
    <x v="10"/>
    <x v="7"/>
    <x v="1994"/>
  </r>
  <r>
    <x v="10"/>
    <x v="8"/>
    <x v="4961"/>
  </r>
  <r>
    <x v="10"/>
    <x v="9"/>
    <x v="2468"/>
  </r>
  <r>
    <x v="10"/>
    <x v="10"/>
    <x v="5285"/>
  </r>
  <r>
    <x v="10"/>
    <x v="11"/>
    <x v="6525"/>
  </r>
  <r>
    <x v="10"/>
    <x v="12"/>
    <x v="6526"/>
  </r>
  <r>
    <x v="10"/>
    <x v="13"/>
    <x v="5409"/>
  </r>
  <r>
    <x v="10"/>
    <x v="14"/>
    <x v="1614"/>
  </r>
  <r>
    <x v="10"/>
    <x v="15"/>
    <x v="3331"/>
  </r>
  <r>
    <x v="10"/>
    <x v="16"/>
    <x v="6527"/>
  </r>
  <r>
    <x v="10"/>
    <x v="17"/>
    <x v="6528"/>
  </r>
  <r>
    <x v="10"/>
    <x v="18"/>
    <x v="5407"/>
  </r>
  <r>
    <x v="10"/>
    <x v="19"/>
    <x v="2034"/>
  </r>
  <r>
    <x v="10"/>
    <x v="20"/>
    <x v="1515"/>
  </r>
  <r>
    <x v="10"/>
    <x v="21"/>
    <x v="2894"/>
  </r>
  <r>
    <x v="10"/>
    <x v="22"/>
    <x v="3640"/>
  </r>
  <r>
    <x v="10"/>
    <x v="23"/>
    <x v="4361"/>
  </r>
  <r>
    <x v="10"/>
    <x v="0"/>
    <x v="3600"/>
  </r>
  <r>
    <x v="10"/>
    <x v="1"/>
    <x v="4498"/>
  </r>
  <r>
    <x v="10"/>
    <x v="2"/>
    <x v="5575"/>
  </r>
  <r>
    <x v="10"/>
    <x v="3"/>
    <x v="5533"/>
  </r>
  <r>
    <x v="10"/>
    <x v="4"/>
    <x v="2519"/>
  </r>
  <r>
    <x v="10"/>
    <x v="5"/>
    <x v="5794"/>
  </r>
  <r>
    <x v="10"/>
    <x v="6"/>
    <x v="6074"/>
  </r>
  <r>
    <x v="10"/>
    <x v="7"/>
    <x v="4816"/>
  </r>
  <r>
    <x v="10"/>
    <x v="8"/>
    <x v="3224"/>
  </r>
  <r>
    <x v="10"/>
    <x v="9"/>
    <x v="6529"/>
  </r>
  <r>
    <x v="10"/>
    <x v="10"/>
    <x v="1409"/>
  </r>
  <r>
    <x v="10"/>
    <x v="11"/>
    <x v="6232"/>
  </r>
  <r>
    <x v="10"/>
    <x v="12"/>
    <x v="3810"/>
  </r>
  <r>
    <x v="10"/>
    <x v="13"/>
    <x v="3268"/>
  </r>
  <r>
    <x v="10"/>
    <x v="14"/>
    <x v="4277"/>
  </r>
  <r>
    <x v="10"/>
    <x v="15"/>
    <x v="4074"/>
  </r>
  <r>
    <x v="10"/>
    <x v="16"/>
    <x v="6530"/>
  </r>
  <r>
    <x v="10"/>
    <x v="17"/>
    <x v="6531"/>
  </r>
  <r>
    <x v="10"/>
    <x v="18"/>
    <x v="6019"/>
  </r>
  <r>
    <x v="10"/>
    <x v="19"/>
    <x v="2848"/>
  </r>
  <r>
    <x v="10"/>
    <x v="20"/>
    <x v="2407"/>
  </r>
  <r>
    <x v="10"/>
    <x v="21"/>
    <x v="5139"/>
  </r>
  <r>
    <x v="10"/>
    <x v="22"/>
    <x v="2884"/>
  </r>
  <r>
    <x v="10"/>
    <x v="23"/>
    <x v="2984"/>
  </r>
  <r>
    <x v="10"/>
    <x v="0"/>
    <x v="2882"/>
  </r>
  <r>
    <x v="10"/>
    <x v="1"/>
    <x v="4797"/>
  </r>
  <r>
    <x v="10"/>
    <x v="2"/>
    <x v="5259"/>
  </r>
  <r>
    <x v="10"/>
    <x v="3"/>
    <x v="6254"/>
  </r>
  <r>
    <x v="10"/>
    <x v="4"/>
    <x v="5144"/>
  </r>
  <r>
    <x v="10"/>
    <x v="5"/>
    <x v="4045"/>
  </r>
  <r>
    <x v="10"/>
    <x v="6"/>
    <x v="4017"/>
  </r>
  <r>
    <x v="10"/>
    <x v="7"/>
    <x v="2249"/>
  </r>
  <r>
    <x v="10"/>
    <x v="8"/>
    <x v="2736"/>
  </r>
  <r>
    <x v="10"/>
    <x v="9"/>
    <x v="3282"/>
  </r>
  <r>
    <x v="10"/>
    <x v="10"/>
    <x v="3861"/>
  </r>
  <r>
    <x v="10"/>
    <x v="11"/>
    <x v="3199"/>
  </r>
  <r>
    <x v="10"/>
    <x v="12"/>
    <x v="4627"/>
  </r>
  <r>
    <x v="10"/>
    <x v="13"/>
    <x v="2308"/>
  </r>
  <r>
    <x v="10"/>
    <x v="14"/>
    <x v="2639"/>
  </r>
  <r>
    <x v="10"/>
    <x v="15"/>
    <x v="2934"/>
  </r>
  <r>
    <x v="10"/>
    <x v="16"/>
    <x v="6532"/>
  </r>
  <r>
    <x v="10"/>
    <x v="17"/>
    <x v="6533"/>
  </r>
  <r>
    <x v="10"/>
    <x v="18"/>
    <x v="4799"/>
  </r>
  <r>
    <x v="10"/>
    <x v="19"/>
    <x v="5756"/>
  </r>
  <r>
    <x v="10"/>
    <x v="20"/>
    <x v="535"/>
  </r>
  <r>
    <x v="10"/>
    <x v="21"/>
    <x v="5639"/>
  </r>
  <r>
    <x v="10"/>
    <x v="22"/>
    <x v="2555"/>
  </r>
  <r>
    <x v="10"/>
    <x v="23"/>
    <x v="4845"/>
  </r>
  <r>
    <x v="10"/>
    <x v="0"/>
    <x v="2086"/>
  </r>
  <r>
    <x v="10"/>
    <x v="1"/>
    <x v="4867"/>
  </r>
  <r>
    <x v="10"/>
    <x v="2"/>
    <x v="42"/>
  </r>
  <r>
    <x v="10"/>
    <x v="3"/>
    <x v="3706"/>
  </r>
  <r>
    <x v="10"/>
    <x v="4"/>
    <x v="1649"/>
  </r>
  <r>
    <x v="10"/>
    <x v="5"/>
    <x v="1687"/>
  </r>
  <r>
    <x v="10"/>
    <x v="6"/>
    <x v="3985"/>
  </r>
  <r>
    <x v="10"/>
    <x v="7"/>
    <x v="6534"/>
  </r>
  <r>
    <x v="10"/>
    <x v="8"/>
    <x v="2469"/>
  </r>
  <r>
    <x v="10"/>
    <x v="9"/>
    <x v="4104"/>
  </r>
  <r>
    <x v="10"/>
    <x v="10"/>
    <x v="4582"/>
  </r>
  <r>
    <x v="10"/>
    <x v="11"/>
    <x v="5009"/>
  </r>
  <r>
    <x v="10"/>
    <x v="12"/>
    <x v="5754"/>
  </r>
  <r>
    <x v="10"/>
    <x v="13"/>
    <x v="2028"/>
  </r>
  <r>
    <x v="10"/>
    <x v="14"/>
    <x v="4278"/>
  </r>
  <r>
    <x v="10"/>
    <x v="15"/>
    <x v="513"/>
  </r>
  <r>
    <x v="10"/>
    <x v="16"/>
    <x v="61"/>
  </r>
  <r>
    <x v="10"/>
    <x v="17"/>
    <x v="6535"/>
  </r>
  <r>
    <x v="10"/>
    <x v="18"/>
    <x v="6536"/>
  </r>
  <r>
    <x v="10"/>
    <x v="19"/>
    <x v="190"/>
  </r>
  <r>
    <x v="10"/>
    <x v="20"/>
    <x v="6537"/>
  </r>
  <r>
    <x v="10"/>
    <x v="21"/>
    <x v="4370"/>
  </r>
  <r>
    <x v="10"/>
    <x v="22"/>
    <x v="6538"/>
  </r>
  <r>
    <x v="10"/>
    <x v="23"/>
    <x v="6539"/>
  </r>
  <r>
    <x v="10"/>
    <x v="0"/>
    <x v="2432"/>
  </r>
  <r>
    <x v="10"/>
    <x v="1"/>
    <x v="5150"/>
  </r>
  <r>
    <x v="10"/>
    <x v="2"/>
    <x v="1645"/>
  </r>
  <r>
    <x v="10"/>
    <x v="3"/>
    <x v="3366"/>
  </r>
  <r>
    <x v="10"/>
    <x v="4"/>
    <x v="1701"/>
  </r>
  <r>
    <x v="10"/>
    <x v="5"/>
    <x v="6540"/>
  </r>
  <r>
    <x v="10"/>
    <x v="6"/>
    <x v="6541"/>
  </r>
  <r>
    <x v="10"/>
    <x v="7"/>
    <x v="6542"/>
  </r>
  <r>
    <x v="10"/>
    <x v="8"/>
    <x v="6543"/>
  </r>
  <r>
    <x v="10"/>
    <x v="9"/>
    <x v="1899"/>
  </r>
  <r>
    <x v="10"/>
    <x v="10"/>
    <x v="2469"/>
  </r>
  <r>
    <x v="10"/>
    <x v="11"/>
    <x v="6544"/>
  </r>
  <r>
    <x v="10"/>
    <x v="12"/>
    <x v="6282"/>
  </r>
  <r>
    <x v="10"/>
    <x v="13"/>
    <x v="3208"/>
  </r>
  <r>
    <x v="10"/>
    <x v="14"/>
    <x v="2999"/>
  </r>
  <r>
    <x v="10"/>
    <x v="15"/>
    <x v="5328"/>
  </r>
  <r>
    <x v="10"/>
    <x v="16"/>
    <x v="6545"/>
  </r>
  <r>
    <x v="10"/>
    <x v="17"/>
    <x v="6546"/>
  </r>
  <r>
    <x v="10"/>
    <x v="18"/>
    <x v="1544"/>
  </r>
  <r>
    <x v="10"/>
    <x v="19"/>
    <x v="4951"/>
  </r>
  <r>
    <x v="10"/>
    <x v="20"/>
    <x v="387"/>
  </r>
  <r>
    <x v="10"/>
    <x v="21"/>
    <x v="2882"/>
  </r>
  <r>
    <x v="10"/>
    <x v="22"/>
    <x v="4350"/>
  </r>
  <r>
    <x v="10"/>
    <x v="23"/>
    <x v="2229"/>
  </r>
  <r>
    <x v="10"/>
    <x v="0"/>
    <x v="4829"/>
  </r>
  <r>
    <x v="10"/>
    <x v="1"/>
    <x v="6547"/>
  </r>
  <r>
    <x v="10"/>
    <x v="2"/>
    <x v="2629"/>
  </r>
  <r>
    <x v="10"/>
    <x v="3"/>
    <x v="2265"/>
  </r>
  <r>
    <x v="10"/>
    <x v="4"/>
    <x v="2750"/>
  </r>
  <r>
    <x v="10"/>
    <x v="5"/>
    <x v="3346"/>
  </r>
  <r>
    <x v="10"/>
    <x v="6"/>
    <x v="3662"/>
  </r>
  <r>
    <x v="10"/>
    <x v="7"/>
    <x v="2741"/>
  </r>
  <r>
    <x v="10"/>
    <x v="8"/>
    <x v="3267"/>
  </r>
  <r>
    <x v="10"/>
    <x v="9"/>
    <x v="5489"/>
  </r>
  <r>
    <x v="10"/>
    <x v="10"/>
    <x v="2400"/>
  </r>
  <r>
    <x v="10"/>
    <x v="11"/>
    <x v="5712"/>
  </r>
  <r>
    <x v="10"/>
    <x v="12"/>
    <x v="6032"/>
  </r>
  <r>
    <x v="10"/>
    <x v="13"/>
    <x v="423"/>
  </r>
  <r>
    <x v="10"/>
    <x v="14"/>
    <x v="1676"/>
  </r>
  <r>
    <x v="10"/>
    <x v="15"/>
    <x v="1562"/>
  </r>
  <r>
    <x v="10"/>
    <x v="16"/>
    <x v="4926"/>
  </r>
  <r>
    <x v="10"/>
    <x v="17"/>
    <x v="6548"/>
  </r>
  <r>
    <x v="10"/>
    <x v="18"/>
    <x v="3149"/>
  </r>
  <r>
    <x v="10"/>
    <x v="19"/>
    <x v="4155"/>
  </r>
  <r>
    <x v="10"/>
    <x v="20"/>
    <x v="4652"/>
  </r>
  <r>
    <x v="10"/>
    <x v="21"/>
    <x v="5819"/>
  </r>
  <r>
    <x v="10"/>
    <x v="22"/>
    <x v="3611"/>
  </r>
  <r>
    <x v="10"/>
    <x v="23"/>
    <x v="2308"/>
  </r>
  <r>
    <x v="11"/>
    <x v="0"/>
    <x v="2617"/>
  </r>
  <r>
    <x v="11"/>
    <x v="1"/>
    <x v="6549"/>
  </r>
  <r>
    <x v="11"/>
    <x v="2"/>
    <x v="6550"/>
  </r>
  <r>
    <x v="11"/>
    <x v="3"/>
    <x v="5571"/>
  </r>
  <r>
    <x v="11"/>
    <x v="4"/>
    <x v="6551"/>
  </r>
  <r>
    <x v="11"/>
    <x v="5"/>
    <x v="5586"/>
  </r>
  <r>
    <x v="11"/>
    <x v="6"/>
    <x v="2073"/>
  </r>
  <r>
    <x v="11"/>
    <x v="7"/>
    <x v="5024"/>
  </r>
  <r>
    <x v="11"/>
    <x v="8"/>
    <x v="3752"/>
  </r>
  <r>
    <x v="11"/>
    <x v="9"/>
    <x v="2740"/>
  </r>
  <r>
    <x v="11"/>
    <x v="10"/>
    <x v="3654"/>
  </r>
  <r>
    <x v="11"/>
    <x v="11"/>
    <x v="581"/>
  </r>
  <r>
    <x v="11"/>
    <x v="12"/>
    <x v="2855"/>
  </r>
  <r>
    <x v="11"/>
    <x v="13"/>
    <x v="2262"/>
  </r>
  <r>
    <x v="11"/>
    <x v="14"/>
    <x v="5532"/>
  </r>
  <r>
    <x v="11"/>
    <x v="15"/>
    <x v="3832"/>
  </r>
  <r>
    <x v="11"/>
    <x v="16"/>
    <x v="5781"/>
  </r>
  <r>
    <x v="11"/>
    <x v="17"/>
    <x v="3361"/>
  </r>
  <r>
    <x v="11"/>
    <x v="18"/>
    <x v="3860"/>
  </r>
  <r>
    <x v="11"/>
    <x v="19"/>
    <x v="4883"/>
  </r>
  <r>
    <x v="11"/>
    <x v="20"/>
    <x v="3357"/>
  </r>
  <r>
    <x v="11"/>
    <x v="21"/>
    <x v="2042"/>
  </r>
  <r>
    <x v="11"/>
    <x v="22"/>
    <x v="5006"/>
  </r>
  <r>
    <x v="11"/>
    <x v="23"/>
    <x v="6516"/>
  </r>
  <r>
    <x v="11"/>
    <x v="0"/>
    <x v="1585"/>
  </r>
  <r>
    <x v="11"/>
    <x v="1"/>
    <x v="2951"/>
  </r>
  <r>
    <x v="11"/>
    <x v="2"/>
    <x v="2199"/>
  </r>
  <r>
    <x v="11"/>
    <x v="3"/>
    <x v="2304"/>
  </r>
  <r>
    <x v="11"/>
    <x v="4"/>
    <x v="3155"/>
  </r>
  <r>
    <x v="11"/>
    <x v="5"/>
    <x v="4919"/>
  </r>
  <r>
    <x v="11"/>
    <x v="6"/>
    <x v="3150"/>
  </r>
  <r>
    <x v="11"/>
    <x v="7"/>
    <x v="1612"/>
  </r>
  <r>
    <x v="11"/>
    <x v="8"/>
    <x v="3799"/>
  </r>
  <r>
    <x v="11"/>
    <x v="9"/>
    <x v="4336"/>
  </r>
  <r>
    <x v="11"/>
    <x v="10"/>
    <x v="4361"/>
  </r>
  <r>
    <x v="11"/>
    <x v="11"/>
    <x v="1982"/>
  </r>
  <r>
    <x v="11"/>
    <x v="12"/>
    <x v="2625"/>
  </r>
  <r>
    <x v="11"/>
    <x v="13"/>
    <x v="4653"/>
  </r>
  <r>
    <x v="11"/>
    <x v="14"/>
    <x v="1559"/>
  </r>
  <r>
    <x v="11"/>
    <x v="15"/>
    <x v="1527"/>
  </r>
  <r>
    <x v="11"/>
    <x v="16"/>
    <x v="2984"/>
  </r>
  <r>
    <x v="11"/>
    <x v="17"/>
    <x v="5492"/>
  </r>
  <r>
    <x v="11"/>
    <x v="18"/>
    <x v="3808"/>
  </r>
  <r>
    <x v="11"/>
    <x v="19"/>
    <x v="4355"/>
  </r>
  <r>
    <x v="11"/>
    <x v="20"/>
    <x v="1856"/>
  </r>
  <r>
    <x v="11"/>
    <x v="21"/>
    <x v="4346"/>
  </r>
  <r>
    <x v="11"/>
    <x v="22"/>
    <x v="4134"/>
  </r>
  <r>
    <x v="11"/>
    <x v="23"/>
    <x v="3441"/>
  </r>
  <r>
    <x v="11"/>
    <x v="0"/>
    <x v="5530"/>
  </r>
  <r>
    <x v="11"/>
    <x v="1"/>
    <x v="3199"/>
  </r>
  <r>
    <x v="11"/>
    <x v="2"/>
    <x v="2066"/>
  </r>
  <r>
    <x v="11"/>
    <x v="3"/>
    <x v="3925"/>
  </r>
  <r>
    <x v="11"/>
    <x v="4"/>
    <x v="2982"/>
  </r>
  <r>
    <x v="11"/>
    <x v="5"/>
    <x v="2645"/>
  </r>
  <r>
    <x v="11"/>
    <x v="6"/>
    <x v="4119"/>
  </r>
  <r>
    <x v="11"/>
    <x v="7"/>
    <x v="2842"/>
  </r>
  <r>
    <x v="11"/>
    <x v="8"/>
    <x v="1785"/>
  </r>
  <r>
    <x v="11"/>
    <x v="9"/>
    <x v="4202"/>
  </r>
  <r>
    <x v="11"/>
    <x v="10"/>
    <x v="2832"/>
  </r>
  <r>
    <x v="11"/>
    <x v="11"/>
    <x v="5743"/>
  </r>
  <r>
    <x v="11"/>
    <x v="12"/>
    <x v="1624"/>
  </r>
  <r>
    <x v="11"/>
    <x v="13"/>
    <x v="2841"/>
  </r>
  <r>
    <x v="11"/>
    <x v="14"/>
    <x v="1410"/>
  </r>
  <r>
    <x v="11"/>
    <x v="15"/>
    <x v="3814"/>
  </r>
  <r>
    <x v="11"/>
    <x v="16"/>
    <x v="5420"/>
  </r>
  <r>
    <x v="11"/>
    <x v="17"/>
    <x v="6552"/>
  </r>
  <r>
    <x v="11"/>
    <x v="18"/>
    <x v="4550"/>
  </r>
  <r>
    <x v="11"/>
    <x v="19"/>
    <x v="2454"/>
  </r>
  <r>
    <x v="11"/>
    <x v="20"/>
    <x v="6553"/>
  </r>
  <r>
    <x v="11"/>
    <x v="21"/>
    <x v="3638"/>
  </r>
  <r>
    <x v="11"/>
    <x v="22"/>
    <x v="5790"/>
  </r>
  <r>
    <x v="11"/>
    <x v="23"/>
    <x v="3173"/>
  </r>
  <r>
    <x v="11"/>
    <x v="0"/>
    <x v="1597"/>
  </r>
  <r>
    <x v="11"/>
    <x v="1"/>
    <x v="5800"/>
  </r>
  <r>
    <x v="11"/>
    <x v="2"/>
    <x v="2831"/>
  </r>
  <r>
    <x v="11"/>
    <x v="3"/>
    <x v="2184"/>
  </r>
  <r>
    <x v="11"/>
    <x v="4"/>
    <x v="1596"/>
  </r>
  <r>
    <x v="11"/>
    <x v="5"/>
    <x v="2173"/>
  </r>
  <r>
    <x v="11"/>
    <x v="6"/>
    <x v="4337"/>
  </r>
  <r>
    <x v="11"/>
    <x v="7"/>
    <x v="4337"/>
  </r>
  <r>
    <x v="11"/>
    <x v="8"/>
    <x v="6554"/>
  </r>
  <r>
    <x v="11"/>
    <x v="9"/>
    <x v="3880"/>
  </r>
  <r>
    <x v="11"/>
    <x v="10"/>
    <x v="45"/>
  </r>
  <r>
    <x v="11"/>
    <x v="11"/>
    <x v="5018"/>
  </r>
  <r>
    <x v="11"/>
    <x v="12"/>
    <x v="5642"/>
  </r>
  <r>
    <x v="11"/>
    <x v="13"/>
    <x v="5487"/>
  </r>
  <r>
    <x v="11"/>
    <x v="14"/>
    <x v="5488"/>
  </r>
  <r>
    <x v="11"/>
    <x v="15"/>
    <x v="2009"/>
  </r>
  <r>
    <x v="11"/>
    <x v="16"/>
    <x v="6555"/>
  </r>
  <r>
    <x v="11"/>
    <x v="17"/>
    <x v="6556"/>
  </r>
  <r>
    <x v="11"/>
    <x v="18"/>
    <x v="631"/>
  </r>
  <r>
    <x v="11"/>
    <x v="19"/>
    <x v="4548"/>
  </r>
  <r>
    <x v="11"/>
    <x v="20"/>
    <x v="808"/>
  </r>
  <r>
    <x v="11"/>
    <x v="21"/>
    <x v="6416"/>
  </r>
  <r>
    <x v="11"/>
    <x v="22"/>
    <x v="1871"/>
  </r>
  <r>
    <x v="11"/>
    <x v="23"/>
    <x v="3700"/>
  </r>
  <r>
    <x v="11"/>
    <x v="0"/>
    <x v="4750"/>
  </r>
  <r>
    <x v="11"/>
    <x v="1"/>
    <x v="4553"/>
  </r>
  <r>
    <x v="11"/>
    <x v="2"/>
    <x v="6453"/>
  </r>
  <r>
    <x v="11"/>
    <x v="3"/>
    <x v="515"/>
  </r>
  <r>
    <x v="11"/>
    <x v="4"/>
    <x v="4227"/>
  </r>
  <r>
    <x v="11"/>
    <x v="5"/>
    <x v="3968"/>
  </r>
  <r>
    <x v="11"/>
    <x v="6"/>
    <x v="5130"/>
  </r>
  <r>
    <x v="11"/>
    <x v="7"/>
    <x v="547"/>
  </r>
  <r>
    <x v="11"/>
    <x v="8"/>
    <x v="356"/>
  </r>
  <r>
    <x v="11"/>
    <x v="9"/>
    <x v="6557"/>
  </r>
  <r>
    <x v="11"/>
    <x v="10"/>
    <x v="6558"/>
  </r>
  <r>
    <x v="11"/>
    <x v="11"/>
    <x v="6559"/>
  </r>
  <r>
    <x v="11"/>
    <x v="12"/>
    <x v="6328"/>
  </r>
  <r>
    <x v="11"/>
    <x v="13"/>
    <x v="6560"/>
  </r>
  <r>
    <x v="11"/>
    <x v="14"/>
    <x v="6561"/>
  </r>
  <r>
    <x v="11"/>
    <x v="15"/>
    <x v="6562"/>
  </r>
  <r>
    <x v="11"/>
    <x v="16"/>
    <x v="6563"/>
  </r>
  <r>
    <x v="11"/>
    <x v="17"/>
    <x v="1135"/>
  </r>
  <r>
    <x v="11"/>
    <x v="18"/>
    <x v="6564"/>
  </r>
  <r>
    <x v="11"/>
    <x v="19"/>
    <x v="6565"/>
  </r>
  <r>
    <x v="11"/>
    <x v="20"/>
    <x v="6048"/>
  </r>
  <r>
    <x v="11"/>
    <x v="21"/>
    <x v="1906"/>
  </r>
  <r>
    <x v="11"/>
    <x v="22"/>
    <x v="6566"/>
  </r>
  <r>
    <x v="11"/>
    <x v="23"/>
    <x v="3527"/>
  </r>
  <r>
    <x v="11"/>
    <x v="0"/>
    <x v="553"/>
  </r>
  <r>
    <x v="11"/>
    <x v="1"/>
    <x v="5101"/>
  </r>
  <r>
    <x v="11"/>
    <x v="2"/>
    <x v="450"/>
  </r>
  <r>
    <x v="11"/>
    <x v="3"/>
    <x v="6133"/>
  </r>
  <r>
    <x v="11"/>
    <x v="4"/>
    <x v="6567"/>
  </r>
  <r>
    <x v="11"/>
    <x v="5"/>
    <x v="6568"/>
  </r>
  <r>
    <x v="11"/>
    <x v="6"/>
    <x v="6569"/>
  </r>
  <r>
    <x v="11"/>
    <x v="7"/>
    <x v="6570"/>
  </r>
  <r>
    <x v="11"/>
    <x v="8"/>
    <x v="6571"/>
  </r>
  <r>
    <x v="11"/>
    <x v="9"/>
    <x v="2153"/>
  </r>
  <r>
    <x v="11"/>
    <x v="10"/>
    <x v="6572"/>
  </r>
  <r>
    <x v="11"/>
    <x v="11"/>
    <x v="4790"/>
  </r>
  <r>
    <x v="11"/>
    <x v="12"/>
    <x v="2451"/>
  </r>
  <r>
    <x v="11"/>
    <x v="13"/>
    <x v="2033"/>
  </r>
  <r>
    <x v="11"/>
    <x v="14"/>
    <x v="1788"/>
  </r>
  <r>
    <x v="11"/>
    <x v="15"/>
    <x v="6249"/>
  </r>
  <r>
    <x v="11"/>
    <x v="16"/>
    <x v="6573"/>
  </r>
  <r>
    <x v="11"/>
    <x v="17"/>
    <x v="6574"/>
  </r>
  <r>
    <x v="11"/>
    <x v="18"/>
    <x v="6454"/>
  </r>
  <r>
    <x v="11"/>
    <x v="19"/>
    <x v="2270"/>
  </r>
  <r>
    <x v="11"/>
    <x v="20"/>
    <x v="6310"/>
  </r>
  <r>
    <x v="11"/>
    <x v="21"/>
    <x v="3676"/>
  </r>
  <r>
    <x v="11"/>
    <x v="22"/>
    <x v="6575"/>
  </r>
  <r>
    <x v="11"/>
    <x v="23"/>
    <x v="4429"/>
  </r>
  <r>
    <x v="11"/>
    <x v="0"/>
    <x v="6388"/>
  </r>
  <r>
    <x v="11"/>
    <x v="1"/>
    <x v="2453"/>
  </r>
  <r>
    <x v="11"/>
    <x v="2"/>
    <x v="4893"/>
  </r>
  <r>
    <x v="11"/>
    <x v="3"/>
    <x v="1652"/>
  </r>
  <r>
    <x v="11"/>
    <x v="4"/>
    <x v="2182"/>
  </r>
  <r>
    <x v="11"/>
    <x v="5"/>
    <x v="6576"/>
  </r>
  <r>
    <x v="11"/>
    <x v="6"/>
    <x v="6577"/>
  </r>
  <r>
    <x v="11"/>
    <x v="7"/>
    <x v="6578"/>
  </r>
  <r>
    <x v="11"/>
    <x v="8"/>
    <x v="3984"/>
  </r>
  <r>
    <x v="11"/>
    <x v="9"/>
    <x v="6093"/>
  </r>
  <r>
    <x v="11"/>
    <x v="10"/>
    <x v="6579"/>
  </r>
  <r>
    <x v="11"/>
    <x v="11"/>
    <x v="6580"/>
  </r>
  <r>
    <x v="11"/>
    <x v="12"/>
    <x v="4674"/>
  </r>
  <r>
    <x v="11"/>
    <x v="13"/>
    <x v="4596"/>
  </r>
  <r>
    <x v="11"/>
    <x v="14"/>
    <x v="493"/>
  </r>
  <r>
    <x v="11"/>
    <x v="15"/>
    <x v="501"/>
  </r>
  <r>
    <x v="11"/>
    <x v="16"/>
    <x v="4191"/>
  </r>
  <r>
    <x v="11"/>
    <x v="17"/>
    <x v="4153"/>
  </r>
  <r>
    <x v="11"/>
    <x v="18"/>
    <x v="6581"/>
  </r>
  <r>
    <x v="11"/>
    <x v="19"/>
    <x v="6582"/>
  </r>
  <r>
    <x v="11"/>
    <x v="20"/>
    <x v="6583"/>
  </r>
  <r>
    <x v="11"/>
    <x v="21"/>
    <x v="2955"/>
  </r>
  <r>
    <x v="11"/>
    <x v="22"/>
    <x v="6135"/>
  </r>
  <r>
    <x v="11"/>
    <x v="23"/>
    <x v="423"/>
  </r>
  <r>
    <x v="11"/>
    <x v="0"/>
    <x v="1653"/>
  </r>
  <r>
    <x v="11"/>
    <x v="1"/>
    <x v="11"/>
  </r>
  <r>
    <x v="11"/>
    <x v="2"/>
    <x v="4647"/>
  </r>
  <r>
    <x v="11"/>
    <x v="3"/>
    <x v="5931"/>
  </r>
  <r>
    <x v="11"/>
    <x v="4"/>
    <x v="503"/>
  </r>
  <r>
    <x v="11"/>
    <x v="5"/>
    <x v="6584"/>
  </r>
  <r>
    <x v="11"/>
    <x v="6"/>
    <x v="6585"/>
  </r>
  <r>
    <x v="11"/>
    <x v="7"/>
    <x v="6586"/>
  </r>
  <r>
    <x v="11"/>
    <x v="8"/>
    <x v="308"/>
  </r>
  <r>
    <x v="11"/>
    <x v="9"/>
    <x v="6587"/>
  </r>
  <r>
    <x v="11"/>
    <x v="10"/>
    <x v="889"/>
  </r>
  <r>
    <x v="11"/>
    <x v="11"/>
    <x v="6588"/>
  </r>
  <r>
    <x v="11"/>
    <x v="12"/>
    <x v="6589"/>
  </r>
  <r>
    <x v="11"/>
    <x v="13"/>
    <x v="6590"/>
  </r>
  <r>
    <x v="11"/>
    <x v="14"/>
    <x v="6591"/>
  </r>
  <r>
    <x v="11"/>
    <x v="15"/>
    <x v="6592"/>
  </r>
  <r>
    <x v="11"/>
    <x v="16"/>
    <x v="6593"/>
  </r>
  <r>
    <x v="11"/>
    <x v="17"/>
    <x v="165"/>
  </r>
  <r>
    <x v="11"/>
    <x v="18"/>
    <x v="6594"/>
  </r>
  <r>
    <x v="11"/>
    <x v="19"/>
    <x v="6595"/>
  </r>
  <r>
    <x v="11"/>
    <x v="20"/>
    <x v="6596"/>
  </r>
  <r>
    <x v="11"/>
    <x v="21"/>
    <x v="6597"/>
  </r>
  <r>
    <x v="11"/>
    <x v="22"/>
    <x v="6598"/>
  </r>
  <r>
    <x v="11"/>
    <x v="23"/>
    <x v="6599"/>
  </r>
  <r>
    <x v="11"/>
    <x v="0"/>
    <x v="477"/>
  </r>
  <r>
    <x v="11"/>
    <x v="1"/>
    <x v="6600"/>
  </r>
  <r>
    <x v="11"/>
    <x v="2"/>
    <x v="6601"/>
  </r>
  <r>
    <x v="11"/>
    <x v="3"/>
    <x v="828"/>
  </r>
  <r>
    <x v="11"/>
    <x v="4"/>
    <x v="5442"/>
  </r>
  <r>
    <x v="11"/>
    <x v="5"/>
    <x v="4042"/>
  </r>
  <r>
    <x v="11"/>
    <x v="6"/>
    <x v="884"/>
  </r>
  <r>
    <x v="11"/>
    <x v="7"/>
    <x v="1704"/>
  </r>
  <r>
    <x v="11"/>
    <x v="8"/>
    <x v="6602"/>
  </r>
  <r>
    <x v="11"/>
    <x v="9"/>
    <x v="6603"/>
  </r>
  <r>
    <x v="11"/>
    <x v="10"/>
    <x v="865"/>
  </r>
  <r>
    <x v="11"/>
    <x v="11"/>
    <x v="605"/>
  </r>
  <r>
    <x v="11"/>
    <x v="12"/>
    <x v="6604"/>
  </r>
  <r>
    <x v="11"/>
    <x v="13"/>
    <x v="112"/>
  </r>
  <r>
    <x v="11"/>
    <x v="14"/>
    <x v="6605"/>
  </r>
  <r>
    <x v="11"/>
    <x v="15"/>
    <x v="6606"/>
  </r>
  <r>
    <x v="11"/>
    <x v="16"/>
    <x v="6607"/>
  </r>
  <r>
    <x v="11"/>
    <x v="17"/>
    <x v="6608"/>
  </r>
  <r>
    <x v="11"/>
    <x v="18"/>
    <x v="6609"/>
  </r>
  <r>
    <x v="11"/>
    <x v="19"/>
    <x v="6610"/>
  </r>
  <r>
    <x v="11"/>
    <x v="20"/>
    <x v="6611"/>
  </r>
  <r>
    <x v="11"/>
    <x v="21"/>
    <x v="6612"/>
  </r>
  <r>
    <x v="11"/>
    <x v="22"/>
    <x v="6613"/>
  </r>
  <r>
    <x v="11"/>
    <x v="23"/>
    <x v="88"/>
  </r>
  <r>
    <x v="11"/>
    <x v="0"/>
    <x v="5387"/>
  </r>
  <r>
    <x v="11"/>
    <x v="1"/>
    <x v="6614"/>
  </r>
  <r>
    <x v="11"/>
    <x v="2"/>
    <x v="6615"/>
  </r>
  <r>
    <x v="11"/>
    <x v="3"/>
    <x v="6616"/>
  </r>
  <r>
    <x v="11"/>
    <x v="4"/>
    <x v="4005"/>
  </r>
  <r>
    <x v="11"/>
    <x v="5"/>
    <x v="5278"/>
  </r>
  <r>
    <x v="11"/>
    <x v="6"/>
    <x v="5440"/>
  </r>
  <r>
    <x v="11"/>
    <x v="7"/>
    <x v="6617"/>
  </r>
  <r>
    <x v="11"/>
    <x v="8"/>
    <x v="329"/>
  </r>
  <r>
    <x v="11"/>
    <x v="9"/>
    <x v="6618"/>
  </r>
  <r>
    <x v="11"/>
    <x v="10"/>
    <x v="5288"/>
  </r>
  <r>
    <x v="11"/>
    <x v="11"/>
    <x v="6619"/>
  </r>
  <r>
    <x v="11"/>
    <x v="12"/>
    <x v="6620"/>
  </r>
  <r>
    <x v="11"/>
    <x v="13"/>
    <x v="6621"/>
  </r>
  <r>
    <x v="11"/>
    <x v="14"/>
    <x v="4006"/>
  </r>
  <r>
    <x v="11"/>
    <x v="15"/>
    <x v="6622"/>
  </r>
  <r>
    <x v="11"/>
    <x v="16"/>
    <x v="1951"/>
  </r>
  <r>
    <x v="11"/>
    <x v="17"/>
    <x v="309"/>
  </r>
  <r>
    <x v="11"/>
    <x v="18"/>
    <x v="5443"/>
  </r>
  <r>
    <x v="11"/>
    <x v="19"/>
    <x v="2150"/>
  </r>
  <r>
    <x v="11"/>
    <x v="20"/>
    <x v="6623"/>
  </r>
  <r>
    <x v="11"/>
    <x v="21"/>
    <x v="1495"/>
  </r>
  <r>
    <x v="11"/>
    <x v="22"/>
    <x v="6624"/>
  </r>
  <r>
    <x v="11"/>
    <x v="23"/>
    <x v="6625"/>
  </r>
  <r>
    <x v="11"/>
    <x v="0"/>
    <x v="474"/>
  </r>
  <r>
    <x v="11"/>
    <x v="1"/>
    <x v="6626"/>
  </r>
  <r>
    <x v="11"/>
    <x v="2"/>
    <x v="901"/>
  </r>
  <r>
    <x v="11"/>
    <x v="3"/>
    <x v="5444"/>
  </r>
  <r>
    <x v="11"/>
    <x v="4"/>
    <x v="6627"/>
  </r>
  <r>
    <x v="11"/>
    <x v="5"/>
    <x v="630"/>
  </r>
  <r>
    <x v="11"/>
    <x v="6"/>
    <x v="4603"/>
  </r>
  <r>
    <x v="11"/>
    <x v="7"/>
    <x v="6277"/>
  </r>
  <r>
    <x v="11"/>
    <x v="8"/>
    <x v="1740"/>
  </r>
  <r>
    <x v="11"/>
    <x v="9"/>
    <x v="6628"/>
  </r>
  <r>
    <x v="11"/>
    <x v="10"/>
    <x v="6629"/>
  </r>
  <r>
    <x v="11"/>
    <x v="11"/>
    <x v="6630"/>
  </r>
  <r>
    <x v="11"/>
    <x v="12"/>
    <x v="4691"/>
  </r>
  <r>
    <x v="11"/>
    <x v="13"/>
    <x v="6631"/>
  </r>
  <r>
    <x v="11"/>
    <x v="14"/>
    <x v="6632"/>
  </r>
  <r>
    <x v="11"/>
    <x v="15"/>
    <x v="6633"/>
  </r>
  <r>
    <x v="11"/>
    <x v="16"/>
    <x v="787"/>
  </r>
  <r>
    <x v="11"/>
    <x v="17"/>
    <x v="6634"/>
  </r>
  <r>
    <x v="11"/>
    <x v="18"/>
    <x v="6635"/>
  </r>
  <r>
    <x v="11"/>
    <x v="19"/>
    <x v="6636"/>
  </r>
  <r>
    <x v="11"/>
    <x v="20"/>
    <x v="5483"/>
  </r>
  <r>
    <x v="11"/>
    <x v="21"/>
    <x v="6637"/>
  </r>
  <r>
    <x v="11"/>
    <x v="22"/>
    <x v="6638"/>
  </r>
  <r>
    <x v="11"/>
    <x v="23"/>
    <x v="6604"/>
  </r>
  <r>
    <x v="11"/>
    <x v="0"/>
    <x v="6639"/>
  </r>
  <r>
    <x v="11"/>
    <x v="1"/>
    <x v="6640"/>
  </r>
  <r>
    <x v="11"/>
    <x v="2"/>
    <x v="3952"/>
  </r>
  <r>
    <x v="11"/>
    <x v="3"/>
    <x v="6641"/>
  </r>
  <r>
    <x v="11"/>
    <x v="4"/>
    <x v="1987"/>
  </r>
  <r>
    <x v="11"/>
    <x v="5"/>
    <x v="1474"/>
  </r>
  <r>
    <x v="11"/>
    <x v="6"/>
    <x v="6642"/>
  </r>
  <r>
    <x v="11"/>
    <x v="7"/>
    <x v="6643"/>
  </r>
  <r>
    <x v="11"/>
    <x v="8"/>
    <x v="6644"/>
  </r>
  <r>
    <x v="11"/>
    <x v="9"/>
    <x v="6645"/>
  </r>
  <r>
    <x v="11"/>
    <x v="10"/>
    <x v="5201"/>
  </r>
  <r>
    <x v="11"/>
    <x v="11"/>
    <x v="6646"/>
  </r>
  <r>
    <x v="11"/>
    <x v="12"/>
    <x v="6647"/>
  </r>
  <r>
    <x v="11"/>
    <x v="13"/>
    <x v="6648"/>
  </r>
  <r>
    <x v="11"/>
    <x v="14"/>
    <x v="6649"/>
  </r>
  <r>
    <x v="11"/>
    <x v="15"/>
    <x v="866"/>
  </r>
  <r>
    <x v="11"/>
    <x v="16"/>
    <x v="6650"/>
  </r>
  <r>
    <x v="11"/>
    <x v="17"/>
    <x v="6651"/>
  </r>
  <r>
    <x v="11"/>
    <x v="18"/>
    <x v="814"/>
  </r>
  <r>
    <x v="11"/>
    <x v="19"/>
    <x v="6652"/>
  </r>
  <r>
    <x v="11"/>
    <x v="20"/>
    <x v="6653"/>
  </r>
  <r>
    <x v="11"/>
    <x v="21"/>
    <x v="6654"/>
  </r>
  <r>
    <x v="11"/>
    <x v="22"/>
    <x v="4696"/>
  </r>
  <r>
    <x v="11"/>
    <x v="23"/>
    <x v="1390"/>
  </r>
  <r>
    <x v="11"/>
    <x v="0"/>
    <x v="6528"/>
  </r>
  <r>
    <x v="11"/>
    <x v="1"/>
    <x v="1491"/>
  </r>
  <r>
    <x v="11"/>
    <x v="2"/>
    <x v="2877"/>
  </r>
  <r>
    <x v="11"/>
    <x v="3"/>
    <x v="2166"/>
  </r>
  <r>
    <x v="11"/>
    <x v="4"/>
    <x v="4790"/>
  </r>
  <r>
    <x v="11"/>
    <x v="5"/>
    <x v="4705"/>
  </r>
  <r>
    <x v="11"/>
    <x v="6"/>
    <x v="6287"/>
  </r>
  <r>
    <x v="11"/>
    <x v="7"/>
    <x v="6655"/>
  </r>
  <r>
    <x v="11"/>
    <x v="8"/>
    <x v="12"/>
  </r>
  <r>
    <x v="11"/>
    <x v="9"/>
    <x v="4384"/>
  </r>
  <r>
    <x v="11"/>
    <x v="10"/>
    <x v="1866"/>
  </r>
  <r>
    <x v="11"/>
    <x v="11"/>
    <x v="1784"/>
  </r>
  <r>
    <x v="11"/>
    <x v="12"/>
    <x v="4419"/>
  </r>
  <r>
    <x v="11"/>
    <x v="13"/>
    <x v="6656"/>
  </r>
  <r>
    <x v="11"/>
    <x v="14"/>
    <x v="6125"/>
  </r>
  <r>
    <x v="11"/>
    <x v="15"/>
    <x v="357"/>
  </r>
  <r>
    <x v="11"/>
    <x v="16"/>
    <x v="6657"/>
  </r>
  <r>
    <x v="11"/>
    <x v="17"/>
    <x v="6596"/>
  </r>
  <r>
    <x v="11"/>
    <x v="18"/>
    <x v="6157"/>
  </r>
  <r>
    <x v="11"/>
    <x v="19"/>
    <x v="6658"/>
  </r>
  <r>
    <x v="11"/>
    <x v="20"/>
    <x v="5760"/>
  </r>
  <r>
    <x v="11"/>
    <x v="21"/>
    <x v="4233"/>
  </r>
  <r>
    <x v="11"/>
    <x v="22"/>
    <x v="6125"/>
  </r>
  <r>
    <x v="11"/>
    <x v="23"/>
    <x v="6659"/>
  </r>
  <r>
    <x v="11"/>
    <x v="0"/>
    <x v="6660"/>
  </r>
  <r>
    <x v="11"/>
    <x v="1"/>
    <x v="3920"/>
  </r>
  <r>
    <x v="11"/>
    <x v="2"/>
    <x v="2692"/>
  </r>
  <r>
    <x v="11"/>
    <x v="3"/>
    <x v="6661"/>
  </r>
  <r>
    <x v="11"/>
    <x v="4"/>
    <x v="1655"/>
  </r>
  <r>
    <x v="11"/>
    <x v="5"/>
    <x v="3449"/>
  </r>
  <r>
    <x v="11"/>
    <x v="6"/>
    <x v="6662"/>
  </r>
  <r>
    <x v="11"/>
    <x v="7"/>
    <x v="5093"/>
  </r>
  <r>
    <x v="11"/>
    <x v="8"/>
    <x v="4493"/>
  </r>
  <r>
    <x v="11"/>
    <x v="9"/>
    <x v="6271"/>
  </r>
  <r>
    <x v="11"/>
    <x v="10"/>
    <x v="6446"/>
  </r>
  <r>
    <x v="11"/>
    <x v="11"/>
    <x v="6663"/>
  </r>
  <r>
    <x v="11"/>
    <x v="12"/>
    <x v="6664"/>
  </r>
  <r>
    <x v="11"/>
    <x v="13"/>
    <x v="6665"/>
  </r>
  <r>
    <x v="11"/>
    <x v="14"/>
    <x v="6342"/>
  </r>
  <r>
    <x v="11"/>
    <x v="15"/>
    <x v="6666"/>
  </r>
  <r>
    <x v="11"/>
    <x v="16"/>
    <x v="6667"/>
  </r>
  <r>
    <x v="11"/>
    <x v="17"/>
    <x v="6668"/>
  </r>
  <r>
    <x v="11"/>
    <x v="18"/>
    <x v="6669"/>
  </r>
  <r>
    <x v="11"/>
    <x v="19"/>
    <x v="6608"/>
  </r>
  <r>
    <x v="11"/>
    <x v="20"/>
    <x v="6670"/>
  </r>
  <r>
    <x v="11"/>
    <x v="21"/>
    <x v="6587"/>
  </r>
  <r>
    <x v="11"/>
    <x v="22"/>
    <x v="6586"/>
  </r>
  <r>
    <x v="11"/>
    <x v="23"/>
    <x v="6671"/>
  </r>
  <r>
    <x v="11"/>
    <x v="0"/>
    <x v="1635"/>
  </r>
  <r>
    <x v="11"/>
    <x v="1"/>
    <x v="5200"/>
  </r>
  <r>
    <x v="11"/>
    <x v="2"/>
    <x v="6672"/>
  </r>
  <r>
    <x v="11"/>
    <x v="3"/>
    <x v="6673"/>
  </r>
  <r>
    <x v="11"/>
    <x v="4"/>
    <x v="6674"/>
  </r>
  <r>
    <x v="11"/>
    <x v="5"/>
    <x v="6426"/>
  </r>
  <r>
    <x v="11"/>
    <x v="6"/>
    <x v="6675"/>
  </r>
  <r>
    <x v="11"/>
    <x v="7"/>
    <x v="6676"/>
  </r>
  <r>
    <x v="11"/>
    <x v="8"/>
    <x v="6677"/>
  </r>
  <r>
    <x v="11"/>
    <x v="9"/>
    <x v="6678"/>
  </r>
  <r>
    <x v="11"/>
    <x v="10"/>
    <x v="6679"/>
  </r>
  <r>
    <x v="11"/>
    <x v="11"/>
    <x v="6680"/>
  </r>
  <r>
    <x v="11"/>
    <x v="12"/>
    <x v="6681"/>
  </r>
  <r>
    <x v="11"/>
    <x v="13"/>
    <x v="587"/>
  </r>
  <r>
    <x v="11"/>
    <x v="14"/>
    <x v="6682"/>
  </r>
  <r>
    <x v="11"/>
    <x v="15"/>
    <x v="6683"/>
  </r>
  <r>
    <x v="11"/>
    <x v="16"/>
    <x v="6684"/>
  </r>
  <r>
    <x v="11"/>
    <x v="17"/>
    <x v="6685"/>
  </r>
  <r>
    <x v="11"/>
    <x v="18"/>
    <x v="6686"/>
  </r>
  <r>
    <x v="11"/>
    <x v="19"/>
    <x v="6687"/>
  </r>
  <r>
    <x v="11"/>
    <x v="20"/>
    <x v="6688"/>
  </r>
  <r>
    <x v="11"/>
    <x v="21"/>
    <x v="6689"/>
  </r>
  <r>
    <x v="11"/>
    <x v="22"/>
    <x v="6690"/>
  </r>
  <r>
    <x v="11"/>
    <x v="23"/>
    <x v="6691"/>
  </r>
  <r>
    <x v="11"/>
    <x v="0"/>
    <x v="6692"/>
  </r>
  <r>
    <x v="11"/>
    <x v="1"/>
    <x v="370"/>
  </r>
  <r>
    <x v="11"/>
    <x v="2"/>
    <x v="6693"/>
  </r>
  <r>
    <x v="11"/>
    <x v="3"/>
    <x v="612"/>
  </r>
  <r>
    <x v="11"/>
    <x v="4"/>
    <x v="6694"/>
  </r>
  <r>
    <x v="11"/>
    <x v="5"/>
    <x v="6695"/>
  </r>
  <r>
    <x v="11"/>
    <x v="6"/>
    <x v="6696"/>
  </r>
  <r>
    <x v="11"/>
    <x v="7"/>
    <x v="6697"/>
  </r>
  <r>
    <x v="11"/>
    <x v="8"/>
    <x v="5382"/>
  </r>
  <r>
    <x v="11"/>
    <x v="9"/>
    <x v="6698"/>
  </r>
  <r>
    <x v="11"/>
    <x v="10"/>
    <x v="6699"/>
  </r>
  <r>
    <x v="11"/>
    <x v="11"/>
    <x v="6700"/>
  </r>
  <r>
    <x v="11"/>
    <x v="12"/>
    <x v="6701"/>
  </r>
  <r>
    <x v="11"/>
    <x v="13"/>
    <x v="6702"/>
  </r>
  <r>
    <x v="11"/>
    <x v="14"/>
    <x v="6703"/>
  </r>
  <r>
    <x v="11"/>
    <x v="15"/>
    <x v="1326"/>
  </r>
  <r>
    <x v="11"/>
    <x v="16"/>
    <x v="6704"/>
  </r>
  <r>
    <x v="11"/>
    <x v="17"/>
    <x v="6705"/>
  </r>
  <r>
    <x v="11"/>
    <x v="18"/>
    <x v="6706"/>
  </r>
  <r>
    <x v="11"/>
    <x v="19"/>
    <x v="6707"/>
  </r>
  <r>
    <x v="11"/>
    <x v="20"/>
    <x v="218"/>
  </r>
  <r>
    <x v="11"/>
    <x v="21"/>
    <x v="6708"/>
  </r>
  <r>
    <x v="11"/>
    <x v="22"/>
    <x v="6709"/>
  </r>
  <r>
    <x v="11"/>
    <x v="23"/>
    <x v="0"/>
  </r>
  <r>
    <x v="11"/>
    <x v="0"/>
    <x v="6710"/>
  </r>
  <r>
    <x v="11"/>
    <x v="1"/>
    <x v="6711"/>
  </r>
  <r>
    <x v="11"/>
    <x v="2"/>
    <x v="6712"/>
  </r>
  <r>
    <x v="11"/>
    <x v="3"/>
    <x v="6634"/>
  </r>
  <r>
    <x v="11"/>
    <x v="4"/>
    <x v="81"/>
  </r>
  <r>
    <x v="11"/>
    <x v="5"/>
    <x v="6713"/>
  </r>
  <r>
    <x v="11"/>
    <x v="6"/>
    <x v="6714"/>
  </r>
  <r>
    <x v="11"/>
    <x v="7"/>
    <x v="588"/>
  </r>
  <r>
    <x v="11"/>
    <x v="8"/>
    <x v="6715"/>
  </r>
  <r>
    <x v="11"/>
    <x v="9"/>
    <x v="6716"/>
  </r>
  <r>
    <x v="11"/>
    <x v="10"/>
    <x v="6717"/>
  </r>
  <r>
    <x v="11"/>
    <x v="11"/>
    <x v="6718"/>
  </r>
  <r>
    <x v="11"/>
    <x v="12"/>
    <x v="6719"/>
  </r>
  <r>
    <x v="11"/>
    <x v="13"/>
    <x v="6720"/>
  </r>
  <r>
    <x v="11"/>
    <x v="14"/>
    <x v="6721"/>
  </r>
  <r>
    <x v="11"/>
    <x v="15"/>
    <x v="6722"/>
  </r>
  <r>
    <x v="11"/>
    <x v="16"/>
    <x v="6723"/>
  </r>
  <r>
    <x v="11"/>
    <x v="17"/>
    <x v="6724"/>
  </r>
  <r>
    <x v="11"/>
    <x v="18"/>
    <x v="6725"/>
  </r>
  <r>
    <x v="11"/>
    <x v="19"/>
    <x v="3530"/>
  </r>
  <r>
    <x v="11"/>
    <x v="20"/>
    <x v="6726"/>
  </r>
  <r>
    <x v="11"/>
    <x v="21"/>
    <x v="6727"/>
  </r>
  <r>
    <x v="11"/>
    <x v="22"/>
    <x v="6728"/>
  </r>
  <r>
    <x v="11"/>
    <x v="23"/>
    <x v="6729"/>
  </r>
  <r>
    <x v="11"/>
    <x v="0"/>
    <x v="4600"/>
  </r>
  <r>
    <x v="11"/>
    <x v="1"/>
    <x v="6730"/>
  </r>
  <r>
    <x v="11"/>
    <x v="2"/>
    <x v="1791"/>
  </r>
  <r>
    <x v="11"/>
    <x v="3"/>
    <x v="412"/>
  </r>
  <r>
    <x v="11"/>
    <x v="4"/>
    <x v="6731"/>
  </r>
  <r>
    <x v="11"/>
    <x v="5"/>
    <x v="89"/>
  </r>
  <r>
    <x v="11"/>
    <x v="6"/>
    <x v="6160"/>
  </r>
  <r>
    <x v="11"/>
    <x v="7"/>
    <x v="6732"/>
  </r>
  <r>
    <x v="11"/>
    <x v="8"/>
    <x v="6733"/>
  </r>
  <r>
    <x v="11"/>
    <x v="9"/>
    <x v="1818"/>
  </r>
  <r>
    <x v="11"/>
    <x v="10"/>
    <x v="5490"/>
  </r>
  <r>
    <x v="11"/>
    <x v="11"/>
    <x v="5803"/>
  </r>
  <r>
    <x v="11"/>
    <x v="12"/>
    <x v="2849"/>
  </r>
  <r>
    <x v="11"/>
    <x v="13"/>
    <x v="4200"/>
  </r>
  <r>
    <x v="11"/>
    <x v="14"/>
    <x v="6218"/>
  </r>
  <r>
    <x v="11"/>
    <x v="15"/>
    <x v="6734"/>
  </r>
  <r>
    <x v="11"/>
    <x v="16"/>
    <x v="6611"/>
  </r>
  <r>
    <x v="11"/>
    <x v="17"/>
    <x v="6735"/>
  </r>
  <r>
    <x v="11"/>
    <x v="18"/>
    <x v="6736"/>
  </r>
  <r>
    <x v="11"/>
    <x v="19"/>
    <x v="6613"/>
  </r>
  <r>
    <x v="11"/>
    <x v="20"/>
    <x v="6737"/>
  </r>
  <r>
    <x v="11"/>
    <x v="21"/>
    <x v="6738"/>
  </r>
  <r>
    <x v="11"/>
    <x v="22"/>
    <x v="6739"/>
  </r>
  <r>
    <x v="11"/>
    <x v="23"/>
    <x v="1587"/>
  </r>
  <r>
    <x v="11"/>
    <x v="0"/>
    <x v="4550"/>
  </r>
  <r>
    <x v="11"/>
    <x v="1"/>
    <x v="6235"/>
  </r>
  <r>
    <x v="11"/>
    <x v="2"/>
    <x v="6740"/>
  </r>
  <r>
    <x v="11"/>
    <x v="3"/>
    <x v="1744"/>
  </r>
  <r>
    <x v="11"/>
    <x v="4"/>
    <x v="6741"/>
  </r>
  <r>
    <x v="11"/>
    <x v="5"/>
    <x v="3271"/>
  </r>
  <r>
    <x v="11"/>
    <x v="6"/>
    <x v="6742"/>
  </r>
  <r>
    <x v="11"/>
    <x v="7"/>
    <x v="1073"/>
  </r>
  <r>
    <x v="11"/>
    <x v="8"/>
    <x v="5136"/>
  </r>
  <r>
    <x v="11"/>
    <x v="9"/>
    <x v="6743"/>
  </r>
  <r>
    <x v="11"/>
    <x v="10"/>
    <x v="6744"/>
  </r>
  <r>
    <x v="11"/>
    <x v="11"/>
    <x v="848"/>
  </r>
  <r>
    <x v="11"/>
    <x v="12"/>
    <x v="6745"/>
  </r>
  <r>
    <x v="11"/>
    <x v="13"/>
    <x v="6637"/>
  </r>
  <r>
    <x v="11"/>
    <x v="14"/>
    <x v="6746"/>
  </r>
  <r>
    <x v="11"/>
    <x v="15"/>
    <x v="6747"/>
  </r>
  <r>
    <x v="11"/>
    <x v="16"/>
    <x v="6748"/>
  </r>
  <r>
    <x v="11"/>
    <x v="17"/>
    <x v="6749"/>
  </r>
  <r>
    <x v="11"/>
    <x v="18"/>
    <x v="6750"/>
  </r>
  <r>
    <x v="11"/>
    <x v="19"/>
    <x v="6751"/>
  </r>
  <r>
    <x v="11"/>
    <x v="20"/>
    <x v="273"/>
  </r>
  <r>
    <x v="11"/>
    <x v="21"/>
    <x v="6752"/>
  </r>
  <r>
    <x v="11"/>
    <x v="22"/>
    <x v="6753"/>
  </r>
  <r>
    <x v="11"/>
    <x v="23"/>
    <x v="6754"/>
  </r>
  <r>
    <x v="11"/>
    <x v="0"/>
    <x v="6755"/>
  </r>
  <r>
    <x v="11"/>
    <x v="1"/>
    <x v="761"/>
  </r>
  <r>
    <x v="11"/>
    <x v="2"/>
    <x v="6756"/>
  </r>
  <r>
    <x v="11"/>
    <x v="3"/>
    <x v="937"/>
  </r>
  <r>
    <x v="11"/>
    <x v="4"/>
    <x v="6757"/>
  </r>
  <r>
    <x v="11"/>
    <x v="5"/>
    <x v="1911"/>
  </r>
  <r>
    <x v="11"/>
    <x v="6"/>
    <x v="6758"/>
  </r>
  <r>
    <x v="11"/>
    <x v="7"/>
    <x v="6759"/>
  </r>
  <r>
    <x v="11"/>
    <x v="8"/>
    <x v="6760"/>
  </r>
  <r>
    <x v="11"/>
    <x v="9"/>
    <x v="6761"/>
  </r>
  <r>
    <x v="11"/>
    <x v="10"/>
    <x v="6762"/>
  </r>
  <r>
    <x v="11"/>
    <x v="11"/>
    <x v="6763"/>
  </r>
  <r>
    <x v="11"/>
    <x v="12"/>
    <x v="5447"/>
  </r>
  <r>
    <x v="11"/>
    <x v="13"/>
    <x v="6764"/>
  </r>
  <r>
    <x v="11"/>
    <x v="14"/>
    <x v="6765"/>
  </r>
  <r>
    <x v="11"/>
    <x v="15"/>
    <x v="5340"/>
  </r>
  <r>
    <x v="11"/>
    <x v="16"/>
    <x v="6766"/>
  </r>
  <r>
    <x v="11"/>
    <x v="17"/>
    <x v="6767"/>
  </r>
  <r>
    <x v="11"/>
    <x v="18"/>
    <x v="6768"/>
  </r>
  <r>
    <x v="11"/>
    <x v="19"/>
    <x v="6769"/>
  </r>
  <r>
    <x v="11"/>
    <x v="20"/>
    <x v="6770"/>
  </r>
  <r>
    <x v="11"/>
    <x v="21"/>
    <x v="6771"/>
  </r>
  <r>
    <x v="11"/>
    <x v="22"/>
    <x v="6772"/>
  </r>
  <r>
    <x v="11"/>
    <x v="23"/>
    <x v="6773"/>
  </r>
  <r>
    <x v="11"/>
    <x v="0"/>
    <x v="5484"/>
  </r>
  <r>
    <x v="11"/>
    <x v="1"/>
    <x v="6774"/>
  </r>
  <r>
    <x v="11"/>
    <x v="2"/>
    <x v="6775"/>
  </r>
  <r>
    <x v="11"/>
    <x v="3"/>
    <x v="6776"/>
  </r>
  <r>
    <x v="11"/>
    <x v="4"/>
    <x v="6777"/>
  </r>
  <r>
    <x v="11"/>
    <x v="5"/>
    <x v="6778"/>
  </r>
  <r>
    <x v="11"/>
    <x v="6"/>
    <x v="5475"/>
  </r>
  <r>
    <x v="11"/>
    <x v="7"/>
    <x v="6779"/>
  </r>
  <r>
    <x v="11"/>
    <x v="8"/>
    <x v="6780"/>
  </r>
  <r>
    <x v="11"/>
    <x v="9"/>
    <x v="288"/>
  </r>
  <r>
    <x v="11"/>
    <x v="10"/>
    <x v="6781"/>
  </r>
  <r>
    <x v="11"/>
    <x v="11"/>
    <x v="5341"/>
  </r>
  <r>
    <x v="11"/>
    <x v="12"/>
    <x v="6782"/>
  </r>
  <r>
    <x v="11"/>
    <x v="13"/>
    <x v="1902"/>
  </r>
  <r>
    <x v="11"/>
    <x v="14"/>
    <x v="6783"/>
  </r>
  <r>
    <x v="11"/>
    <x v="15"/>
    <x v="258"/>
  </r>
  <r>
    <x v="11"/>
    <x v="16"/>
    <x v="6784"/>
  </r>
  <r>
    <x v="11"/>
    <x v="17"/>
    <x v="6785"/>
  </r>
  <r>
    <x v="11"/>
    <x v="18"/>
    <x v="6786"/>
  </r>
  <r>
    <x v="11"/>
    <x v="19"/>
    <x v="6787"/>
  </r>
  <r>
    <x v="11"/>
    <x v="20"/>
    <x v="6788"/>
  </r>
  <r>
    <x v="11"/>
    <x v="21"/>
    <x v="6789"/>
  </r>
  <r>
    <x v="11"/>
    <x v="22"/>
    <x v="1813"/>
  </r>
  <r>
    <x v="11"/>
    <x v="23"/>
    <x v="1974"/>
  </r>
  <r>
    <x v="11"/>
    <x v="0"/>
    <x v="6790"/>
  </r>
  <r>
    <x v="11"/>
    <x v="1"/>
    <x v="6791"/>
  </r>
  <r>
    <x v="11"/>
    <x v="2"/>
    <x v="6792"/>
  </r>
  <r>
    <x v="11"/>
    <x v="3"/>
    <x v="6793"/>
  </r>
  <r>
    <x v="11"/>
    <x v="4"/>
    <x v="6794"/>
  </r>
  <r>
    <x v="11"/>
    <x v="5"/>
    <x v="6795"/>
  </r>
  <r>
    <x v="11"/>
    <x v="6"/>
    <x v="6796"/>
  </r>
  <r>
    <x v="11"/>
    <x v="7"/>
    <x v="6797"/>
  </r>
  <r>
    <x v="11"/>
    <x v="8"/>
    <x v="6798"/>
  </r>
  <r>
    <x v="11"/>
    <x v="9"/>
    <x v="5175"/>
  </r>
  <r>
    <x v="11"/>
    <x v="10"/>
    <x v="6799"/>
  </r>
  <r>
    <x v="11"/>
    <x v="11"/>
    <x v="6800"/>
  </r>
  <r>
    <x v="11"/>
    <x v="12"/>
    <x v="6801"/>
  </r>
  <r>
    <x v="11"/>
    <x v="13"/>
    <x v="6802"/>
  </r>
  <r>
    <x v="11"/>
    <x v="14"/>
    <x v="6724"/>
  </r>
  <r>
    <x v="11"/>
    <x v="15"/>
    <x v="6803"/>
  </r>
  <r>
    <x v="11"/>
    <x v="16"/>
    <x v="6804"/>
  </r>
  <r>
    <x v="11"/>
    <x v="17"/>
    <x v="6805"/>
  </r>
  <r>
    <x v="11"/>
    <x v="18"/>
    <x v="870"/>
  </r>
  <r>
    <x v="11"/>
    <x v="19"/>
    <x v="1438"/>
  </r>
  <r>
    <x v="11"/>
    <x v="20"/>
    <x v="6806"/>
  </r>
  <r>
    <x v="11"/>
    <x v="21"/>
    <x v="2659"/>
  </r>
  <r>
    <x v="11"/>
    <x v="22"/>
    <x v="5027"/>
  </r>
  <r>
    <x v="11"/>
    <x v="23"/>
    <x v="491"/>
  </r>
  <r>
    <x v="11"/>
    <x v="0"/>
    <x v="6132"/>
  </r>
  <r>
    <x v="11"/>
    <x v="1"/>
    <x v="1623"/>
  </r>
  <r>
    <x v="11"/>
    <x v="2"/>
    <x v="4867"/>
  </r>
  <r>
    <x v="11"/>
    <x v="3"/>
    <x v="2674"/>
  </r>
  <r>
    <x v="11"/>
    <x v="4"/>
    <x v="4354"/>
  </r>
  <r>
    <x v="11"/>
    <x v="5"/>
    <x v="2379"/>
  </r>
  <r>
    <x v="11"/>
    <x v="6"/>
    <x v="2513"/>
  </r>
  <r>
    <x v="11"/>
    <x v="7"/>
    <x v="3331"/>
  </r>
  <r>
    <x v="11"/>
    <x v="8"/>
    <x v="5976"/>
  </r>
  <r>
    <x v="11"/>
    <x v="9"/>
    <x v="1699"/>
  </r>
  <r>
    <x v="11"/>
    <x v="10"/>
    <x v="2429"/>
  </r>
  <r>
    <x v="11"/>
    <x v="11"/>
    <x v="3903"/>
  </r>
  <r>
    <x v="11"/>
    <x v="12"/>
    <x v="6518"/>
  </r>
  <r>
    <x v="11"/>
    <x v="13"/>
    <x v="76"/>
  </r>
  <r>
    <x v="11"/>
    <x v="14"/>
    <x v="5355"/>
  </r>
  <r>
    <x v="11"/>
    <x v="15"/>
    <x v="2745"/>
  </r>
  <r>
    <x v="11"/>
    <x v="16"/>
    <x v="4119"/>
  </r>
  <r>
    <x v="11"/>
    <x v="17"/>
    <x v="5109"/>
  </r>
  <r>
    <x v="11"/>
    <x v="18"/>
    <x v="606"/>
  </r>
  <r>
    <x v="11"/>
    <x v="19"/>
    <x v="503"/>
  </r>
  <r>
    <x v="11"/>
    <x v="20"/>
    <x v="6492"/>
  </r>
  <r>
    <x v="11"/>
    <x v="21"/>
    <x v="2163"/>
  </r>
  <r>
    <x v="11"/>
    <x v="22"/>
    <x v="3883"/>
  </r>
  <r>
    <x v="11"/>
    <x v="23"/>
    <x v="2567"/>
  </r>
  <r>
    <x v="11"/>
    <x v="0"/>
    <x v="5583"/>
  </r>
  <r>
    <x v="11"/>
    <x v="1"/>
    <x v="2569"/>
  </r>
  <r>
    <x v="11"/>
    <x v="2"/>
    <x v="5023"/>
  </r>
  <r>
    <x v="11"/>
    <x v="3"/>
    <x v="3580"/>
  </r>
  <r>
    <x v="11"/>
    <x v="4"/>
    <x v="5556"/>
  </r>
  <r>
    <x v="11"/>
    <x v="5"/>
    <x v="2505"/>
  </r>
  <r>
    <x v="11"/>
    <x v="6"/>
    <x v="3611"/>
  </r>
  <r>
    <x v="11"/>
    <x v="7"/>
    <x v="6807"/>
  </r>
  <r>
    <x v="11"/>
    <x v="8"/>
    <x v="2678"/>
  </r>
  <r>
    <x v="11"/>
    <x v="9"/>
    <x v="6808"/>
  </r>
  <r>
    <x v="11"/>
    <x v="10"/>
    <x v="6809"/>
  </r>
  <r>
    <x v="11"/>
    <x v="11"/>
    <x v="6346"/>
  </r>
  <r>
    <x v="11"/>
    <x v="12"/>
    <x v="6810"/>
  </r>
  <r>
    <x v="11"/>
    <x v="13"/>
    <x v="1986"/>
  </r>
  <r>
    <x v="11"/>
    <x v="14"/>
    <x v="1800"/>
  </r>
  <r>
    <x v="11"/>
    <x v="15"/>
    <x v="6811"/>
  </r>
  <r>
    <x v="11"/>
    <x v="16"/>
    <x v="5803"/>
  </r>
  <r>
    <x v="11"/>
    <x v="17"/>
    <x v="1899"/>
  </r>
  <r>
    <x v="11"/>
    <x v="18"/>
    <x v="1492"/>
  </r>
  <r>
    <x v="11"/>
    <x v="19"/>
    <x v="559"/>
  </r>
  <r>
    <x v="11"/>
    <x v="20"/>
    <x v="5913"/>
  </r>
  <r>
    <x v="11"/>
    <x v="21"/>
    <x v="3969"/>
  </r>
  <r>
    <x v="11"/>
    <x v="22"/>
    <x v="4932"/>
  </r>
  <r>
    <x v="11"/>
    <x v="23"/>
    <x v="2679"/>
  </r>
  <r>
    <x v="11"/>
    <x v="0"/>
    <x v="5801"/>
  </r>
  <r>
    <x v="11"/>
    <x v="1"/>
    <x v="5235"/>
  </r>
  <r>
    <x v="11"/>
    <x v="2"/>
    <x v="3575"/>
  </r>
  <r>
    <x v="11"/>
    <x v="3"/>
    <x v="2468"/>
  </r>
  <r>
    <x v="11"/>
    <x v="4"/>
    <x v="608"/>
  </r>
  <r>
    <x v="11"/>
    <x v="5"/>
    <x v="557"/>
  </r>
  <r>
    <x v="11"/>
    <x v="6"/>
    <x v="6807"/>
  </r>
  <r>
    <x v="11"/>
    <x v="7"/>
    <x v="2847"/>
  </r>
  <r>
    <x v="11"/>
    <x v="8"/>
    <x v="1997"/>
  </r>
  <r>
    <x v="11"/>
    <x v="9"/>
    <x v="4279"/>
  </r>
  <r>
    <x v="11"/>
    <x v="10"/>
    <x v="2679"/>
  </r>
  <r>
    <x v="11"/>
    <x v="11"/>
    <x v="1523"/>
  </r>
  <r>
    <x v="11"/>
    <x v="12"/>
    <x v="3212"/>
  </r>
  <r>
    <x v="11"/>
    <x v="13"/>
    <x v="4635"/>
  </r>
  <r>
    <x v="11"/>
    <x v="14"/>
    <x v="3208"/>
  </r>
  <r>
    <x v="11"/>
    <x v="15"/>
    <x v="4797"/>
  </r>
  <r>
    <x v="11"/>
    <x v="16"/>
    <x v="2454"/>
  </r>
  <r>
    <x v="11"/>
    <x v="17"/>
    <x v="4093"/>
  </r>
  <r>
    <x v="11"/>
    <x v="18"/>
    <x v="1841"/>
  </r>
  <r>
    <x v="11"/>
    <x v="19"/>
    <x v="2469"/>
  </r>
  <r>
    <x v="11"/>
    <x v="20"/>
    <x v="6128"/>
  </r>
  <r>
    <x v="11"/>
    <x v="21"/>
    <x v="2033"/>
  </r>
  <r>
    <x v="11"/>
    <x v="22"/>
    <x v="4813"/>
  </r>
  <r>
    <x v="11"/>
    <x v="23"/>
    <x v="5198"/>
  </r>
  <r>
    <x v="11"/>
    <x v="0"/>
    <x v="475"/>
  </r>
  <r>
    <x v="11"/>
    <x v="1"/>
    <x v="567"/>
  </r>
  <r>
    <x v="11"/>
    <x v="2"/>
    <x v="3555"/>
  </r>
  <r>
    <x v="11"/>
    <x v="3"/>
    <x v="2674"/>
  </r>
  <r>
    <x v="11"/>
    <x v="4"/>
    <x v="6812"/>
  </r>
  <r>
    <x v="11"/>
    <x v="5"/>
    <x v="3871"/>
  </r>
  <r>
    <x v="11"/>
    <x v="6"/>
    <x v="5770"/>
  </r>
  <r>
    <x v="11"/>
    <x v="7"/>
    <x v="4141"/>
  </r>
  <r>
    <x v="11"/>
    <x v="8"/>
    <x v="4718"/>
  </r>
  <r>
    <x v="11"/>
    <x v="9"/>
    <x v="2443"/>
  </r>
  <r>
    <x v="11"/>
    <x v="10"/>
    <x v="4432"/>
  </r>
  <r>
    <x v="11"/>
    <x v="11"/>
    <x v="6568"/>
  </r>
  <r>
    <x v="11"/>
    <x v="12"/>
    <x v="6813"/>
  </r>
  <r>
    <x v="11"/>
    <x v="13"/>
    <x v="5421"/>
  </r>
  <r>
    <x v="11"/>
    <x v="14"/>
    <x v="6814"/>
  </r>
  <r>
    <x v="11"/>
    <x v="15"/>
    <x v="6815"/>
  </r>
  <r>
    <x v="11"/>
    <x v="16"/>
    <x v="6527"/>
  </r>
  <r>
    <x v="11"/>
    <x v="17"/>
    <x v="1422"/>
  </r>
  <r>
    <x v="11"/>
    <x v="18"/>
    <x v="3982"/>
  </r>
  <r>
    <x v="11"/>
    <x v="19"/>
    <x v="6816"/>
  </r>
  <r>
    <x v="11"/>
    <x v="20"/>
    <x v="3273"/>
  </r>
  <r>
    <x v="11"/>
    <x v="21"/>
    <x v="5306"/>
  </r>
  <r>
    <x v="11"/>
    <x v="22"/>
    <x v="4264"/>
  </r>
  <r>
    <x v="11"/>
    <x v="23"/>
    <x v="34"/>
  </r>
  <r>
    <x v="11"/>
    <x v="0"/>
    <x v="3307"/>
  </r>
  <r>
    <x v="11"/>
    <x v="1"/>
    <x v="5416"/>
  </r>
  <r>
    <x v="11"/>
    <x v="2"/>
    <x v="5539"/>
  </r>
  <r>
    <x v="11"/>
    <x v="3"/>
    <x v="5845"/>
  </r>
  <r>
    <x v="11"/>
    <x v="4"/>
    <x v="4828"/>
  </r>
  <r>
    <x v="11"/>
    <x v="5"/>
    <x v="3813"/>
  </r>
  <r>
    <x v="11"/>
    <x v="6"/>
    <x v="3254"/>
  </r>
  <r>
    <x v="11"/>
    <x v="7"/>
    <x v="4954"/>
  </r>
  <r>
    <x v="11"/>
    <x v="8"/>
    <x v="3555"/>
  </r>
  <r>
    <x v="11"/>
    <x v="9"/>
    <x v="6817"/>
  </r>
  <r>
    <x v="11"/>
    <x v="10"/>
    <x v="3020"/>
  </r>
  <r>
    <x v="11"/>
    <x v="11"/>
    <x v="1774"/>
  </r>
  <r>
    <x v="11"/>
    <x v="12"/>
    <x v="4087"/>
  </r>
  <r>
    <x v="11"/>
    <x v="13"/>
    <x v="398"/>
  </r>
  <r>
    <x v="11"/>
    <x v="14"/>
    <x v="3635"/>
  </r>
  <r>
    <x v="11"/>
    <x v="15"/>
    <x v="4141"/>
  </r>
  <r>
    <x v="11"/>
    <x v="16"/>
    <x v="571"/>
  </r>
  <r>
    <x v="11"/>
    <x v="17"/>
    <x v="6818"/>
  </r>
  <r>
    <x v="11"/>
    <x v="18"/>
    <x v="4681"/>
  </r>
  <r>
    <x v="11"/>
    <x v="19"/>
    <x v="3186"/>
  </r>
  <r>
    <x v="11"/>
    <x v="20"/>
    <x v="4733"/>
  </r>
  <r>
    <x v="11"/>
    <x v="21"/>
    <x v="455"/>
  </r>
  <r>
    <x v="11"/>
    <x v="22"/>
    <x v="4514"/>
  </r>
  <r>
    <x v="11"/>
    <x v="23"/>
    <x v="2757"/>
  </r>
  <r>
    <x v="11"/>
    <x v="0"/>
    <x v="6247"/>
  </r>
  <r>
    <x v="11"/>
    <x v="1"/>
    <x v="3869"/>
  </r>
  <r>
    <x v="11"/>
    <x v="2"/>
    <x v="6232"/>
  </r>
  <r>
    <x v="11"/>
    <x v="3"/>
    <x v="5259"/>
  </r>
  <r>
    <x v="11"/>
    <x v="4"/>
    <x v="2881"/>
  </r>
  <r>
    <x v="11"/>
    <x v="5"/>
    <x v="75"/>
  </r>
  <r>
    <x v="11"/>
    <x v="6"/>
    <x v="5842"/>
  </r>
  <r>
    <x v="11"/>
    <x v="7"/>
    <x v="1783"/>
  </r>
  <r>
    <x v="11"/>
    <x v="8"/>
    <x v="5101"/>
  </r>
  <r>
    <x v="11"/>
    <x v="9"/>
    <x v="5100"/>
  </r>
  <r>
    <x v="11"/>
    <x v="10"/>
    <x v="4741"/>
  </r>
  <r>
    <x v="11"/>
    <x v="11"/>
    <x v="5711"/>
  </r>
  <r>
    <x v="11"/>
    <x v="12"/>
    <x v="6819"/>
  </r>
  <r>
    <x v="11"/>
    <x v="13"/>
    <x v="6820"/>
  </r>
  <r>
    <x v="11"/>
    <x v="14"/>
    <x v="1623"/>
  </r>
  <r>
    <x v="11"/>
    <x v="15"/>
    <x v="2813"/>
  </r>
  <r>
    <x v="11"/>
    <x v="16"/>
    <x v="6531"/>
  </r>
  <r>
    <x v="11"/>
    <x v="17"/>
    <x v="507"/>
  </r>
  <r>
    <x v="11"/>
    <x v="18"/>
    <x v="5331"/>
  </r>
  <r>
    <x v="11"/>
    <x v="19"/>
    <x v="6821"/>
  </r>
  <r>
    <x v="11"/>
    <x v="20"/>
    <x v="284"/>
  </r>
  <r>
    <x v="11"/>
    <x v="21"/>
    <x v="1803"/>
  </r>
  <r>
    <x v="11"/>
    <x v="22"/>
    <x v="5737"/>
  </r>
  <r>
    <x v="11"/>
    <x v="23"/>
    <x v="5118"/>
  </r>
  <r>
    <x v="11"/>
    <x v="0"/>
    <x v="6231"/>
  </r>
  <r>
    <x v="11"/>
    <x v="1"/>
    <x v="5297"/>
  </r>
  <r>
    <x v="11"/>
    <x v="2"/>
    <x v="2242"/>
  </r>
  <r>
    <x v="11"/>
    <x v="3"/>
    <x v="6092"/>
  </r>
  <r>
    <x v="11"/>
    <x v="4"/>
    <x v="503"/>
  </r>
  <r>
    <x v="11"/>
    <x v="5"/>
    <x v="401"/>
  </r>
  <r>
    <x v="11"/>
    <x v="6"/>
    <x v="3210"/>
  </r>
  <r>
    <x v="11"/>
    <x v="7"/>
    <x v="4684"/>
  </r>
  <r>
    <x v="11"/>
    <x v="8"/>
    <x v="6240"/>
  </r>
  <r>
    <x v="11"/>
    <x v="9"/>
    <x v="6818"/>
  </r>
  <r>
    <x v="11"/>
    <x v="10"/>
    <x v="2125"/>
  </r>
  <r>
    <x v="11"/>
    <x v="11"/>
    <x v="6822"/>
  </r>
  <r>
    <x v="11"/>
    <x v="12"/>
    <x v="4630"/>
  </r>
  <r>
    <x v="11"/>
    <x v="13"/>
    <x v="1929"/>
  </r>
  <r>
    <x v="11"/>
    <x v="14"/>
    <x v="6239"/>
  </r>
  <r>
    <x v="11"/>
    <x v="15"/>
    <x v="6823"/>
  </r>
  <r>
    <x v="11"/>
    <x v="16"/>
    <x v="5320"/>
  </r>
  <r>
    <x v="11"/>
    <x v="17"/>
    <x v="5404"/>
  </r>
  <r>
    <x v="11"/>
    <x v="18"/>
    <x v="1880"/>
  </r>
  <r>
    <x v="11"/>
    <x v="19"/>
    <x v="1929"/>
  </r>
  <r>
    <x v="11"/>
    <x v="20"/>
    <x v="5419"/>
  </r>
  <r>
    <x v="11"/>
    <x v="21"/>
    <x v="4016"/>
  </r>
  <r>
    <x v="11"/>
    <x v="22"/>
    <x v="2542"/>
  </r>
  <r>
    <x v="11"/>
    <x v="23"/>
    <x v="5728"/>
  </r>
  <r>
    <x v="11"/>
    <x v="0"/>
    <x v="6824"/>
  </r>
  <r>
    <x v="11"/>
    <x v="1"/>
    <x v="4564"/>
  </r>
  <r>
    <x v="11"/>
    <x v="2"/>
    <x v="4673"/>
  </r>
  <r>
    <x v="11"/>
    <x v="3"/>
    <x v="4301"/>
  </r>
  <r>
    <x v="11"/>
    <x v="4"/>
    <x v="3158"/>
  </r>
  <r>
    <x v="11"/>
    <x v="5"/>
    <x v="6295"/>
  </r>
  <r>
    <x v="11"/>
    <x v="6"/>
    <x v="4992"/>
  </r>
  <r>
    <x v="11"/>
    <x v="7"/>
    <x v="2295"/>
  </r>
  <r>
    <x v="11"/>
    <x v="8"/>
    <x v="3919"/>
  </r>
  <r>
    <x v="11"/>
    <x v="9"/>
    <x v="3274"/>
  </r>
  <r>
    <x v="11"/>
    <x v="10"/>
    <x v="5129"/>
  </r>
  <r>
    <x v="11"/>
    <x v="11"/>
    <x v="4770"/>
  </r>
  <r>
    <x v="11"/>
    <x v="12"/>
    <x v="4086"/>
  </r>
  <r>
    <x v="11"/>
    <x v="13"/>
    <x v="5772"/>
  </r>
  <r>
    <x v="11"/>
    <x v="14"/>
    <x v="2448"/>
  </r>
  <r>
    <x v="11"/>
    <x v="15"/>
    <x v="1878"/>
  </r>
  <r>
    <x v="11"/>
    <x v="16"/>
    <x v="2121"/>
  </r>
  <r>
    <x v="11"/>
    <x v="17"/>
    <x v="5255"/>
  </r>
  <r>
    <x v="11"/>
    <x v="18"/>
    <x v="2119"/>
  </r>
  <r>
    <x v="11"/>
    <x v="19"/>
    <x v="6825"/>
  </r>
  <r>
    <x v="11"/>
    <x v="20"/>
    <x v="3786"/>
  </r>
  <r>
    <x v="11"/>
    <x v="21"/>
    <x v="5411"/>
  </r>
  <r>
    <x v="11"/>
    <x v="22"/>
    <x v="6826"/>
  </r>
  <r>
    <x v="11"/>
    <x v="23"/>
    <x v="2181"/>
  </r>
  <r>
    <x v="11"/>
    <x v="0"/>
    <x v="3307"/>
  </r>
  <r>
    <x v="11"/>
    <x v="1"/>
    <x v="4083"/>
  </r>
  <r>
    <x v="11"/>
    <x v="2"/>
    <x v="1857"/>
  </r>
  <r>
    <x v="11"/>
    <x v="3"/>
    <x v="6827"/>
  </r>
  <r>
    <x v="11"/>
    <x v="4"/>
    <x v="460"/>
  </r>
  <r>
    <x v="11"/>
    <x v="5"/>
    <x v="5770"/>
  </r>
  <r>
    <x v="11"/>
    <x v="6"/>
    <x v="1552"/>
  </r>
  <r>
    <x v="11"/>
    <x v="7"/>
    <x v="3953"/>
  </r>
  <r>
    <x v="11"/>
    <x v="8"/>
    <x v="5911"/>
  </r>
  <r>
    <x v="11"/>
    <x v="9"/>
    <x v="6828"/>
  </r>
  <r>
    <x v="11"/>
    <x v="10"/>
    <x v="6630"/>
  </r>
  <r>
    <x v="11"/>
    <x v="11"/>
    <x v="407"/>
  </r>
  <r>
    <x v="11"/>
    <x v="12"/>
    <x v="3714"/>
  </r>
  <r>
    <x v="11"/>
    <x v="13"/>
    <x v="6829"/>
  </r>
  <r>
    <x v="11"/>
    <x v="14"/>
    <x v="4619"/>
  </r>
  <r>
    <x v="11"/>
    <x v="15"/>
    <x v="451"/>
  </r>
  <r>
    <x v="11"/>
    <x v="16"/>
    <x v="6830"/>
  </r>
  <r>
    <x v="11"/>
    <x v="17"/>
    <x v="6831"/>
  </r>
  <r>
    <x v="11"/>
    <x v="18"/>
    <x v="1506"/>
  </r>
  <r>
    <x v="11"/>
    <x v="19"/>
    <x v="2659"/>
  </r>
  <r>
    <x v="11"/>
    <x v="20"/>
    <x v="6832"/>
  </r>
  <r>
    <x v="11"/>
    <x v="21"/>
    <x v="5743"/>
  </r>
  <r>
    <x v="11"/>
    <x v="22"/>
    <x v="13"/>
  </r>
  <r>
    <x v="11"/>
    <x v="23"/>
    <x v="2468"/>
  </r>
  <r>
    <x v="0"/>
    <x v="0"/>
    <x v="2241"/>
  </r>
  <r>
    <x v="0"/>
    <x v="1"/>
    <x v="4230"/>
  </r>
  <r>
    <x v="0"/>
    <x v="2"/>
    <x v="33"/>
  </r>
  <r>
    <x v="0"/>
    <x v="3"/>
    <x v="6833"/>
  </r>
  <r>
    <x v="0"/>
    <x v="4"/>
    <x v="1787"/>
  </r>
  <r>
    <x v="0"/>
    <x v="5"/>
    <x v="1552"/>
  </r>
  <r>
    <x v="0"/>
    <x v="6"/>
    <x v="3815"/>
  </r>
  <r>
    <x v="0"/>
    <x v="7"/>
    <x v="6807"/>
  </r>
  <r>
    <x v="0"/>
    <x v="8"/>
    <x v="3986"/>
  </r>
  <r>
    <x v="0"/>
    <x v="9"/>
    <x v="3938"/>
  </r>
  <r>
    <x v="0"/>
    <x v="10"/>
    <x v="3177"/>
  </r>
  <r>
    <x v="0"/>
    <x v="11"/>
    <x v="6089"/>
  </r>
  <r>
    <x v="0"/>
    <x v="12"/>
    <x v="2932"/>
  </r>
  <r>
    <x v="0"/>
    <x v="13"/>
    <x v="2798"/>
  </r>
  <r>
    <x v="0"/>
    <x v="14"/>
    <x v="4635"/>
  </r>
  <r>
    <x v="0"/>
    <x v="15"/>
    <x v="5896"/>
  </r>
  <r>
    <x v="0"/>
    <x v="16"/>
    <x v="5235"/>
  </r>
  <r>
    <x v="0"/>
    <x v="17"/>
    <x v="4931"/>
  </r>
  <r>
    <x v="0"/>
    <x v="18"/>
    <x v="6511"/>
  </r>
  <r>
    <x v="0"/>
    <x v="19"/>
    <x v="3880"/>
  </r>
  <r>
    <x v="0"/>
    <x v="20"/>
    <x v="6530"/>
  </r>
  <r>
    <x v="0"/>
    <x v="21"/>
    <x v="3755"/>
  </r>
  <r>
    <x v="0"/>
    <x v="22"/>
    <x v="3204"/>
  </r>
  <r>
    <x v="0"/>
    <x v="23"/>
    <x v="6834"/>
  </r>
  <r>
    <x v="0"/>
    <x v="0"/>
    <x v="2511"/>
  </r>
  <r>
    <x v="0"/>
    <x v="1"/>
    <x v="6414"/>
  </r>
  <r>
    <x v="0"/>
    <x v="2"/>
    <x v="4313"/>
  </r>
  <r>
    <x v="0"/>
    <x v="3"/>
    <x v="2010"/>
  </r>
  <r>
    <x v="0"/>
    <x v="4"/>
    <x v="6835"/>
  </r>
  <r>
    <x v="0"/>
    <x v="5"/>
    <x v="3601"/>
  </r>
  <r>
    <x v="0"/>
    <x v="6"/>
    <x v="5708"/>
  </r>
  <r>
    <x v="0"/>
    <x v="7"/>
    <x v="1793"/>
  </r>
  <r>
    <x v="0"/>
    <x v="8"/>
    <x v="4231"/>
  </r>
  <r>
    <x v="0"/>
    <x v="9"/>
    <x v="6836"/>
  </r>
  <r>
    <x v="0"/>
    <x v="10"/>
    <x v="5413"/>
  </r>
  <r>
    <x v="0"/>
    <x v="11"/>
    <x v="6837"/>
  </r>
  <r>
    <x v="0"/>
    <x v="12"/>
    <x v="1796"/>
  </r>
  <r>
    <x v="0"/>
    <x v="13"/>
    <x v="61"/>
  </r>
  <r>
    <x v="0"/>
    <x v="14"/>
    <x v="4612"/>
  </r>
  <r>
    <x v="0"/>
    <x v="15"/>
    <x v="3967"/>
  </r>
  <r>
    <x v="0"/>
    <x v="16"/>
    <x v="4531"/>
  </r>
  <r>
    <x v="0"/>
    <x v="17"/>
    <x v="781"/>
  </r>
  <r>
    <x v="0"/>
    <x v="18"/>
    <x v="6673"/>
  </r>
  <r>
    <x v="0"/>
    <x v="19"/>
    <x v="6838"/>
  </r>
  <r>
    <x v="0"/>
    <x v="20"/>
    <x v="6360"/>
  </r>
  <r>
    <x v="0"/>
    <x v="21"/>
    <x v="1691"/>
  </r>
  <r>
    <x v="0"/>
    <x v="22"/>
    <x v="6371"/>
  </r>
  <r>
    <x v="0"/>
    <x v="23"/>
    <x v="4344"/>
  </r>
  <r>
    <x v="0"/>
    <x v="0"/>
    <x v="1684"/>
  </r>
  <r>
    <x v="0"/>
    <x v="1"/>
    <x v="4288"/>
  </r>
  <r>
    <x v="0"/>
    <x v="2"/>
    <x v="464"/>
  </r>
  <r>
    <x v="0"/>
    <x v="3"/>
    <x v="4040"/>
  </r>
  <r>
    <x v="0"/>
    <x v="4"/>
    <x v="2877"/>
  </r>
  <r>
    <x v="0"/>
    <x v="5"/>
    <x v="3808"/>
  </r>
  <r>
    <x v="0"/>
    <x v="6"/>
    <x v="6660"/>
  </r>
  <r>
    <x v="0"/>
    <x v="7"/>
    <x v="6839"/>
  </r>
  <r>
    <x v="0"/>
    <x v="8"/>
    <x v="6330"/>
  </r>
  <r>
    <x v="0"/>
    <x v="9"/>
    <x v="6840"/>
  </r>
  <r>
    <x v="0"/>
    <x v="10"/>
    <x v="6841"/>
  </r>
  <r>
    <x v="0"/>
    <x v="11"/>
    <x v="6386"/>
  </r>
  <r>
    <x v="0"/>
    <x v="12"/>
    <x v="6842"/>
  </r>
  <r>
    <x v="0"/>
    <x v="13"/>
    <x v="3323"/>
  </r>
  <r>
    <x v="0"/>
    <x v="14"/>
    <x v="6843"/>
  </r>
  <r>
    <x v="0"/>
    <x v="15"/>
    <x v="6832"/>
  </r>
  <r>
    <x v="0"/>
    <x v="16"/>
    <x v="1766"/>
  </r>
  <r>
    <x v="0"/>
    <x v="17"/>
    <x v="6844"/>
  </r>
  <r>
    <x v="0"/>
    <x v="18"/>
    <x v="4033"/>
  </r>
  <r>
    <x v="0"/>
    <x v="19"/>
    <x v="5094"/>
  </r>
  <r>
    <x v="0"/>
    <x v="20"/>
    <x v="6247"/>
  </r>
  <r>
    <x v="0"/>
    <x v="21"/>
    <x v="1793"/>
  </r>
  <r>
    <x v="0"/>
    <x v="22"/>
    <x v="1606"/>
  </r>
  <r>
    <x v="0"/>
    <x v="23"/>
    <x v="2848"/>
  </r>
  <r>
    <x v="0"/>
    <x v="0"/>
    <x v="101"/>
  </r>
  <r>
    <x v="0"/>
    <x v="1"/>
    <x v="4337"/>
  </r>
  <r>
    <x v="0"/>
    <x v="2"/>
    <x v="4806"/>
  </r>
  <r>
    <x v="0"/>
    <x v="3"/>
    <x v="2627"/>
  </r>
  <r>
    <x v="0"/>
    <x v="4"/>
    <x v="4470"/>
  </r>
  <r>
    <x v="0"/>
    <x v="5"/>
    <x v="2872"/>
  </r>
  <r>
    <x v="0"/>
    <x v="6"/>
    <x v="4195"/>
  </r>
  <r>
    <x v="0"/>
    <x v="7"/>
    <x v="6845"/>
  </r>
  <r>
    <x v="0"/>
    <x v="8"/>
    <x v="4380"/>
  </r>
  <r>
    <x v="0"/>
    <x v="9"/>
    <x v="3197"/>
  </r>
  <r>
    <x v="0"/>
    <x v="10"/>
    <x v="6846"/>
  </r>
  <r>
    <x v="0"/>
    <x v="11"/>
    <x v="4963"/>
  </r>
  <r>
    <x v="0"/>
    <x v="12"/>
    <x v="3219"/>
  </r>
  <r>
    <x v="0"/>
    <x v="13"/>
    <x v="3705"/>
  </r>
  <r>
    <x v="0"/>
    <x v="14"/>
    <x v="490"/>
  </r>
  <r>
    <x v="0"/>
    <x v="15"/>
    <x v="2468"/>
  </r>
  <r>
    <x v="0"/>
    <x v="16"/>
    <x v="6847"/>
  </r>
  <r>
    <x v="0"/>
    <x v="17"/>
    <x v="6671"/>
  </r>
  <r>
    <x v="0"/>
    <x v="18"/>
    <x v="6848"/>
  </r>
  <r>
    <x v="0"/>
    <x v="19"/>
    <x v="1778"/>
  </r>
  <r>
    <x v="0"/>
    <x v="20"/>
    <x v="2947"/>
  </r>
  <r>
    <x v="0"/>
    <x v="21"/>
    <x v="1537"/>
  </r>
  <r>
    <x v="0"/>
    <x v="22"/>
    <x v="5988"/>
  </r>
  <r>
    <x v="0"/>
    <x v="23"/>
    <x v="5769"/>
  </r>
  <r>
    <x v="0"/>
    <x v="0"/>
    <x v="3304"/>
  </r>
  <r>
    <x v="0"/>
    <x v="1"/>
    <x v="2281"/>
  </r>
  <r>
    <x v="0"/>
    <x v="2"/>
    <x v="6849"/>
  </r>
  <r>
    <x v="0"/>
    <x v="3"/>
    <x v="6850"/>
  </r>
  <r>
    <x v="0"/>
    <x v="4"/>
    <x v="6851"/>
  </r>
  <r>
    <x v="0"/>
    <x v="5"/>
    <x v="3571"/>
  </r>
  <r>
    <x v="0"/>
    <x v="6"/>
    <x v="3766"/>
  </r>
  <r>
    <x v="0"/>
    <x v="7"/>
    <x v="6852"/>
  </r>
  <r>
    <x v="0"/>
    <x v="8"/>
    <x v="5328"/>
  </r>
  <r>
    <x v="0"/>
    <x v="9"/>
    <x v="471"/>
  </r>
  <r>
    <x v="0"/>
    <x v="10"/>
    <x v="1738"/>
  </r>
  <r>
    <x v="0"/>
    <x v="11"/>
    <x v="6146"/>
  </r>
  <r>
    <x v="0"/>
    <x v="12"/>
    <x v="5750"/>
  </r>
  <r>
    <x v="0"/>
    <x v="13"/>
    <x v="6853"/>
  </r>
  <r>
    <x v="0"/>
    <x v="14"/>
    <x v="6365"/>
  </r>
  <r>
    <x v="0"/>
    <x v="15"/>
    <x v="542"/>
  </r>
  <r>
    <x v="0"/>
    <x v="16"/>
    <x v="5851"/>
  </r>
  <r>
    <x v="0"/>
    <x v="17"/>
    <x v="1426"/>
  </r>
  <r>
    <x v="0"/>
    <x v="18"/>
    <x v="6854"/>
  </r>
  <r>
    <x v="0"/>
    <x v="19"/>
    <x v="6855"/>
  </r>
  <r>
    <x v="0"/>
    <x v="20"/>
    <x v="3671"/>
  </r>
  <r>
    <x v="0"/>
    <x v="21"/>
    <x v="2946"/>
  </r>
  <r>
    <x v="0"/>
    <x v="22"/>
    <x v="1851"/>
  </r>
  <r>
    <x v="0"/>
    <x v="23"/>
    <x v="2122"/>
  </r>
  <r>
    <x v="0"/>
    <x v="0"/>
    <x v="4231"/>
  </r>
  <r>
    <x v="0"/>
    <x v="1"/>
    <x v="4658"/>
  </r>
  <r>
    <x v="0"/>
    <x v="2"/>
    <x v="4774"/>
  </r>
  <r>
    <x v="0"/>
    <x v="3"/>
    <x v="4749"/>
  </r>
  <r>
    <x v="0"/>
    <x v="4"/>
    <x v="5273"/>
  </r>
  <r>
    <x v="0"/>
    <x v="5"/>
    <x v="1505"/>
  </r>
  <r>
    <x v="0"/>
    <x v="6"/>
    <x v="5787"/>
  </r>
  <r>
    <x v="0"/>
    <x v="7"/>
    <x v="6856"/>
  </r>
  <r>
    <x v="0"/>
    <x v="8"/>
    <x v="357"/>
  </r>
  <r>
    <x v="0"/>
    <x v="9"/>
    <x v="6857"/>
  </r>
  <r>
    <x v="0"/>
    <x v="10"/>
    <x v="6858"/>
  </r>
  <r>
    <x v="0"/>
    <x v="11"/>
    <x v="1850"/>
  </r>
  <r>
    <x v="0"/>
    <x v="12"/>
    <x v="6859"/>
  </r>
  <r>
    <x v="0"/>
    <x v="13"/>
    <x v="6198"/>
  </r>
  <r>
    <x v="0"/>
    <x v="14"/>
    <x v="1834"/>
  </r>
  <r>
    <x v="0"/>
    <x v="15"/>
    <x v="6860"/>
  </r>
  <r>
    <x v="0"/>
    <x v="16"/>
    <x v="6861"/>
  </r>
  <r>
    <x v="0"/>
    <x v="17"/>
    <x v="6862"/>
  </r>
  <r>
    <x v="0"/>
    <x v="18"/>
    <x v="1934"/>
  </r>
  <r>
    <x v="0"/>
    <x v="19"/>
    <x v="6863"/>
  </r>
  <r>
    <x v="0"/>
    <x v="20"/>
    <x v="6864"/>
  </r>
  <r>
    <x v="0"/>
    <x v="21"/>
    <x v="6865"/>
  </r>
  <r>
    <x v="0"/>
    <x v="22"/>
    <x v="6866"/>
  </r>
  <r>
    <x v="0"/>
    <x v="23"/>
    <x v="5315"/>
  </r>
  <r>
    <x v="0"/>
    <x v="0"/>
    <x v="6867"/>
  </r>
  <r>
    <x v="0"/>
    <x v="1"/>
    <x v="5431"/>
  </r>
  <r>
    <x v="0"/>
    <x v="2"/>
    <x v="580"/>
  </r>
  <r>
    <x v="0"/>
    <x v="3"/>
    <x v="6868"/>
  </r>
  <r>
    <x v="0"/>
    <x v="4"/>
    <x v="2085"/>
  </r>
  <r>
    <x v="0"/>
    <x v="5"/>
    <x v="5729"/>
  </r>
  <r>
    <x v="0"/>
    <x v="6"/>
    <x v="4652"/>
  </r>
  <r>
    <x v="0"/>
    <x v="7"/>
    <x v="4570"/>
  </r>
  <r>
    <x v="0"/>
    <x v="8"/>
    <x v="6869"/>
  </r>
  <r>
    <x v="0"/>
    <x v="9"/>
    <x v="6592"/>
  </r>
  <r>
    <x v="0"/>
    <x v="10"/>
    <x v="6870"/>
  </r>
  <r>
    <x v="0"/>
    <x v="11"/>
    <x v="4101"/>
  </r>
  <r>
    <x v="0"/>
    <x v="12"/>
    <x v="6871"/>
  </r>
  <r>
    <x v="0"/>
    <x v="13"/>
    <x v="6872"/>
  </r>
  <r>
    <x v="0"/>
    <x v="14"/>
    <x v="6873"/>
  </r>
  <r>
    <x v="0"/>
    <x v="15"/>
    <x v="6874"/>
  </r>
  <r>
    <x v="0"/>
    <x v="16"/>
    <x v="6875"/>
  </r>
  <r>
    <x v="0"/>
    <x v="17"/>
    <x v="6876"/>
  </r>
  <r>
    <x v="0"/>
    <x v="18"/>
    <x v="1709"/>
  </r>
  <r>
    <x v="0"/>
    <x v="19"/>
    <x v="6877"/>
  </r>
  <r>
    <x v="0"/>
    <x v="20"/>
    <x v="6878"/>
  </r>
  <r>
    <x v="0"/>
    <x v="21"/>
    <x v="4533"/>
  </r>
  <r>
    <x v="0"/>
    <x v="22"/>
    <x v="298"/>
  </r>
  <r>
    <x v="0"/>
    <x v="23"/>
    <x v="261"/>
  </r>
  <r>
    <x v="0"/>
    <x v="0"/>
    <x v="6879"/>
  </r>
  <r>
    <x v="0"/>
    <x v="1"/>
    <x v="6880"/>
  </r>
  <r>
    <x v="0"/>
    <x v="2"/>
    <x v="6881"/>
  </r>
  <r>
    <x v="0"/>
    <x v="3"/>
    <x v="596"/>
  </r>
  <r>
    <x v="0"/>
    <x v="4"/>
    <x v="298"/>
  </r>
  <r>
    <x v="0"/>
    <x v="5"/>
    <x v="6882"/>
  </r>
  <r>
    <x v="0"/>
    <x v="6"/>
    <x v="6883"/>
  </r>
  <r>
    <x v="0"/>
    <x v="7"/>
    <x v="6884"/>
  </r>
  <r>
    <x v="0"/>
    <x v="8"/>
    <x v="6885"/>
  </r>
  <r>
    <x v="0"/>
    <x v="9"/>
    <x v="225"/>
  </r>
  <r>
    <x v="0"/>
    <x v="10"/>
    <x v="6886"/>
  </r>
  <r>
    <x v="0"/>
    <x v="11"/>
    <x v="6887"/>
  </r>
  <r>
    <x v="0"/>
    <x v="12"/>
    <x v="6888"/>
  </r>
  <r>
    <x v="0"/>
    <x v="13"/>
    <x v="6889"/>
  </r>
  <r>
    <x v="0"/>
    <x v="14"/>
    <x v="6890"/>
  </r>
  <r>
    <x v="0"/>
    <x v="15"/>
    <x v="6891"/>
  </r>
  <r>
    <x v="0"/>
    <x v="16"/>
    <x v="6892"/>
  </r>
  <r>
    <x v="0"/>
    <x v="17"/>
    <x v="6893"/>
  </r>
  <r>
    <x v="0"/>
    <x v="18"/>
    <x v="6894"/>
  </r>
  <r>
    <x v="0"/>
    <x v="19"/>
    <x v="6895"/>
  </r>
  <r>
    <x v="0"/>
    <x v="20"/>
    <x v="6896"/>
  </r>
  <r>
    <x v="0"/>
    <x v="21"/>
    <x v="6897"/>
  </r>
  <r>
    <x v="0"/>
    <x v="22"/>
    <x v="4331"/>
  </r>
  <r>
    <x v="0"/>
    <x v="23"/>
    <x v="6898"/>
  </r>
  <r>
    <x v="0"/>
    <x v="0"/>
    <x v="77"/>
  </r>
  <r>
    <x v="0"/>
    <x v="1"/>
    <x v="4706"/>
  </r>
  <r>
    <x v="0"/>
    <x v="2"/>
    <x v="6899"/>
  </r>
  <r>
    <x v="0"/>
    <x v="3"/>
    <x v="6900"/>
  </r>
  <r>
    <x v="0"/>
    <x v="4"/>
    <x v="6064"/>
  </r>
  <r>
    <x v="0"/>
    <x v="5"/>
    <x v="6901"/>
  </r>
  <r>
    <x v="0"/>
    <x v="6"/>
    <x v="6902"/>
  </r>
  <r>
    <x v="0"/>
    <x v="7"/>
    <x v="223"/>
  </r>
  <r>
    <x v="0"/>
    <x v="8"/>
    <x v="6903"/>
  </r>
  <r>
    <x v="0"/>
    <x v="9"/>
    <x v="4793"/>
  </r>
  <r>
    <x v="0"/>
    <x v="10"/>
    <x v="6904"/>
  </r>
  <r>
    <x v="0"/>
    <x v="11"/>
    <x v="6771"/>
  </r>
  <r>
    <x v="0"/>
    <x v="12"/>
    <x v="6905"/>
  </r>
  <r>
    <x v="0"/>
    <x v="13"/>
    <x v="6906"/>
  </r>
  <r>
    <x v="0"/>
    <x v="14"/>
    <x v="5166"/>
  </r>
  <r>
    <x v="0"/>
    <x v="15"/>
    <x v="6907"/>
  </r>
  <r>
    <x v="0"/>
    <x v="16"/>
    <x v="6908"/>
  </r>
  <r>
    <x v="0"/>
    <x v="17"/>
    <x v="6909"/>
  </r>
  <r>
    <x v="0"/>
    <x v="18"/>
    <x v="6910"/>
  </r>
  <r>
    <x v="0"/>
    <x v="19"/>
    <x v="6911"/>
  </r>
  <r>
    <x v="0"/>
    <x v="20"/>
    <x v="6912"/>
  </r>
  <r>
    <x v="0"/>
    <x v="21"/>
    <x v="6913"/>
  </r>
  <r>
    <x v="0"/>
    <x v="22"/>
    <x v="6914"/>
  </r>
  <r>
    <x v="0"/>
    <x v="23"/>
    <x v="6915"/>
  </r>
  <r>
    <x v="0"/>
    <x v="0"/>
    <x v="6916"/>
  </r>
  <r>
    <x v="0"/>
    <x v="1"/>
    <x v="6917"/>
  </r>
  <r>
    <x v="0"/>
    <x v="2"/>
    <x v="6918"/>
  </r>
  <r>
    <x v="0"/>
    <x v="3"/>
    <x v="6919"/>
  </r>
  <r>
    <x v="0"/>
    <x v="4"/>
    <x v="6920"/>
  </r>
  <r>
    <x v="0"/>
    <x v="5"/>
    <x v="6921"/>
  </r>
  <r>
    <x v="0"/>
    <x v="6"/>
    <x v="6922"/>
  </r>
  <r>
    <x v="0"/>
    <x v="7"/>
    <x v="6923"/>
  </r>
  <r>
    <x v="0"/>
    <x v="8"/>
    <x v="6924"/>
  </r>
  <r>
    <x v="0"/>
    <x v="9"/>
    <x v="6925"/>
  </r>
  <r>
    <x v="0"/>
    <x v="10"/>
    <x v="5313"/>
  </r>
  <r>
    <x v="0"/>
    <x v="11"/>
    <x v="1426"/>
  </r>
  <r>
    <x v="0"/>
    <x v="12"/>
    <x v="5565"/>
  </r>
  <r>
    <x v="0"/>
    <x v="13"/>
    <x v="6926"/>
  </r>
  <r>
    <x v="0"/>
    <x v="14"/>
    <x v="2097"/>
  </r>
  <r>
    <x v="0"/>
    <x v="15"/>
    <x v="3229"/>
  </r>
  <r>
    <x v="0"/>
    <x v="16"/>
    <x v="2495"/>
  </r>
  <r>
    <x v="0"/>
    <x v="17"/>
    <x v="6927"/>
  </r>
  <r>
    <x v="0"/>
    <x v="18"/>
    <x v="4647"/>
  </r>
  <r>
    <x v="0"/>
    <x v="19"/>
    <x v="6390"/>
  </r>
  <r>
    <x v="0"/>
    <x v="20"/>
    <x v="468"/>
  </r>
  <r>
    <x v="0"/>
    <x v="21"/>
    <x v="4094"/>
  </r>
  <r>
    <x v="0"/>
    <x v="22"/>
    <x v="6928"/>
  </r>
  <r>
    <x v="0"/>
    <x v="23"/>
    <x v="2438"/>
  </r>
  <r>
    <x v="0"/>
    <x v="0"/>
    <x v="4470"/>
  </r>
  <r>
    <x v="0"/>
    <x v="1"/>
    <x v="2821"/>
  </r>
  <r>
    <x v="0"/>
    <x v="2"/>
    <x v="5563"/>
  </r>
  <r>
    <x v="0"/>
    <x v="3"/>
    <x v="6137"/>
  </r>
  <r>
    <x v="0"/>
    <x v="4"/>
    <x v="3585"/>
  </r>
  <r>
    <x v="0"/>
    <x v="5"/>
    <x v="2436"/>
  </r>
  <r>
    <x v="0"/>
    <x v="6"/>
    <x v="2242"/>
  </r>
  <r>
    <x v="0"/>
    <x v="7"/>
    <x v="3242"/>
  </r>
  <r>
    <x v="0"/>
    <x v="8"/>
    <x v="3466"/>
  </r>
  <r>
    <x v="0"/>
    <x v="9"/>
    <x v="5237"/>
  </r>
  <r>
    <x v="0"/>
    <x v="10"/>
    <x v="1433"/>
  </r>
  <r>
    <x v="0"/>
    <x v="11"/>
    <x v="3806"/>
  </r>
  <r>
    <x v="0"/>
    <x v="12"/>
    <x v="3109"/>
  </r>
  <r>
    <x v="0"/>
    <x v="13"/>
    <x v="2886"/>
  </r>
  <r>
    <x v="0"/>
    <x v="14"/>
    <x v="2637"/>
  </r>
  <r>
    <x v="0"/>
    <x v="15"/>
    <x v="1673"/>
  </r>
  <r>
    <x v="0"/>
    <x v="16"/>
    <x v="4806"/>
  </r>
  <r>
    <x v="0"/>
    <x v="17"/>
    <x v="1868"/>
  </r>
  <r>
    <x v="0"/>
    <x v="18"/>
    <x v="5523"/>
  </r>
  <r>
    <x v="0"/>
    <x v="19"/>
    <x v="3011"/>
  </r>
  <r>
    <x v="0"/>
    <x v="20"/>
    <x v="3934"/>
  </r>
  <r>
    <x v="0"/>
    <x v="21"/>
    <x v="2735"/>
  </r>
  <r>
    <x v="0"/>
    <x v="22"/>
    <x v="6929"/>
  </r>
  <r>
    <x v="0"/>
    <x v="23"/>
    <x v="5712"/>
  </r>
  <r>
    <x v="0"/>
    <x v="0"/>
    <x v="6930"/>
  </r>
  <r>
    <x v="0"/>
    <x v="1"/>
    <x v="2740"/>
  </r>
  <r>
    <x v="0"/>
    <x v="2"/>
    <x v="2058"/>
  </r>
  <r>
    <x v="0"/>
    <x v="3"/>
    <x v="2083"/>
  </r>
  <r>
    <x v="0"/>
    <x v="4"/>
    <x v="1437"/>
  </r>
  <r>
    <x v="0"/>
    <x v="5"/>
    <x v="6931"/>
  </r>
  <r>
    <x v="0"/>
    <x v="6"/>
    <x v="3218"/>
  </r>
  <r>
    <x v="0"/>
    <x v="7"/>
    <x v="6294"/>
  </r>
  <r>
    <x v="0"/>
    <x v="8"/>
    <x v="2552"/>
  </r>
  <r>
    <x v="0"/>
    <x v="9"/>
    <x v="5188"/>
  </r>
  <r>
    <x v="0"/>
    <x v="10"/>
    <x v="6142"/>
  </r>
  <r>
    <x v="0"/>
    <x v="11"/>
    <x v="4876"/>
  </r>
  <r>
    <x v="0"/>
    <x v="12"/>
    <x v="2894"/>
  </r>
  <r>
    <x v="0"/>
    <x v="13"/>
    <x v="2267"/>
  </r>
  <r>
    <x v="0"/>
    <x v="14"/>
    <x v="4129"/>
  </r>
  <r>
    <x v="0"/>
    <x v="15"/>
    <x v="4158"/>
  </r>
  <r>
    <x v="0"/>
    <x v="16"/>
    <x v="2086"/>
  </r>
  <r>
    <x v="0"/>
    <x v="17"/>
    <x v="2287"/>
  </r>
  <r>
    <x v="0"/>
    <x v="18"/>
    <x v="2424"/>
  </r>
  <r>
    <x v="0"/>
    <x v="19"/>
    <x v="1574"/>
  </r>
  <r>
    <x v="0"/>
    <x v="20"/>
    <x v="3252"/>
  </r>
  <r>
    <x v="0"/>
    <x v="21"/>
    <x v="3105"/>
  </r>
  <r>
    <x v="0"/>
    <x v="22"/>
    <x v="6932"/>
  </r>
  <r>
    <x v="0"/>
    <x v="23"/>
    <x v="6933"/>
  </r>
  <r>
    <x v="0"/>
    <x v="0"/>
    <x v="5530"/>
  </r>
  <r>
    <x v="0"/>
    <x v="1"/>
    <x v="2739"/>
  </r>
  <r>
    <x v="0"/>
    <x v="2"/>
    <x v="2508"/>
  </r>
  <r>
    <x v="0"/>
    <x v="3"/>
    <x v="3582"/>
  </r>
  <r>
    <x v="0"/>
    <x v="4"/>
    <x v="3722"/>
  </r>
  <r>
    <x v="0"/>
    <x v="5"/>
    <x v="6934"/>
  </r>
  <r>
    <x v="0"/>
    <x v="6"/>
    <x v="2036"/>
  </r>
  <r>
    <x v="0"/>
    <x v="7"/>
    <x v="4919"/>
  </r>
  <r>
    <x v="0"/>
    <x v="8"/>
    <x v="2620"/>
  </r>
  <r>
    <x v="0"/>
    <x v="9"/>
    <x v="6935"/>
  </r>
  <r>
    <x v="0"/>
    <x v="10"/>
    <x v="2223"/>
  </r>
  <r>
    <x v="0"/>
    <x v="11"/>
    <x v="3568"/>
  </r>
  <r>
    <x v="0"/>
    <x v="12"/>
    <x v="6936"/>
  </r>
  <r>
    <x v="0"/>
    <x v="13"/>
    <x v="6937"/>
  </r>
  <r>
    <x v="0"/>
    <x v="14"/>
    <x v="2494"/>
  </r>
  <r>
    <x v="0"/>
    <x v="15"/>
    <x v="3600"/>
  </r>
  <r>
    <x v="0"/>
    <x v="16"/>
    <x v="3703"/>
  </r>
  <r>
    <x v="0"/>
    <x v="17"/>
    <x v="2473"/>
  </r>
  <r>
    <x v="0"/>
    <x v="18"/>
    <x v="6285"/>
  </r>
  <r>
    <x v="0"/>
    <x v="19"/>
    <x v="20"/>
  </r>
  <r>
    <x v="0"/>
    <x v="20"/>
    <x v="1594"/>
  </r>
  <r>
    <x v="0"/>
    <x v="21"/>
    <x v="4842"/>
  </r>
  <r>
    <x v="0"/>
    <x v="22"/>
    <x v="3722"/>
  </r>
  <r>
    <x v="0"/>
    <x v="23"/>
    <x v="2254"/>
  </r>
  <r>
    <x v="0"/>
    <x v="0"/>
    <x v="1652"/>
  </r>
  <r>
    <x v="0"/>
    <x v="1"/>
    <x v="4556"/>
  </r>
  <r>
    <x v="0"/>
    <x v="2"/>
    <x v="5364"/>
  </r>
  <r>
    <x v="0"/>
    <x v="3"/>
    <x v="6938"/>
  </r>
  <r>
    <x v="0"/>
    <x v="4"/>
    <x v="4128"/>
  </r>
  <r>
    <x v="0"/>
    <x v="5"/>
    <x v="515"/>
  </r>
  <r>
    <x v="0"/>
    <x v="6"/>
    <x v="3360"/>
  </r>
  <r>
    <x v="0"/>
    <x v="7"/>
    <x v="2505"/>
  </r>
  <r>
    <x v="0"/>
    <x v="8"/>
    <x v="3304"/>
  </r>
  <r>
    <x v="0"/>
    <x v="9"/>
    <x v="434"/>
  </r>
  <r>
    <x v="0"/>
    <x v="10"/>
    <x v="6575"/>
  </r>
  <r>
    <x v="0"/>
    <x v="11"/>
    <x v="3754"/>
  </r>
  <r>
    <x v="0"/>
    <x v="12"/>
    <x v="5408"/>
  </r>
  <r>
    <x v="0"/>
    <x v="13"/>
    <x v="498"/>
  </r>
  <r>
    <x v="0"/>
    <x v="14"/>
    <x v="3773"/>
  </r>
  <r>
    <x v="0"/>
    <x v="15"/>
    <x v="5251"/>
  </r>
  <r>
    <x v="0"/>
    <x v="16"/>
    <x v="436"/>
  </r>
  <r>
    <x v="0"/>
    <x v="17"/>
    <x v="6419"/>
  </r>
  <r>
    <x v="0"/>
    <x v="18"/>
    <x v="3959"/>
  </r>
  <r>
    <x v="0"/>
    <x v="19"/>
    <x v="104"/>
  </r>
  <r>
    <x v="0"/>
    <x v="20"/>
    <x v="5251"/>
  </r>
  <r>
    <x v="0"/>
    <x v="21"/>
    <x v="4507"/>
  </r>
  <r>
    <x v="0"/>
    <x v="22"/>
    <x v="3435"/>
  </r>
  <r>
    <x v="0"/>
    <x v="23"/>
    <x v="6939"/>
  </r>
  <r>
    <x v="0"/>
    <x v="0"/>
    <x v="2769"/>
  </r>
  <r>
    <x v="0"/>
    <x v="1"/>
    <x v="2864"/>
  </r>
  <r>
    <x v="0"/>
    <x v="2"/>
    <x v="4344"/>
  </r>
  <r>
    <x v="0"/>
    <x v="3"/>
    <x v="6940"/>
  </r>
  <r>
    <x v="0"/>
    <x v="4"/>
    <x v="3238"/>
  </r>
  <r>
    <x v="0"/>
    <x v="5"/>
    <x v="3873"/>
  </r>
  <r>
    <x v="0"/>
    <x v="6"/>
    <x v="6941"/>
  </r>
  <r>
    <x v="0"/>
    <x v="7"/>
    <x v="4978"/>
  </r>
  <r>
    <x v="0"/>
    <x v="8"/>
    <x v="2481"/>
  </r>
  <r>
    <x v="0"/>
    <x v="9"/>
    <x v="3987"/>
  </r>
  <r>
    <x v="0"/>
    <x v="10"/>
    <x v="3224"/>
  </r>
  <r>
    <x v="0"/>
    <x v="11"/>
    <x v="4961"/>
  </r>
  <r>
    <x v="0"/>
    <x v="12"/>
    <x v="1546"/>
  </r>
  <r>
    <x v="0"/>
    <x v="13"/>
    <x v="2412"/>
  </r>
  <r>
    <x v="0"/>
    <x v="14"/>
    <x v="2322"/>
  </r>
  <r>
    <x v="0"/>
    <x v="15"/>
    <x v="1868"/>
  </r>
  <r>
    <x v="0"/>
    <x v="16"/>
    <x v="6942"/>
  </r>
  <r>
    <x v="0"/>
    <x v="17"/>
    <x v="4095"/>
  </r>
  <r>
    <x v="0"/>
    <x v="18"/>
    <x v="5358"/>
  </r>
  <r>
    <x v="0"/>
    <x v="19"/>
    <x v="6246"/>
  </r>
  <r>
    <x v="0"/>
    <x v="20"/>
    <x v="1842"/>
  </r>
  <r>
    <x v="0"/>
    <x v="21"/>
    <x v="431"/>
  </r>
  <r>
    <x v="0"/>
    <x v="22"/>
    <x v="6943"/>
  </r>
  <r>
    <x v="0"/>
    <x v="23"/>
    <x v="2444"/>
  </r>
  <r>
    <x v="0"/>
    <x v="0"/>
    <x v="1408"/>
  </r>
  <r>
    <x v="0"/>
    <x v="1"/>
    <x v="5492"/>
  </r>
  <r>
    <x v="0"/>
    <x v="2"/>
    <x v="4093"/>
  </r>
  <r>
    <x v="0"/>
    <x v="3"/>
    <x v="4958"/>
  </r>
  <r>
    <x v="0"/>
    <x v="4"/>
    <x v="6021"/>
  </r>
  <r>
    <x v="0"/>
    <x v="5"/>
    <x v="575"/>
  </r>
  <r>
    <x v="0"/>
    <x v="6"/>
    <x v="6944"/>
  </r>
  <r>
    <x v="0"/>
    <x v="7"/>
    <x v="4741"/>
  </r>
  <r>
    <x v="0"/>
    <x v="8"/>
    <x v="3867"/>
  </r>
  <r>
    <x v="0"/>
    <x v="9"/>
    <x v="4657"/>
  </r>
  <r>
    <x v="0"/>
    <x v="10"/>
    <x v="1983"/>
  </r>
  <r>
    <x v="0"/>
    <x v="11"/>
    <x v="1688"/>
  </r>
  <r>
    <x v="0"/>
    <x v="12"/>
    <x v="4505"/>
  </r>
  <r>
    <x v="0"/>
    <x v="13"/>
    <x v="1629"/>
  </r>
  <r>
    <x v="0"/>
    <x v="14"/>
    <x v="3318"/>
  </r>
  <r>
    <x v="0"/>
    <x v="15"/>
    <x v="4125"/>
  </r>
  <r>
    <x v="0"/>
    <x v="16"/>
    <x v="3847"/>
  </r>
  <r>
    <x v="0"/>
    <x v="17"/>
    <x v="5298"/>
  </r>
  <r>
    <x v="0"/>
    <x v="18"/>
    <x v="5314"/>
  </r>
  <r>
    <x v="0"/>
    <x v="19"/>
    <x v="5131"/>
  </r>
  <r>
    <x v="0"/>
    <x v="20"/>
    <x v="1555"/>
  </r>
  <r>
    <x v="0"/>
    <x v="21"/>
    <x v="3918"/>
  </r>
  <r>
    <x v="0"/>
    <x v="22"/>
    <x v="5719"/>
  </r>
  <r>
    <x v="0"/>
    <x v="23"/>
    <x v="4138"/>
  </r>
  <r>
    <x v="0"/>
    <x v="0"/>
    <x v="5122"/>
  </r>
  <r>
    <x v="0"/>
    <x v="1"/>
    <x v="1539"/>
  </r>
  <r>
    <x v="0"/>
    <x v="2"/>
    <x v="2499"/>
  </r>
  <r>
    <x v="0"/>
    <x v="3"/>
    <x v="4461"/>
  </r>
  <r>
    <x v="0"/>
    <x v="4"/>
    <x v="4801"/>
  </r>
  <r>
    <x v="0"/>
    <x v="5"/>
    <x v="564"/>
  </r>
  <r>
    <x v="0"/>
    <x v="6"/>
    <x v="5759"/>
  </r>
  <r>
    <x v="0"/>
    <x v="7"/>
    <x v="107"/>
  </r>
  <r>
    <x v="0"/>
    <x v="8"/>
    <x v="5929"/>
  </r>
  <r>
    <x v="0"/>
    <x v="9"/>
    <x v="4964"/>
  </r>
  <r>
    <x v="0"/>
    <x v="10"/>
    <x v="4494"/>
  </r>
  <r>
    <x v="0"/>
    <x v="11"/>
    <x v="5316"/>
  </r>
  <r>
    <x v="0"/>
    <x v="12"/>
    <x v="3319"/>
  </r>
  <r>
    <x v="0"/>
    <x v="13"/>
    <x v="6832"/>
  </r>
  <r>
    <x v="0"/>
    <x v="14"/>
    <x v="6945"/>
  </r>
  <r>
    <x v="0"/>
    <x v="15"/>
    <x v="1623"/>
  </r>
  <r>
    <x v="0"/>
    <x v="16"/>
    <x v="6946"/>
  </r>
  <r>
    <x v="0"/>
    <x v="17"/>
    <x v="117"/>
  </r>
  <r>
    <x v="0"/>
    <x v="18"/>
    <x v="1737"/>
  </r>
  <r>
    <x v="0"/>
    <x v="19"/>
    <x v="1796"/>
  </r>
  <r>
    <x v="0"/>
    <x v="20"/>
    <x v="6241"/>
  </r>
  <r>
    <x v="0"/>
    <x v="21"/>
    <x v="6137"/>
  </r>
  <r>
    <x v="0"/>
    <x v="22"/>
    <x v="2520"/>
  </r>
  <r>
    <x v="0"/>
    <x v="23"/>
    <x v="3704"/>
  </r>
  <r>
    <x v="0"/>
    <x v="0"/>
    <x v="5575"/>
  </r>
  <r>
    <x v="0"/>
    <x v="1"/>
    <x v="3438"/>
  </r>
  <r>
    <x v="0"/>
    <x v="2"/>
    <x v="1992"/>
  </r>
  <r>
    <x v="0"/>
    <x v="3"/>
    <x v="2505"/>
  </r>
  <r>
    <x v="0"/>
    <x v="4"/>
    <x v="3661"/>
  </r>
  <r>
    <x v="0"/>
    <x v="5"/>
    <x v="6124"/>
  </r>
  <r>
    <x v="0"/>
    <x v="6"/>
    <x v="475"/>
  </r>
  <r>
    <x v="0"/>
    <x v="7"/>
    <x v="6414"/>
  </r>
  <r>
    <x v="0"/>
    <x v="8"/>
    <x v="4340"/>
  </r>
  <r>
    <x v="0"/>
    <x v="9"/>
    <x v="3753"/>
  </r>
  <r>
    <x v="0"/>
    <x v="10"/>
    <x v="3368"/>
  </r>
  <r>
    <x v="0"/>
    <x v="11"/>
    <x v="2470"/>
  </r>
  <r>
    <x v="0"/>
    <x v="12"/>
    <x v="3368"/>
  </r>
  <r>
    <x v="0"/>
    <x v="13"/>
    <x v="5119"/>
  </r>
  <r>
    <x v="0"/>
    <x v="14"/>
    <x v="5114"/>
  </r>
  <r>
    <x v="0"/>
    <x v="15"/>
    <x v="4387"/>
  </r>
  <r>
    <x v="0"/>
    <x v="16"/>
    <x v="2241"/>
  </r>
  <r>
    <x v="0"/>
    <x v="17"/>
    <x v="5578"/>
  </r>
  <r>
    <x v="0"/>
    <x v="18"/>
    <x v="2944"/>
  </r>
  <r>
    <x v="0"/>
    <x v="19"/>
    <x v="4430"/>
  </r>
  <r>
    <x v="0"/>
    <x v="20"/>
    <x v="1595"/>
  </r>
  <r>
    <x v="0"/>
    <x v="21"/>
    <x v="3880"/>
  </r>
  <r>
    <x v="0"/>
    <x v="22"/>
    <x v="5859"/>
  </r>
  <r>
    <x v="0"/>
    <x v="23"/>
    <x v="3339"/>
  </r>
  <r>
    <x v="0"/>
    <x v="0"/>
    <x v="1872"/>
  </r>
  <r>
    <x v="0"/>
    <x v="1"/>
    <x v="1588"/>
  </r>
  <r>
    <x v="0"/>
    <x v="2"/>
    <x v="452"/>
  </r>
  <r>
    <x v="0"/>
    <x v="3"/>
    <x v="4504"/>
  </r>
  <r>
    <x v="0"/>
    <x v="4"/>
    <x v="6374"/>
  </r>
  <r>
    <x v="0"/>
    <x v="5"/>
    <x v="2742"/>
  </r>
  <r>
    <x v="0"/>
    <x v="6"/>
    <x v="4368"/>
  </r>
  <r>
    <x v="0"/>
    <x v="7"/>
    <x v="4230"/>
  </r>
  <r>
    <x v="0"/>
    <x v="8"/>
    <x v="6947"/>
  </r>
  <r>
    <x v="0"/>
    <x v="9"/>
    <x v="4954"/>
  </r>
  <r>
    <x v="0"/>
    <x v="10"/>
    <x v="452"/>
  </r>
  <r>
    <x v="0"/>
    <x v="11"/>
    <x v="3564"/>
  </r>
  <r>
    <x v="0"/>
    <x v="12"/>
    <x v="2415"/>
  </r>
  <r>
    <x v="0"/>
    <x v="13"/>
    <x v="3353"/>
  </r>
  <r>
    <x v="0"/>
    <x v="14"/>
    <x v="3353"/>
  </r>
  <r>
    <x v="0"/>
    <x v="15"/>
    <x v="2929"/>
  </r>
  <r>
    <x v="0"/>
    <x v="16"/>
    <x v="4460"/>
  </r>
  <r>
    <x v="0"/>
    <x v="17"/>
    <x v="2448"/>
  </r>
  <r>
    <x v="0"/>
    <x v="18"/>
    <x v="4672"/>
  </r>
  <r>
    <x v="0"/>
    <x v="19"/>
    <x v="2552"/>
  </r>
  <r>
    <x v="0"/>
    <x v="20"/>
    <x v="3010"/>
  </r>
  <r>
    <x v="0"/>
    <x v="21"/>
    <x v="2483"/>
  </r>
  <r>
    <x v="0"/>
    <x v="22"/>
    <x v="4284"/>
  </r>
  <r>
    <x v="0"/>
    <x v="23"/>
    <x v="3135"/>
  </r>
  <r>
    <x v="0"/>
    <x v="0"/>
    <x v="3826"/>
  </r>
  <r>
    <x v="0"/>
    <x v="1"/>
    <x v="2838"/>
  </r>
  <r>
    <x v="0"/>
    <x v="2"/>
    <x v="5741"/>
  </r>
  <r>
    <x v="0"/>
    <x v="3"/>
    <x v="2775"/>
  </r>
  <r>
    <x v="0"/>
    <x v="4"/>
    <x v="3731"/>
  </r>
  <r>
    <x v="0"/>
    <x v="5"/>
    <x v="2529"/>
  </r>
  <r>
    <x v="0"/>
    <x v="6"/>
    <x v="5388"/>
  </r>
  <r>
    <x v="0"/>
    <x v="7"/>
    <x v="1866"/>
  </r>
  <r>
    <x v="0"/>
    <x v="8"/>
    <x v="4915"/>
  </r>
  <r>
    <x v="0"/>
    <x v="9"/>
    <x v="1991"/>
  </r>
  <r>
    <x v="0"/>
    <x v="10"/>
    <x v="2833"/>
  </r>
  <r>
    <x v="0"/>
    <x v="11"/>
    <x v="3706"/>
  </r>
  <r>
    <x v="0"/>
    <x v="12"/>
    <x v="3588"/>
  </r>
  <r>
    <x v="0"/>
    <x v="13"/>
    <x v="5645"/>
  </r>
  <r>
    <x v="0"/>
    <x v="14"/>
    <x v="1604"/>
  </r>
  <r>
    <x v="0"/>
    <x v="15"/>
    <x v="1410"/>
  </r>
  <r>
    <x v="0"/>
    <x v="16"/>
    <x v="1992"/>
  </r>
  <r>
    <x v="0"/>
    <x v="17"/>
    <x v="5148"/>
  </r>
  <r>
    <x v="0"/>
    <x v="18"/>
    <x v="1594"/>
  </r>
  <r>
    <x v="0"/>
    <x v="19"/>
    <x v="4017"/>
  </r>
  <r>
    <x v="0"/>
    <x v="20"/>
    <x v="6948"/>
  </r>
  <r>
    <x v="0"/>
    <x v="21"/>
    <x v="1673"/>
  </r>
  <r>
    <x v="0"/>
    <x v="22"/>
    <x v="6312"/>
  </r>
  <r>
    <x v="0"/>
    <x v="23"/>
    <x v="1991"/>
  </r>
  <r>
    <x v="0"/>
    <x v="0"/>
    <x v="5771"/>
  </r>
  <r>
    <x v="0"/>
    <x v="1"/>
    <x v="4951"/>
  </r>
  <r>
    <x v="0"/>
    <x v="2"/>
    <x v="5028"/>
  </r>
  <r>
    <x v="0"/>
    <x v="3"/>
    <x v="4360"/>
  </r>
  <r>
    <x v="0"/>
    <x v="4"/>
    <x v="4641"/>
  </r>
  <r>
    <x v="0"/>
    <x v="5"/>
    <x v="3975"/>
  </r>
  <r>
    <x v="0"/>
    <x v="6"/>
    <x v="4228"/>
  </r>
  <r>
    <x v="0"/>
    <x v="7"/>
    <x v="3971"/>
  </r>
  <r>
    <x v="0"/>
    <x v="8"/>
    <x v="1551"/>
  </r>
  <r>
    <x v="0"/>
    <x v="9"/>
    <x v="94"/>
  </r>
  <r>
    <x v="0"/>
    <x v="10"/>
    <x v="1429"/>
  </r>
  <r>
    <x v="0"/>
    <x v="11"/>
    <x v="4540"/>
  </r>
  <r>
    <x v="0"/>
    <x v="12"/>
    <x v="1681"/>
  </r>
  <r>
    <x v="0"/>
    <x v="13"/>
    <x v="5637"/>
  </r>
  <r>
    <x v="0"/>
    <x v="14"/>
    <x v="5724"/>
  </r>
  <r>
    <x v="0"/>
    <x v="15"/>
    <x v="373"/>
  </r>
  <r>
    <x v="0"/>
    <x v="16"/>
    <x v="3314"/>
  </r>
  <r>
    <x v="0"/>
    <x v="17"/>
    <x v="10"/>
  </r>
  <r>
    <x v="0"/>
    <x v="18"/>
    <x v="3011"/>
  </r>
  <r>
    <x v="0"/>
    <x v="19"/>
    <x v="5417"/>
  </r>
  <r>
    <x v="0"/>
    <x v="20"/>
    <x v="3762"/>
  </r>
  <r>
    <x v="0"/>
    <x v="21"/>
    <x v="2194"/>
  </r>
  <r>
    <x v="0"/>
    <x v="22"/>
    <x v="1643"/>
  </r>
  <r>
    <x v="0"/>
    <x v="23"/>
    <x v="2086"/>
  </r>
  <r>
    <x v="0"/>
    <x v="0"/>
    <x v="2926"/>
  </r>
  <r>
    <x v="0"/>
    <x v="1"/>
    <x v="2194"/>
  </r>
  <r>
    <x v="0"/>
    <x v="2"/>
    <x v="6253"/>
  </r>
  <r>
    <x v="0"/>
    <x v="3"/>
    <x v="2474"/>
  </r>
  <r>
    <x v="0"/>
    <x v="4"/>
    <x v="3986"/>
  </r>
  <r>
    <x v="0"/>
    <x v="5"/>
    <x v="2824"/>
  </r>
  <r>
    <x v="0"/>
    <x v="6"/>
    <x v="2624"/>
  </r>
  <r>
    <x v="0"/>
    <x v="7"/>
    <x v="3627"/>
  </r>
  <r>
    <x v="0"/>
    <x v="8"/>
    <x v="4641"/>
  </r>
  <r>
    <x v="0"/>
    <x v="9"/>
    <x v="4501"/>
  </r>
  <r>
    <x v="0"/>
    <x v="10"/>
    <x v="2995"/>
  </r>
  <r>
    <x v="0"/>
    <x v="11"/>
    <x v="5311"/>
  </r>
  <r>
    <x v="0"/>
    <x v="12"/>
    <x v="3759"/>
  </r>
  <r>
    <x v="0"/>
    <x v="13"/>
    <x v="101"/>
  </r>
  <r>
    <x v="0"/>
    <x v="14"/>
    <x v="6949"/>
  </r>
  <r>
    <x v="0"/>
    <x v="15"/>
    <x v="3266"/>
  </r>
  <r>
    <x v="0"/>
    <x v="16"/>
    <x v="5784"/>
  </r>
  <r>
    <x v="0"/>
    <x v="17"/>
    <x v="3712"/>
  </r>
  <r>
    <x v="0"/>
    <x v="18"/>
    <x v="436"/>
  </r>
  <r>
    <x v="0"/>
    <x v="19"/>
    <x v="2626"/>
  </r>
  <r>
    <x v="0"/>
    <x v="20"/>
    <x v="4744"/>
  </r>
  <r>
    <x v="0"/>
    <x v="21"/>
    <x v="4324"/>
  </r>
  <r>
    <x v="0"/>
    <x v="22"/>
    <x v="6165"/>
  </r>
  <r>
    <x v="0"/>
    <x v="23"/>
    <x v="3734"/>
  </r>
  <r>
    <x v="0"/>
    <x v="0"/>
    <x v="2824"/>
  </r>
  <r>
    <x v="0"/>
    <x v="1"/>
    <x v="6126"/>
  </r>
  <r>
    <x v="0"/>
    <x v="2"/>
    <x v="2185"/>
  </r>
  <r>
    <x v="0"/>
    <x v="3"/>
    <x v="6506"/>
  </r>
  <r>
    <x v="0"/>
    <x v="4"/>
    <x v="6506"/>
  </r>
  <r>
    <x v="0"/>
    <x v="5"/>
    <x v="3662"/>
  </r>
  <r>
    <x v="0"/>
    <x v="6"/>
    <x v="3849"/>
  </r>
  <r>
    <x v="0"/>
    <x v="7"/>
    <x v="2847"/>
  </r>
  <r>
    <x v="0"/>
    <x v="8"/>
    <x v="2741"/>
  </r>
  <r>
    <x v="0"/>
    <x v="9"/>
    <x v="4321"/>
  </r>
  <r>
    <x v="0"/>
    <x v="10"/>
    <x v="4390"/>
  </r>
  <r>
    <x v="0"/>
    <x v="11"/>
    <x v="4334"/>
  </r>
  <r>
    <x v="0"/>
    <x v="12"/>
    <x v="2414"/>
  </r>
  <r>
    <x v="0"/>
    <x v="13"/>
    <x v="2185"/>
  </r>
  <r>
    <x v="0"/>
    <x v="14"/>
    <x v="6529"/>
  </r>
  <r>
    <x v="0"/>
    <x v="15"/>
    <x v="1657"/>
  </r>
  <r>
    <x v="0"/>
    <x v="16"/>
    <x v="6950"/>
  </r>
  <r>
    <x v="0"/>
    <x v="17"/>
    <x v="3871"/>
  </r>
  <r>
    <x v="0"/>
    <x v="18"/>
    <x v="2451"/>
  </r>
  <r>
    <x v="0"/>
    <x v="19"/>
    <x v="2677"/>
  </r>
  <r>
    <x v="0"/>
    <x v="20"/>
    <x v="6195"/>
  </r>
  <r>
    <x v="0"/>
    <x v="21"/>
    <x v="1675"/>
  </r>
  <r>
    <x v="0"/>
    <x v="22"/>
    <x v="4525"/>
  </r>
  <r>
    <x v="0"/>
    <x v="23"/>
    <x v="3539"/>
  </r>
  <r>
    <x v="0"/>
    <x v="0"/>
    <x v="5682"/>
  </r>
  <r>
    <x v="0"/>
    <x v="1"/>
    <x v="387"/>
  </r>
  <r>
    <x v="0"/>
    <x v="2"/>
    <x v="1855"/>
  </r>
  <r>
    <x v="0"/>
    <x v="3"/>
    <x v="2186"/>
  </r>
  <r>
    <x v="0"/>
    <x v="4"/>
    <x v="1854"/>
  </r>
  <r>
    <x v="0"/>
    <x v="5"/>
    <x v="5716"/>
  </r>
  <r>
    <x v="0"/>
    <x v="6"/>
    <x v="4500"/>
  </r>
  <r>
    <x v="0"/>
    <x v="7"/>
    <x v="25"/>
  </r>
  <r>
    <x v="0"/>
    <x v="8"/>
    <x v="4797"/>
  </r>
  <r>
    <x v="0"/>
    <x v="9"/>
    <x v="3801"/>
  </r>
  <r>
    <x v="0"/>
    <x v="10"/>
    <x v="4021"/>
  </r>
  <r>
    <x v="0"/>
    <x v="11"/>
    <x v="4334"/>
  </r>
  <r>
    <x v="0"/>
    <x v="12"/>
    <x v="4720"/>
  </r>
  <r>
    <x v="0"/>
    <x v="13"/>
    <x v="3681"/>
  </r>
  <r>
    <x v="0"/>
    <x v="14"/>
    <x v="2667"/>
  </r>
  <r>
    <x v="0"/>
    <x v="15"/>
    <x v="3912"/>
  </r>
  <r>
    <x v="0"/>
    <x v="16"/>
    <x v="6195"/>
  </r>
  <r>
    <x v="0"/>
    <x v="17"/>
    <x v="3365"/>
  </r>
  <r>
    <x v="0"/>
    <x v="18"/>
    <x v="1597"/>
  </r>
  <r>
    <x v="0"/>
    <x v="19"/>
    <x v="2852"/>
  </r>
  <r>
    <x v="0"/>
    <x v="20"/>
    <x v="3587"/>
  </r>
  <r>
    <x v="0"/>
    <x v="21"/>
    <x v="4766"/>
  </r>
  <r>
    <x v="0"/>
    <x v="22"/>
    <x v="3873"/>
  </r>
  <r>
    <x v="0"/>
    <x v="23"/>
    <x v="6279"/>
  </r>
  <r>
    <x v="0"/>
    <x v="0"/>
    <x v="4201"/>
  </r>
  <r>
    <x v="0"/>
    <x v="1"/>
    <x v="6774"/>
  </r>
  <r>
    <x v="0"/>
    <x v="2"/>
    <x v="3869"/>
  </r>
  <r>
    <x v="0"/>
    <x v="3"/>
    <x v="4387"/>
  </r>
  <r>
    <x v="0"/>
    <x v="4"/>
    <x v="3162"/>
  </r>
  <r>
    <x v="0"/>
    <x v="5"/>
    <x v="6951"/>
  </r>
  <r>
    <x v="0"/>
    <x v="6"/>
    <x v="479"/>
  </r>
  <r>
    <x v="0"/>
    <x v="7"/>
    <x v="6952"/>
  </r>
  <r>
    <x v="0"/>
    <x v="8"/>
    <x v="5789"/>
  </r>
  <r>
    <x v="0"/>
    <x v="9"/>
    <x v="4282"/>
  </r>
  <r>
    <x v="0"/>
    <x v="10"/>
    <x v="2697"/>
  </r>
  <r>
    <x v="0"/>
    <x v="11"/>
    <x v="1619"/>
  </r>
  <r>
    <x v="0"/>
    <x v="12"/>
    <x v="4492"/>
  </r>
  <r>
    <x v="0"/>
    <x v="13"/>
    <x v="6088"/>
  </r>
  <r>
    <x v="0"/>
    <x v="14"/>
    <x v="4362"/>
  </r>
  <r>
    <x v="0"/>
    <x v="15"/>
    <x v="4370"/>
  </r>
  <r>
    <x v="0"/>
    <x v="16"/>
    <x v="3665"/>
  </r>
  <r>
    <x v="0"/>
    <x v="17"/>
    <x v="4588"/>
  </r>
  <r>
    <x v="0"/>
    <x v="18"/>
    <x v="3786"/>
  </r>
  <r>
    <x v="0"/>
    <x v="19"/>
    <x v="6540"/>
  </r>
  <r>
    <x v="0"/>
    <x v="20"/>
    <x v="885"/>
  </r>
  <r>
    <x v="0"/>
    <x v="21"/>
    <x v="1936"/>
  </r>
  <r>
    <x v="0"/>
    <x v="22"/>
    <x v="4565"/>
  </r>
  <r>
    <x v="0"/>
    <x v="23"/>
    <x v="4766"/>
  </r>
  <r>
    <x v="0"/>
    <x v="0"/>
    <x v="4458"/>
  </r>
  <r>
    <x v="0"/>
    <x v="1"/>
    <x v="1854"/>
  </r>
  <r>
    <x v="0"/>
    <x v="2"/>
    <x v="3587"/>
  </r>
  <r>
    <x v="0"/>
    <x v="3"/>
    <x v="1856"/>
  </r>
  <r>
    <x v="0"/>
    <x v="4"/>
    <x v="6953"/>
  </r>
  <r>
    <x v="0"/>
    <x v="5"/>
    <x v="4796"/>
  </r>
  <r>
    <x v="0"/>
    <x v="6"/>
    <x v="1643"/>
  </r>
  <r>
    <x v="0"/>
    <x v="7"/>
    <x v="2469"/>
  </r>
  <r>
    <x v="0"/>
    <x v="8"/>
    <x v="2393"/>
  </r>
  <r>
    <x v="0"/>
    <x v="9"/>
    <x v="3808"/>
  </r>
  <r>
    <x v="0"/>
    <x v="10"/>
    <x v="4795"/>
  </r>
  <r>
    <x v="0"/>
    <x v="11"/>
    <x v="6270"/>
  </r>
  <r>
    <x v="0"/>
    <x v="12"/>
    <x v="2419"/>
  </r>
  <r>
    <x v="0"/>
    <x v="13"/>
    <x v="4847"/>
  </r>
  <r>
    <x v="0"/>
    <x v="14"/>
    <x v="5146"/>
  </r>
  <r>
    <x v="0"/>
    <x v="15"/>
    <x v="5572"/>
  </r>
  <r>
    <x v="0"/>
    <x v="16"/>
    <x v="1603"/>
  </r>
  <r>
    <x v="0"/>
    <x v="17"/>
    <x v="3608"/>
  </r>
  <r>
    <x v="0"/>
    <x v="18"/>
    <x v="1965"/>
  </r>
  <r>
    <x v="0"/>
    <x v="19"/>
    <x v="1887"/>
  </r>
  <r>
    <x v="0"/>
    <x v="20"/>
    <x v="4118"/>
  </r>
  <r>
    <x v="0"/>
    <x v="21"/>
    <x v="2577"/>
  </r>
  <r>
    <x v="0"/>
    <x v="22"/>
    <x v="2389"/>
  </r>
  <r>
    <x v="0"/>
    <x v="23"/>
    <x v="1588"/>
  </r>
  <r>
    <x v="0"/>
    <x v="0"/>
    <x v="3161"/>
  </r>
  <r>
    <x v="0"/>
    <x v="1"/>
    <x v="4327"/>
  </r>
  <r>
    <x v="0"/>
    <x v="2"/>
    <x v="4312"/>
  </r>
  <r>
    <x v="0"/>
    <x v="3"/>
    <x v="2484"/>
  </r>
  <r>
    <x v="0"/>
    <x v="4"/>
    <x v="5374"/>
  </r>
  <r>
    <x v="0"/>
    <x v="5"/>
    <x v="3267"/>
  </r>
  <r>
    <x v="0"/>
    <x v="6"/>
    <x v="6514"/>
  </r>
  <r>
    <x v="0"/>
    <x v="7"/>
    <x v="4788"/>
  </r>
  <r>
    <x v="0"/>
    <x v="8"/>
    <x v="4640"/>
  </r>
  <r>
    <x v="0"/>
    <x v="9"/>
    <x v="5862"/>
  </r>
  <r>
    <x v="0"/>
    <x v="10"/>
    <x v="5250"/>
  </r>
  <r>
    <x v="0"/>
    <x v="11"/>
    <x v="3188"/>
  </r>
  <r>
    <x v="0"/>
    <x v="12"/>
    <x v="6018"/>
  </r>
  <r>
    <x v="0"/>
    <x v="13"/>
    <x v="3021"/>
  </r>
  <r>
    <x v="0"/>
    <x v="14"/>
    <x v="2431"/>
  </r>
  <r>
    <x v="0"/>
    <x v="15"/>
    <x v="5845"/>
  </r>
  <r>
    <x v="0"/>
    <x v="16"/>
    <x v="6314"/>
  </r>
  <r>
    <x v="0"/>
    <x v="17"/>
    <x v="6272"/>
  </r>
  <r>
    <x v="0"/>
    <x v="18"/>
    <x v="2386"/>
  </r>
  <r>
    <x v="0"/>
    <x v="19"/>
    <x v="6954"/>
  </r>
  <r>
    <x v="0"/>
    <x v="20"/>
    <x v="6955"/>
  </r>
  <r>
    <x v="0"/>
    <x v="21"/>
    <x v="4677"/>
  </r>
  <r>
    <x v="0"/>
    <x v="22"/>
    <x v="2386"/>
  </r>
  <r>
    <x v="0"/>
    <x v="23"/>
    <x v="2115"/>
  </r>
  <r>
    <x v="0"/>
    <x v="0"/>
    <x v="3203"/>
  </r>
  <r>
    <x v="0"/>
    <x v="1"/>
    <x v="4842"/>
  </r>
  <r>
    <x v="0"/>
    <x v="2"/>
    <x v="1631"/>
  </r>
  <r>
    <x v="0"/>
    <x v="3"/>
    <x v="6949"/>
  </r>
  <r>
    <x v="0"/>
    <x v="4"/>
    <x v="2622"/>
  </r>
  <r>
    <x v="0"/>
    <x v="5"/>
    <x v="1963"/>
  </r>
  <r>
    <x v="0"/>
    <x v="6"/>
    <x v="5018"/>
  </r>
  <r>
    <x v="0"/>
    <x v="7"/>
    <x v="6956"/>
  </r>
  <r>
    <x v="0"/>
    <x v="8"/>
    <x v="1656"/>
  </r>
  <r>
    <x v="0"/>
    <x v="9"/>
    <x v="3189"/>
  </r>
  <r>
    <x v="0"/>
    <x v="10"/>
    <x v="4795"/>
  </r>
  <r>
    <x v="0"/>
    <x v="11"/>
    <x v="3585"/>
  </r>
  <r>
    <x v="0"/>
    <x v="12"/>
    <x v="557"/>
  </r>
  <r>
    <x v="0"/>
    <x v="13"/>
    <x v="6137"/>
  </r>
  <r>
    <x v="0"/>
    <x v="14"/>
    <x v="5784"/>
  </r>
  <r>
    <x v="0"/>
    <x v="15"/>
    <x v="1486"/>
  </r>
  <r>
    <x v="0"/>
    <x v="16"/>
    <x v="3312"/>
  </r>
  <r>
    <x v="0"/>
    <x v="17"/>
    <x v="6957"/>
  </r>
  <r>
    <x v="0"/>
    <x v="18"/>
    <x v="3839"/>
  </r>
  <r>
    <x v="0"/>
    <x v="19"/>
    <x v="13"/>
  </r>
  <r>
    <x v="0"/>
    <x v="20"/>
    <x v="5544"/>
  </r>
  <r>
    <x v="0"/>
    <x v="21"/>
    <x v="1415"/>
  </r>
  <r>
    <x v="0"/>
    <x v="22"/>
    <x v="1634"/>
  </r>
  <r>
    <x v="0"/>
    <x v="23"/>
    <x v="4711"/>
  </r>
  <r>
    <x v="0"/>
    <x v="0"/>
    <x v="4645"/>
  </r>
  <r>
    <x v="0"/>
    <x v="1"/>
    <x v="1999"/>
  </r>
  <r>
    <x v="0"/>
    <x v="2"/>
    <x v="2098"/>
  </r>
  <r>
    <x v="0"/>
    <x v="3"/>
    <x v="2037"/>
  </r>
  <r>
    <x v="0"/>
    <x v="4"/>
    <x v="1609"/>
  </r>
  <r>
    <x v="0"/>
    <x v="5"/>
    <x v="2780"/>
  </r>
  <r>
    <x v="0"/>
    <x v="6"/>
    <x v="3224"/>
  </r>
  <r>
    <x v="0"/>
    <x v="7"/>
    <x v="2289"/>
  </r>
  <r>
    <x v="0"/>
    <x v="8"/>
    <x v="1609"/>
  </r>
  <r>
    <x v="0"/>
    <x v="9"/>
    <x v="3148"/>
  </r>
  <r>
    <x v="0"/>
    <x v="10"/>
    <x v="5047"/>
  </r>
  <r>
    <x v="0"/>
    <x v="11"/>
    <x v="2533"/>
  </r>
  <r>
    <x v="0"/>
    <x v="12"/>
    <x v="6381"/>
  </r>
  <r>
    <x v="0"/>
    <x v="13"/>
    <x v="2623"/>
  </r>
  <r>
    <x v="0"/>
    <x v="14"/>
    <x v="6032"/>
  </r>
  <r>
    <x v="0"/>
    <x v="15"/>
    <x v="1621"/>
  </r>
  <r>
    <x v="0"/>
    <x v="16"/>
    <x v="19"/>
  </r>
  <r>
    <x v="0"/>
    <x v="17"/>
    <x v="6561"/>
  </r>
  <r>
    <x v="0"/>
    <x v="18"/>
    <x v="4683"/>
  </r>
  <r>
    <x v="0"/>
    <x v="19"/>
    <x v="3771"/>
  </r>
  <r>
    <x v="0"/>
    <x v="20"/>
    <x v="5729"/>
  </r>
  <r>
    <x v="0"/>
    <x v="21"/>
    <x v="3210"/>
  </r>
  <r>
    <x v="0"/>
    <x v="22"/>
    <x v="2944"/>
  </r>
  <r>
    <x v="0"/>
    <x v="23"/>
    <x v="2548"/>
  </r>
  <r>
    <x v="0"/>
    <x v="0"/>
    <x v="6958"/>
  </r>
  <r>
    <x v="0"/>
    <x v="1"/>
    <x v="3436"/>
  </r>
  <r>
    <x v="0"/>
    <x v="2"/>
    <x v="2830"/>
  </r>
  <r>
    <x v="0"/>
    <x v="3"/>
    <x v="6340"/>
  </r>
  <r>
    <x v="0"/>
    <x v="4"/>
    <x v="101"/>
  </r>
  <r>
    <x v="0"/>
    <x v="5"/>
    <x v="5205"/>
  </r>
  <r>
    <x v="0"/>
    <x v="6"/>
    <x v="4717"/>
  </r>
  <r>
    <x v="0"/>
    <x v="7"/>
    <x v="6959"/>
  </r>
  <r>
    <x v="0"/>
    <x v="8"/>
    <x v="3818"/>
  </r>
  <r>
    <x v="0"/>
    <x v="9"/>
    <x v="4672"/>
  </r>
  <r>
    <x v="0"/>
    <x v="10"/>
    <x v="4384"/>
  </r>
  <r>
    <x v="0"/>
    <x v="11"/>
    <x v="1996"/>
  </r>
  <r>
    <x v="0"/>
    <x v="12"/>
    <x v="6453"/>
  </r>
  <r>
    <x v="0"/>
    <x v="13"/>
    <x v="2983"/>
  </r>
  <r>
    <x v="0"/>
    <x v="14"/>
    <x v="2552"/>
  </r>
  <r>
    <x v="0"/>
    <x v="15"/>
    <x v="5863"/>
  </r>
  <r>
    <x v="0"/>
    <x v="16"/>
    <x v="4768"/>
  </r>
  <r>
    <x v="0"/>
    <x v="17"/>
    <x v="6960"/>
  </r>
  <r>
    <x v="0"/>
    <x v="18"/>
    <x v="2418"/>
  </r>
  <r>
    <x v="0"/>
    <x v="19"/>
    <x v="6961"/>
  </r>
  <r>
    <x v="0"/>
    <x v="20"/>
    <x v="6943"/>
  </r>
  <r>
    <x v="0"/>
    <x v="21"/>
    <x v="1665"/>
  </r>
  <r>
    <x v="0"/>
    <x v="22"/>
    <x v="4525"/>
  </r>
  <r>
    <x v="0"/>
    <x v="23"/>
    <x v="3225"/>
  </r>
  <r>
    <x v="0"/>
    <x v="0"/>
    <x v="4783"/>
  </r>
  <r>
    <x v="0"/>
    <x v="1"/>
    <x v="3363"/>
  </r>
  <r>
    <x v="0"/>
    <x v="2"/>
    <x v="3367"/>
  </r>
  <r>
    <x v="0"/>
    <x v="3"/>
    <x v="2437"/>
  </r>
  <r>
    <x v="0"/>
    <x v="4"/>
    <x v="2183"/>
  </r>
  <r>
    <x v="0"/>
    <x v="5"/>
    <x v="3880"/>
  </r>
  <r>
    <x v="0"/>
    <x v="6"/>
    <x v="1735"/>
  </r>
  <r>
    <x v="0"/>
    <x v="7"/>
    <x v="2138"/>
  </r>
  <r>
    <x v="0"/>
    <x v="8"/>
    <x v="5990"/>
  </r>
  <r>
    <x v="0"/>
    <x v="9"/>
    <x v="1937"/>
  </r>
  <r>
    <x v="0"/>
    <x v="10"/>
    <x v="5401"/>
  </r>
  <r>
    <x v="0"/>
    <x v="11"/>
    <x v="6575"/>
  </r>
  <r>
    <x v="0"/>
    <x v="12"/>
    <x v="6962"/>
  </r>
  <r>
    <x v="0"/>
    <x v="13"/>
    <x v="6963"/>
  </r>
  <r>
    <x v="0"/>
    <x v="14"/>
    <x v="3984"/>
  </r>
  <r>
    <x v="0"/>
    <x v="15"/>
    <x v="52"/>
  </r>
  <r>
    <x v="0"/>
    <x v="16"/>
    <x v="3605"/>
  </r>
  <r>
    <x v="0"/>
    <x v="17"/>
    <x v="6964"/>
  </r>
  <r>
    <x v="0"/>
    <x v="18"/>
    <x v="6505"/>
  </r>
  <r>
    <x v="0"/>
    <x v="19"/>
    <x v="1957"/>
  </r>
  <r>
    <x v="0"/>
    <x v="20"/>
    <x v="6965"/>
  </r>
  <r>
    <x v="0"/>
    <x v="21"/>
    <x v="3881"/>
  </r>
  <r>
    <x v="0"/>
    <x v="22"/>
    <x v="435"/>
  </r>
  <r>
    <x v="0"/>
    <x v="23"/>
    <x v="5332"/>
  </r>
  <r>
    <x v="1"/>
    <x v="0"/>
    <x v="1607"/>
  </r>
  <r>
    <x v="1"/>
    <x v="1"/>
    <x v="1537"/>
  </r>
  <r>
    <x v="1"/>
    <x v="2"/>
    <x v="4742"/>
  </r>
  <r>
    <x v="1"/>
    <x v="3"/>
    <x v="4430"/>
  </r>
  <r>
    <x v="1"/>
    <x v="4"/>
    <x v="4503"/>
  </r>
  <r>
    <x v="1"/>
    <x v="5"/>
    <x v="4587"/>
  </r>
  <r>
    <x v="1"/>
    <x v="6"/>
    <x v="1770"/>
  </r>
  <r>
    <x v="1"/>
    <x v="7"/>
    <x v="4760"/>
  </r>
  <r>
    <x v="1"/>
    <x v="8"/>
    <x v="1906"/>
  </r>
  <r>
    <x v="1"/>
    <x v="9"/>
    <x v="3961"/>
  </r>
  <r>
    <x v="1"/>
    <x v="10"/>
    <x v="1906"/>
  </r>
  <r>
    <x v="1"/>
    <x v="11"/>
    <x v="4769"/>
  </r>
  <r>
    <x v="1"/>
    <x v="12"/>
    <x v="5646"/>
  </r>
  <r>
    <x v="1"/>
    <x v="13"/>
    <x v="2842"/>
  </r>
  <r>
    <x v="1"/>
    <x v="14"/>
    <x v="2130"/>
  </r>
  <r>
    <x v="1"/>
    <x v="15"/>
    <x v="1684"/>
  </r>
  <r>
    <x v="1"/>
    <x v="16"/>
    <x v="1486"/>
  </r>
  <r>
    <x v="1"/>
    <x v="17"/>
    <x v="6966"/>
  </r>
  <r>
    <x v="1"/>
    <x v="18"/>
    <x v="55"/>
  </r>
  <r>
    <x v="1"/>
    <x v="19"/>
    <x v="4734"/>
  </r>
  <r>
    <x v="1"/>
    <x v="20"/>
    <x v="23"/>
  </r>
  <r>
    <x v="1"/>
    <x v="21"/>
    <x v="513"/>
  </r>
  <r>
    <x v="1"/>
    <x v="22"/>
    <x v="3732"/>
  </r>
  <r>
    <x v="1"/>
    <x v="23"/>
    <x v="1673"/>
  </r>
  <r>
    <x v="1"/>
    <x v="0"/>
    <x v="4134"/>
  </r>
  <r>
    <x v="1"/>
    <x v="1"/>
    <x v="2299"/>
  </r>
  <r>
    <x v="1"/>
    <x v="2"/>
    <x v="29"/>
  </r>
  <r>
    <x v="1"/>
    <x v="3"/>
    <x v="2832"/>
  </r>
  <r>
    <x v="1"/>
    <x v="4"/>
    <x v="4387"/>
  </r>
  <r>
    <x v="1"/>
    <x v="5"/>
    <x v="1538"/>
  </r>
  <r>
    <x v="1"/>
    <x v="6"/>
    <x v="6775"/>
  </r>
  <r>
    <x v="1"/>
    <x v="7"/>
    <x v="6266"/>
  </r>
  <r>
    <x v="1"/>
    <x v="8"/>
    <x v="6967"/>
  </r>
  <r>
    <x v="1"/>
    <x v="9"/>
    <x v="5411"/>
  </r>
  <r>
    <x v="1"/>
    <x v="10"/>
    <x v="3786"/>
  </r>
  <r>
    <x v="1"/>
    <x v="11"/>
    <x v="5408"/>
  </r>
  <r>
    <x v="1"/>
    <x v="12"/>
    <x v="4503"/>
  </r>
  <r>
    <x v="1"/>
    <x v="13"/>
    <x v="6807"/>
  </r>
  <r>
    <x v="1"/>
    <x v="14"/>
    <x v="5235"/>
  </r>
  <r>
    <x v="1"/>
    <x v="15"/>
    <x v="3919"/>
  </r>
  <r>
    <x v="1"/>
    <x v="16"/>
    <x v="5727"/>
  </r>
  <r>
    <x v="1"/>
    <x v="17"/>
    <x v="6968"/>
  </r>
  <r>
    <x v="1"/>
    <x v="18"/>
    <x v="1935"/>
  </r>
  <r>
    <x v="1"/>
    <x v="19"/>
    <x v="6269"/>
  </r>
  <r>
    <x v="1"/>
    <x v="20"/>
    <x v="6969"/>
  </r>
  <r>
    <x v="1"/>
    <x v="21"/>
    <x v="4507"/>
  </r>
  <r>
    <x v="1"/>
    <x v="22"/>
    <x v="4344"/>
  </r>
  <r>
    <x v="1"/>
    <x v="23"/>
    <x v="6970"/>
  </r>
  <r>
    <x v="1"/>
    <x v="0"/>
    <x v="2212"/>
  </r>
  <r>
    <x v="1"/>
    <x v="1"/>
    <x v="3296"/>
  </r>
  <r>
    <x v="1"/>
    <x v="2"/>
    <x v="2195"/>
  </r>
  <r>
    <x v="1"/>
    <x v="3"/>
    <x v="6340"/>
  </r>
  <r>
    <x v="1"/>
    <x v="4"/>
    <x v="3753"/>
  </r>
  <r>
    <x v="1"/>
    <x v="5"/>
    <x v="3177"/>
  </r>
  <r>
    <x v="1"/>
    <x v="6"/>
    <x v="5116"/>
  </r>
  <r>
    <x v="1"/>
    <x v="7"/>
    <x v="4890"/>
  </r>
  <r>
    <x v="1"/>
    <x v="8"/>
    <x v="5782"/>
  </r>
  <r>
    <x v="1"/>
    <x v="9"/>
    <x v="4364"/>
  </r>
  <r>
    <x v="1"/>
    <x v="10"/>
    <x v="5414"/>
  </r>
  <r>
    <x v="1"/>
    <x v="11"/>
    <x v="5772"/>
  </r>
  <r>
    <x v="1"/>
    <x v="12"/>
    <x v="4354"/>
  </r>
  <r>
    <x v="1"/>
    <x v="13"/>
    <x v="556"/>
  </r>
  <r>
    <x v="1"/>
    <x v="14"/>
    <x v="1540"/>
  </r>
  <r>
    <x v="1"/>
    <x v="15"/>
    <x v="5733"/>
  </r>
  <r>
    <x v="1"/>
    <x v="16"/>
    <x v="3351"/>
  </r>
  <r>
    <x v="1"/>
    <x v="17"/>
    <x v="434"/>
  </r>
  <r>
    <x v="1"/>
    <x v="18"/>
    <x v="470"/>
  </r>
  <r>
    <x v="1"/>
    <x v="19"/>
    <x v="503"/>
  </r>
  <r>
    <x v="1"/>
    <x v="20"/>
    <x v="1516"/>
  </r>
  <r>
    <x v="1"/>
    <x v="21"/>
    <x v="5845"/>
  </r>
  <r>
    <x v="1"/>
    <x v="22"/>
    <x v="3209"/>
  </r>
  <r>
    <x v="1"/>
    <x v="23"/>
    <x v="6518"/>
  </r>
  <r>
    <x v="1"/>
    <x v="0"/>
    <x v="6835"/>
  </r>
  <r>
    <x v="1"/>
    <x v="1"/>
    <x v="2831"/>
  </r>
  <r>
    <x v="1"/>
    <x v="2"/>
    <x v="1869"/>
  </r>
  <r>
    <x v="1"/>
    <x v="3"/>
    <x v="4125"/>
  </r>
  <r>
    <x v="1"/>
    <x v="4"/>
    <x v="6255"/>
  </r>
  <r>
    <x v="1"/>
    <x v="5"/>
    <x v="4768"/>
  </r>
  <r>
    <x v="1"/>
    <x v="6"/>
    <x v="1981"/>
  </r>
  <r>
    <x v="1"/>
    <x v="7"/>
    <x v="4430"/>
  </r>
  <r>
    <x v="1"/>
    <x v="8"/>
    <x v="5527"/>
  </r>
  <r>
    <x v="1"/>
    <x v="9"/>
    <x v="1615"/>
  </r>
  <r>
    <x v="1"/>
    <x v="10"/>
    <x v="3681"/>
  </r>
  <r>
    <x v="1"/>
    <x v="11"/>
    <x v="4966"/>
  </r>
  <r>
    <x v="1"/>
    <x v="12"/>
    <x v="6971"/>
  </r>
  <r>
    <x v="1"/>
    <x v="13"/>
    <x v="6972"/>
  </r>
  <r>
    <x v="1"/>
    <x v="14"/>
    <x v="2936"/>
  </r>
  <r>
    <x v="1"/>
    <x v="15"/>
    <x v="2363"/>
  </r>
  <r>
    <x v="1"/>
    <x v="16"/>
    <x v="6827"/>
  </r>
  <r>
    <x v="1"/>
    <x v="17"/>
    <x v="6019"/>
  </r>
  <r>
    <x v="1"/>
    <x v="18"/>
    <x v="4934"/>
  </r>
  <r>
    <x v="1"/>
    <x v="19"/>
    <x v="3909"/>
  </r>
  <r>
    <x v="1"/>
    <x v="20"/>
    <x v="3663"/>
  </r>
  <r>
    <x v="1"/>
    <x v="21"/>
    <x v="5842"/>
  </r>
  <r>
    <x v="1"/>
    <x v="22"/>
    <x v="2830"/>
  </r>
  <r>
    <x v="1"/>
    <x v="23"/>
    <x v="3016"/>
  </r>
  <r>
    <x v="1"/>
    <x v="0"/>
    <x v="3194"/>
  </r>
  <r>
    <x v="1"/>
    <x v="1"/>
    <x v="2830"/>
  </r>
  <r>
    <x v="1"/>
    <x v="2"/>
    <x v="4360"/>
  </r>
  <r>
    <x v="1"/>
    <x v="3"/>
    <x v="2178"/>
  </r>
  <r>
    <x v="1"/>
    <x v="4"/>
    <x v="3588"/>
  </r>
  <r>
    <x v="1"/>
    <x v="5"/>
    <x v="6973"/>
  </r>
  <r>
    <x v="1"/>
    <x v="6"/>
    <x v="4509"/>
  </r>
  <r>
    <x v="1"/>
    <x v="7"/>
    <x v="4269"/>
  </r>
  <r>
    <x v="1"/>
    <x v="8"/>
    <x v="6974"/>
  </r>
  <r>
    <x v="1"/>
    <x v="9"/>
    <x v="40"/>
  </r>
  <r>
    <x v="1"/>
    <x v="10"/>
    <x v="6975"/>
  </r>
  <r>
    <x v="1"/>
    <x v="11"/>
    <x v="2"/>
  </r>
  <r>
    <x v="1"/>
    <x v="12"/>
    <x v="6869"/>
  </r>
  <r>
    <x v="1"/>
    <x v="13"/>
    <x v="5355"/>
  </r>
  <r>
    <x v="1"/>
    <x v="14"/>
    <x v="1857"/>
  </r>
  <r>
    <x v="1"/>
    <x v="15"/>
    <x v="2961"/>
  </r>
  <r>
    <x v="1"/>
    <x v="16"/>
    <x v="2185"/>
  </r>
  <r>
    <x v="1"/>
    <x v="17"/>
    <x v="460"/>
  </r>
  <r>
    <x v="1"/>
    <x v="18"/>
    <x v="4280"/>
  </r>
  <r>
    <x v="1"/>
    <x v="19"/>
    <x v="2814"/>
  </r>
  <r>
    <x v="1"/>
    <x v="20"/>
    <x v="5712"/>
  </r>
  <r>
    <x v="1"/>
    <x v="21"/>
    <x v="2739"/>
  </r>
  <r>
    <x v="1"/>
    <x v="22"/>
    <x v="1854"/>
  </r>
  <r>
    <x v="1"/>
    <x v="23"/>
    <x v="1861"/>
  </r>
  <r>
    <x v="1"/>
    <x v="0"/>
    <x v="5775"/>
  </r>
  <r>
    <x v="1"/>
    <x v="1"/>
    <x v="3234"/>
  </r>
  <r>
    <x v="1"/>
    <x v="2"/>
    <x v="6976"/>
  </r>
  <r>
    <x v="1"/>
    <x v="3"/>
    <x v="6977"/>
  </r>
  <r>
    <x v="1"/>
    <x v="4"/>
    <x v="3611"/>
  </r>
  <r>
    <x v="1"/>
    <x v="5"/>
    <x v="3012"/>
  </r>
  <r>
    <x v="1"/>
    <x v="6"/>
    <x v="6975"/>
  </r>
  <r>
    <x v="1"/>
    <x v="7"/>
    <x v="3932"/>
  </r>
  <r>
    <x v="1"/>
    <x v="8"/>
    <x v="2085"/>
  </r>
  <r>
    <x v="1"/>
    <x v="9"/>
    <x v="1605"/>
  </r>
  <r>
    <x v="1"/>
    <x v="10"/>
    <x v="3681"/>
  </r>
  <r>
    <x v="1"/>
    <x v="11"/>
    <x v="3377"/>
  </r>
  <r>
    <x v="1"/>
    <x v="12"/>
    <x v="1873"/>
  </r>
  <r>
    <x v="1"/>
    <x v="13"/>
    <x v="3738"/>
  </r>
  <r>
    <x v="1"/>
    <x v="14"/>
    <x v="3203"/>
  </r>
  <r>
    <x v="1"/>
    <x v="15"/>
    <x v="5488"/>
  </r>
  <r>
    <x v="1"/>
    <x v="16"/>
    <x v="1610"/>
  </r>
  <r>
    <x v="1"/>
    <x v="17"/>
    <x v="6978"/>
  </r>
  <r>
    <x v="1"/>
    <x v="18"/>
    <x v="5232"/>
  </r>
  <r>
    <x v="1"/>
    <x v="19"/>
    <x v="1653"/>
  </r>
  <r>
    <x v="1"/>
    <x v="20"/>
    <x v="2983"/>
  </r>
  <r>
    <x v="1"/>
    <x v="21"/>
    <x v="2376"/>
  </r>
  <r>
    <x v="1"/>
    <x v="22"/>
    <x v="6954"/>
  </r>
  <r>
    <x v="1"/>
    <x v="23"/>
    <x v="2743"/>
  </r>
  <r>
    <x v="1"/>
    <x v="0"/>
    <x v="3808"/>
  </r>
  <r>
    <x v="1"/>
    <x v="1"/>
    <x v="71"/>
  </r>
  <r>
    <x v="1"/>
    <x v="2"/>
    <x v="3599"/>
  </r>
  <r>
    <x v="1"/>
    <x v="3"/>
    <x v="2626"/>
  </r>
  <r>
    <x v="1"/>
    <x v="4"/>
    <x v="4364"/>
  </r>
  <r>
    <x v="1"/>
    <x v="5"/>
    <x v="5896"/>
  </r>
  <r>
    <x v="1"/>
    <x v="6"/>
    <x v="4140"/>
  </r>
  <r>
    <x v="1"/>
    <x v="7"/>
    <x v="3638"/>
  </r>
  <r>
    <x v="1"/>
    <x v="8"/>
    <x v="4725"/>
  </r>
  <r>
    <x v="1"/>
    <x v="9"/>
    <x v="1645"/>
  </r>
  <r>
    <x v="1"/>
    <x v="10"/>
    <x v="14"/>
  </r>
  <r>
    <x v="1"/>
    <x v="11"/>
    <x v="4155"/>
  </r>
  <r>
    <x v="1"/>
    <x v="12"/>
    <x v="1560"/>
  </r>
  <r>
    <x v="1"/>
    <x v="13"/>
    <x v="6979"/>
  </r>
  <r>
    <x v="1"/>
    <x v="14"/>
    <x v="1674"/>
  </r>
  <r>
    <x v="1"/>
    <x v="15"/>
    <x v="4282"/>
  </r>
  <r>
    <x v="1"/>
    <x v="16"/>
    <x v="4087"/>
  </r>
  <r>
    <x v="1"/>
    <x v="17"/>
    <x v="1958"/>
  </r>
  <r>
    <x v="1"/>
    <x v="18"/>
    <x v="3337"/>
  </r>
  <r>
    <x v="1"/>
    <x v="19"/>
    <x v="4871"/>
  </r>
  <r>
    <x v="1"/>
    <x v="20"/>
    <x v="2263"/>
  </r>
  <r>
    <x v="1"/>
    <x v="21"/>
    <x v="4084"/>
  </r>
  <r>
    <x v="1"/>
    <x v="22"/>
    <x v="2526"/>
  </r>
  <r>
    <x v="1"/>
    <x v="23"/>
    <x v="3705"/>
  </r>
  <r>
    <x v="1"/>
    <x v="0"/>
    <x v="6361"/>
  </r>
  <r>
    <x v="1"/>
    <x v="1"/>
    <x v="4154"/>
  </r>
  <r>
    <x v="1"/>
    <x v="2"/>
    <x v="4270"/>
  </r>
  <r>
    <x v="1"/>
    <x v="3"/>
    <x v="1672"/>
  </r>
  <r>
    <x v="1"/>
    <x v="4"/>
    <x v="5849"/>
  </r>
  <r>
    <x v="1"/>
    <x v="5"/>
    <x v="6980"/>
  </r>
  <r>
    <x v="1"/>
    <x v="6"/>
    <x v="224"/>
  </r>
  <r>
    <x v="1"/>
    <x v="7"/>
    <x v="6981"/>
  </r>
  <r>
    <x v="1"/>
    <x v="8"/>
    <x v="6982"/>
  </r>
  <r>
    <x v="1"/>
    <x v="9"/>
    <x v="4483"/>
  </r>
  <r>
    <x v="1"/>
    <x v="10"/>
    <x v="5207"/>
  </r>
  <r>
    <x v="1"/>
    <x v="11"/>
    <x v="5575"/>
  </r>
  <r>
    <x v="1"/>
    <x v="12"/>
    <x v="5208"/>
  </r>
  <r>
    <x v="1"/>
    <x v="13"/>
    <x v="5575"/>
  </r>
  <r>
    <x v="1"/>
    <x v="14"/>
    <x v="2195"/>
  </r>
  <r>
    <x v="1"/>
    <x v="15"/>
    <x v="579"/>
  </r>
  <r>
    <x v="1"/>
    <x v="16"/>
    <x v="533"/>
  </r>
  <r>
    <x v="1"/>
    <x v="17"/>
    <x v="54"/>
  </r>
  <r>
    <x v="1"/>
    <x v="18"/>
    <x v="396"/>
  </r>
  <r>
    <x v="1"/>
    <x v="19"/>
    <x v="2412"/>
  </r>
  <r>
    <x v="1"/>
    <x v="20"/>
    <x v="6271"/>
  </r>
  <r>
    <x v="1"/>
    <x v="21"/>
    <x v="1536"/>
  </r>
  <r>
    <x v="1"/>
    <x v="22"/>
    <x v="535"/>
  </r>
  <r>
    <x v="1"/>
    <x v="23"/>
    <x v="5480"/>
  </r>
  <r>
    <x v="1"/>
    <x v="0"/>
    <x v="1598"/>
  </r>
  <r>
    <x v="1"/>
    <x v="1"/>
    <x v="5361"/>
  </r>
  <r>
    <x v="1"/>
    <x v="2"/>
    <x v="2834"/>
  </r>
  <r>
    <x v="1"/>
    <x v="3"/>
    <x v="1646"/>
  </r>
  <r>
    <x v="1"/>
    <x v="4"/>
    <x v="2366"/>
  </r>
  <r>
    <x v="1"/>
    <x v="5"/>
    <x v="1437"/>
  </r>
  <r>
    <x v="1"/>
    <x v="6"/>
    <x v="6983"/>
  </r>
  <r>
    <x v="1"/>
    <x v="7"/>
    <x v="2057"/>
  </r>
  <r>
    <x v="1"/>
    <x v="8"/>
    <x v="3864"/>
  </r>
  <r>
    <x v="1"/>
    <x v="9"/>
    <x v="4018"/>
  </r>
  <r>
    <x v="1"/>
    <x v="10"/>
    <x v="430"/>
  </r>
  <r>
    <x v="1"/>
    <x v="11"/>
    <x v="6984"/>
  </r>
  <r>
    <x v="1"/>
    <x v="12"/>
    <x v="1803"/>
  </r>
  <r>
    <x v="1"/>
    <x v="13"/>
    <x v="1541"/>
  </r>
  <r>
    <x v="1"/>
    <x v="14"/>
    <x v="3670"/>
  </r>
  <r>
    <x v="1"/>
    <x v="15"/>
    <x v="3020"/>
  </r>
  <r>
    <x v="1"/>
    <x v="16"/>
    <x v="6985"/>
  </r>
  <r>
    <x v="1"/>
    <x v="17"/>
    <x v="4379"/>
  </r>
  <r>
    <x v="1"/>
    <x v="18"/>
    <x v="6986"/>
  </r>
  <r>
    <x v="1"/>
    <x v="19"/>
    <x v="6241"/>
  </r>
  <r>
    <x v="1"/>
    <x v="20"/>
    <x v="4487"/>
  </r>
  <r>
    <x v="1"/>
    <x v="21"/>
    <x v="1559"/>
  </r>
  <r>
    <x v="1"/>
    <x v="22"/>
    <x v="5606"/>
  </r>
  <r>
    <x v="1"/>
    <x v="23"/>
    <x v="2631"/>
  </r>
  <r>
    <x v="1"/>
    <x v="0"/>
    <x v="2031"/>
  </r>
  <r>
    <x v="1"/>
    <x v="1"/>
    <x v="1568"/>
  </r>
  <r>
    <x v="1"/>
    <x v="2"/>
    <x v="6987"/>
  </r>
  <r>
    <x v="1"/>
    <x v="3"/>
    <x v="428"/>
  </r>
  <r>
    <x v="1"/>
    <x v="4"/>
    <x v="2685"/>
  </r>
  <r>
    <x v="1"/>
    <x v="5"/>
    <x v="4816"/>
  </r>
  <r>
    <x v="1"/>
    <x v="6"/>
    <x v="3256"/>
  </r>
  <r>
    <x v="1"/>
    <x v="7"/>
    <x v="1604"/>
  </r>
  <r>
    <x v="1"/>
    <x v="8"/>
    <x v="3286"/>
  </r>
  <r>
    <x v="1"/>
    <x v="9"/>
    <x v="2545"/>
  </r>
  <r>
    <x v="1"/>
    <x v="10"/>
    <x v="5227"/>
  </r>
  <r>
    <x v="1"/>
    <x v="11"/>
    <x v="1633"/>
  </r>
  <r>
    <x v="1"/>
    <x v="12"/>
    <x v="3312"/>
  </r>
  <r>
    <x v="1"/>
    <x v="13"/>
    <x v="3229"/>
  </r>
  <r>
    <x v="1"/>
    <x v="14"/>
    <x v="6135"/>
  </r>
  <r>
    <x v="1"/>
    <x v="15"/>
    <x v="4806"/>
  </r>
  <r>
    <x v="1"/>
    <x v="16"/>
    <x v="1609"/>
  </r>
  <r>
    <x v="1"/>
    <x v="17"/>
    <x v="3375"/>
  </r>
  <r>
    <x v="1"/>
    <x v="18"/>
    <x v="1662"/>
  </r>
  <r>
    <x v="1"/>
    <x v="19"/>
    <x v="5189"/>
  </r>
  <r>
    <x v="1"/>
    <x v="20"/>
    <x v="5298"/>
  </r>
  <r>
    <x v="1"/>
    <x v="21"/>
    <x v="4080"/>
  </r>
  <r>
    <x v="1"/>
    <x v="22"/>
    <x v="529"/>
  </r>
  <r>
    <x v="1"/>
    <x v="23"/>
    <x v="6988"/>
  </r>
  <r>
    <x v="1"/>
    <x v="0"/>
    <x v="3619"/>
  </r>
  <r>
    <x v="1"/>
    <x v="1"/>
    <x v="6989"/>
  </r>
  <r>
    <x v="1"/>
    <x v="2"/>
    <x v="2391"/>
  </r>
  <r>
    <x v="1"/>
    <x v="3"/>
    <x v="2477"/>
  </r>
  <r>
    <x v="1"/>
    <x v="4"/>
    <x v="107"/>
  </r>
  <r>
    <x v="1"/>
    <x v="5"/>
    <x v="6270"/>
  </r>
  <r>
    <x v="1"/>
    <x v="6"/>
    <x v="5916"/>
  </r>
  <r>
    <x v="1"/>
    <x v="7"/>
    <x v="5927"/>
  </r>
  <r>
    <x v="1"/>
    <x v="8"/>
    <x v="1519"/>
  </r>
  <r>
    <x v="1"/>
    <x v="9"/>
    <x v="4176"/>
  </r>
  <r>
    <x v="1"/>
    <x v="10"/>
    <x v="6990"/>
  </r>
  <r>
    <x v="1"/>
    <x v="11"/>
    <x v="826"/>
  </r>
  <r>
    <x v="1"/>
    <x v="12"/>
    <x v="1974"/>
  </r>
  <r>
    <x v="1"/>
    <x v="13"/>
    <x v="471"/>
  </r>
  <r>
    <x v="1"/>
    <x v="14"/>
    <x v="4770"/>
  </r>
  <r>
    <x v="1"/>
    <x v="15"/>
    <x v="6"/>
  </r>
  <r>
    <x v="1"/>
    <x v="16"/>
    <x v="5758"/>
  </r>
  <r>
    <x v="1"/>
    <x v="17"/>
    <x v="3845"/>
  </r>
  <r>
    <x v="1"/>
    <x v="18"/>
    <x v="6991"/>
  </r>
  <r>
    <x v="1"/>
    <x v="19"/>
    <x v="6992"/>
  </r>
  <r>
    <x v="1"/>
    <x v="20"/>
    <x v="874"/>
  </r>
  <r>
    <x v="1"/>
    <x v="21"/>
    <x v="6967"/>
  </r>
  <r>
    <x v="1"/>
    <x v="22"/>
    <x v="1882"/>
  </r>
  <r>
    <x v="1"/>
    <x v="23"/>
    <x v="6993"/>
  </r>
  <r>
    <x v="1"/>
    <x v="0"/>
    <x v="6994"/>
  </r>
  <r>
    <x v="1"/>
    <x v="1"/>
    <x v="6995"/>
  </r>
  <r>
    <x v="1"/>
    <x v="2"/>
    <x v="6996"/>
  </r>
  <r>
    <x v="1"/>
    <x v="3"/>
    <x v="6633"/>
  </r>
  <r>
    <x v="1"/>
    <x v="4"/>
    <x v="5348"/>
  </r>
  <r>
    <x v="1"/>
    <x v="5"/>
    <x v="2271"/>
  </r>
  <r>
    <x v="1"/>
    <x v="6"/>
    <x v="6997"/>
  </r>
  <r>
    <x v="1"/>
    <x v="7"/>
    <x v="5486"/>
  </r>
  <r>
    <x v="1"/>
    <x v="8"/>
    <x v="1543"/>
  </r>
  <r>
    <x v="1"/>
    <x v="9"/>
    <x v="6998"/>
  </r>
  <r>
    <x v="1"/>
    <x v="10"/>
    <x v="6999"/>
  </r>
  <r>
    <x v="1"/>
    <x v="11"/>
    <x v="4576"/>
  </r>
  <r>
    <x v="1"/>
    <x v="12"/>
    <x v="1401"/>
  </r>
  <r>
    <x v="1"/>
    <x v="13"/>
    <x v="7000"/>
  </r>
  <r>
    <x v="1"/>
    <x v="14"/>
    <x v="1521"/>
  </r>
  <r>
    <x v="1"/>
    <x v="15"/>
    <x v="7001"/>
  </r>
  <r>
    <x v="1"/>
    <x v="16"/>
    <x v="7002"/>
  </r>
  <r>
    <x v="1"/>
    <x v="17"/>
    <x v="7003"/>
  </r>
  <r>
    <x v="1"/>
    <x v="18"/>
    <x v="4093"/>
  </r>
  <r>
    <x v="1"/>
    <x v="19"/>
    <x v="3377"/>
  </r>
  <r>
    <x v="1"/>
    <x v="20"/>
    <x v="3681"/>
  </r>
  <r>
    <x v="1"/>
    <x v="21"/>
    <x v="6956"/>
  </r>
  <r>
    <x v="1"/>
    <x v="22"/>
    <x v="7004"/>
  </r>
  <r>
    <x v="1"/>
    <x v="23"/>
    <x v="4382"/>
  </r>
  <r>
    <x v="1"/>
    <x v="0"/>
    <x v="5800"/>
  </r>
  <r>
    <x v="1"/>
    <x v="1"/>
    <x v="7005"/>
  </r>
  <r>
    <x v="1"/>
    <x v="2"/>
    <x v="4550"/>
  </r>
  <r>
    <x v="1"/>
    <x v="3"/>
    <x v="2442"/>
  </r>
  <r>
    <x v="1"/>
    <x v="4"/>
    <x v="1487"/>
  </r>
  <r>
    <x v="1"/>
    <x v="5"/>
    <x v="4570"/>
  </r>
  <r>
    <x v="1"/>
    <x v="6"/>
    <x v="6898"/>
  </r>
  <r>
    <x v="1"/>
    <x v="7"/>
    <x v="7006"/>
  </r>
  <r>
    <x v="1"/>
    <x v="8"/>
    <x v="7007"/>
  </r>
  <r>
    <x v="1"/>
    <x v="9"/>
    <x v="6674"/>
  </r>
  <r>
    <x v="1"/>
    <x v="10"/>
    <x v="4759"/>
  </r>
  <r>
    <x v="1"/>
    <x v="11"/>
    <x v="7008"/>
  </r>
  <r>
    <x v="1"/>
    <x v="12"/>
    <x v="2662"/>
  </r>
  <r>
    <x v="1"/>
    <x v="13"/>
    <x v="4085"/>
  </r>
  <r>
    <x v="1"/>
    <x v="14"/>
    <x v="21"/>
  </r>
  <r>
    <x v="1"/>
    <x v="15"/>
    <x v="4801"/>
  </r>
  <r>
    <x v="1"/>
    <x v="16"/>
    <x v="2647"/>
  </r>
  <r>
    <x v="1"/>
    <x v="17"/>
    <x v="7009"/>
  </r>
  <r>
    <x v="1"/>
    <x v="18"/>
    <x v="439"/>
  </r>
  <r>
    <x v="1"/>
    <x v="19"/>
    <x v="3771"/>
  </r>
  <r>
    <x v="1"/>
    <x v="20"/>
    <x v="6386"/>
  </r>
  <r>
    <x v="1"/>
    <x v="21"/>
    <x v="3366"/>
  </r>
  <r>
    <x v="1"/>
    <x v="22"/>
    <x v="2167"/>
  </r>
  <r>
    <x v="1"/>
    <x v="23"/>
    <x v="1937"/>
  </r>
  <r>
    <x v="1"/>
    <x v="0"/>
    <x v="5414"/>
  </r>
  <r>
    <x v="1"/>
    <x v="1"/>
    <x v="3366"/>
  </r>
  <r>
    <x v="1"/>
    <x v="2"/>
    <x v="4962"/>
  </r>
  <r>
    <x v="1"/>
    <x v="3"/>
    <x v="1980"/>
  </r>
  <r>
    <x v="1"/>
    <x v="4"/>
    <x v="101"/>
  </r>
  <r>
    <x v="1"/>
    <x v="5"/>
    <x v="1667"/>
  </r>
  <r>
    <x v="1"/>
    <x v="6"/>
    <x v="7010"/>
  </r>
  <r>
    <x v="1"/>
    <x v="7"/>
    <x v="3860"/>
  </r>
  <r>
    <x v="1"/>
    <x v="8"/>
    <x v="5861"/>
  </r>
  <r>
    <x v="1"/>
    <x v="9"/>
    <x v="2744"/>
  </r>
  <r>
    <x v="1"/>
    <x v="10"/>
    <x v="76"/>
  </r>
  <r>
    <x v="1"/>
    <x v="11"/>
    <x v="2797"/>
  </r>
  <r>
    <x v="1"/>
    <x v="12"/>
    <x v="3739"/>
  </r>
  <r>
    <x v="1"/>
    <x v="13"/>
    <x v="3876"/>
  </r>
  <r>
    <x v="1"/>
    <x v="14"/>
    <x v="3014"/>
  </r>
  <r>
    <x v="1"/>
    <x v="15"/>
    <x v="4873"/>
  </r>
  <r>
    <x v="1"/>
    <x v="16"/>
    <x v="2706"/>
  </r>
  <r>
    <x v="1"/>
    <x v="17"/>
    <x v="2625"/>
  </r>
  <r>
    <x v="1"/>
    <x v="18"/>
    <x v="2777"/>
  </r>
  <r>
    <x v="1"/>
    <x v="19"/>
    <x v="3150"/>
  </r>
  <r>
    <x v="1"/>
    <x v="20"/>
    <x v="4871"/>
  </r>
  <r>
    <x v="1"/>
    <x v="21"/>
    <x v="4938"/>
  </r>
  <r>
    <x v="1"/>
    <x v="22"/>
    <x v="5731"/>
  </r>
  <r>
    <x v="1"/>
    <x v="23"/>
    <x v="4842"/>
  </r>
  <r>
    <x v="1"/>
    <x v="0"/>
    <x v="4382"/>
  </r>
  <r>
    <x v="1"/>
    <x v="1"/>
    <x v="4557"/>
  </r>
  <r>
    <x v="1"/>
    <x v="2"/>
    <x v="3816"/>
  </r>
  <r>
    <x v="1"/>
    <x v="3"/>
    <x v="2647"/>
  </r>
  <r>
    <x v="1"/>
    <x v="4"/>
    <x v="4967"/>
  </r>
  <r>
    <x v="1"/>
    <x v="5"/>
    <x v="4506"/>
  </r>
  <r>
    <x v="1"/>
    <x v="6"/>
    <x v="2167"/>
  </r>
  <r>
    <x v="1"/>
    <x v="7"/>
    <x v="5916"/>
  </r>
  <r>
    <x v="1"/>
    <x v="8"/>
    <x v="4433"/>
  </r>
  <r>
    <x v="1"/>
    <x v="9"/>
    <x v="2164"/>
  </r>
  <r>
    <x v="1"/>
    <x v="10"/>
    <x v="6141"/>
  </r>
  <r>
    <x v="1"/>
    <x v="11"/>
    <x v="2412"/>
  </r>
  <r>
    <x v="1"/>
    <x v="12"/>
    <x v="5217"/>
  </r>
  <r>
    <x v="1"/>
    <x v="13"/>
    <x v="3912"/>
  </r>
  <r>
    <x v="1"/>
    <x v="14"/>
    <x v="1963"/>
  </r>
  <r>
    <x v="1"/>
    <x v="15"/>
    <x v="4731"/>
  </r>
  <r>
    <x v="1"/>
    <x v="16"/>
    <x v="26"/>
  </r>
  <r>
    <x v="1"/>
    <x v="17"/>
    <x v="2655"/>
  </r>
  <r>
    <x v="1"/>
    <x v="18"/>
    <x v="6939"/>
  </r>
  <r>
    <x v="1"/>
    <x v="19"/>
    <x v="1683"/>
  </r>
  <r>
    <x v="1"/>
    <x v="20"/>
    <x v="1598"/>
  </r>
  <r>
    <x v="1"/>
    <x v="21"/>
    <x v="1619"/>
  </r>
  <r>
    <x v="1"/>
    <x v="22"/>
    <x v="2933"/>
  </r>
  <r>
    <x v="1"/>
    <x v="23"/>
    <x v="2868"/>
  </r>
  <r>
    <x v="1"/>
    <x v="0"/>
    <x v="4273"/>
  </r>
  <r>
    <x v="1"/>
    <x v="1"/>
    <x v="3094"/>
  </r>
  <r>
    <x v="1"/>
    <x v="2"/>
    <x v="3723"/>
  </r>
  <r>
    <x v="1"/>
    <x v="3"/>
    <x v="2629"/>
  </r>
  <r>
    <x v="1"/>
    <x v="4"/>
    <x v="2238"/>
  </r>
  <r>
    <x v="1"/>
    <x v="5"/>
    <x v="4131"/>
  </r>
  <r>
    <x v="1"/>
    <x v="6"/>
    <x v="5388"/>
  </r>
  <r>
    <x v="1"/>
    <x v="7"/>
    <x v="6450"/>
  </r>
  <r>
    <x v="1"/>
    <x v="8"/>
    <x v="3801"/>
  </r>
  <r>
    <x v="1"/>
    <x v="9"/>
    <x v="427"/>
  </r>
  <r>
    <x v="1"/>
    <x v="10"/>
    <x v="466"/>
  </r>
  <r>
    <x v="1"/>
    <x v="11"/>
    <x v="1675"/>
  </r>
  <r>
    <x v="1"/>
    <x v="12"/>
    <x v="3912"/>
  </r>
  <r>
    <x v="1"/>
    <x v="13"/>
    <x v="5642"/>
  </r>
  <r>
    <x v="1"/>
    <x v="14"/>
    <x v="5523"/>
  </r>
  <r>
    <x v="1"/>
    <x v="15"/>
    <x v="70"/>
  </r>
  <r>
    <x v="1"/>
    <x v="16"/>
    <x v="3849"/>
  </r>
  <r>
    <x v="1"/>
    <x v="17"/>
    <x v="5912"/>
  </r>
  <r>
    <x v="1"/>
    <x v="18"/>
    <x v="6241"/>
  </r>
  <r>
    <x v="1"/>
    <x v="19"/>
    <x v="5709"/>
  </r>
  <r>
    <x v="1"/>
    <x v="20"/>
    <x v="6366"/>
  </r>
  <r>
    <x v="1"/>
    <x v="21"/>
    <x v="1566"/>
  </r>
  <r>
    <x v="1"/>
    <x v="22"/>
    <x v="1851"/>
  </r>
  <r>
    <x v="1"/>
    <x v="23"/>
    <x v="2374"/>
  </r>
  <r>
    <x v="1"/>
    <x v="0"/>
    <x v="6219"/>
  </r>
  <r>
    <x v="1"/>
    <x v="1"/>
    <x v="6426"/>
  </r>
  <r>
    <x v="1"/>
    <x v="2"/>
    <x v="4914"/>
  </r>
  <r>
    <x v="1"/>
    <x v="3"/>
    <x v="3564"/>
  </r>
  <r>
    <x v="1"/>
    <x v="4"/>
    <x v="5572"/>
  </r>
  <r>
    <x v="1"/>
    <x v="5"/>
    <x v="4677"/>
  </r>
  <r>
    <x v="1"/>
    <x v="6"/>
    <x v="5876"/>
  </r>
  <r>
    <x v="1"/>
    <x v="7"/>
    <x v="2152"/>
  </r>
  <r>
    <x v="1"/>
    <x v="8"/>
    <x v="7011"/>
  </r>
  <r>
    <x v="1"/>
    <x v="9"/>
    <x v="3367"/>
  </r>
  <r>
    <x v="1"/>
    <x v="10"/>
    <x v="2965"/>
  </r>
  <r>
    <x v="1"/>
    <x v="11"/>
    <x v="4517"/>
  </r>
  <r>
    <x v="1"/>
    <x v="12"/>
    <x v="2639"/>
  </r>
  <r>
    <x v="1"/>
    <x v="13"/>
    <x v="4506"/>
  </r>
  <r>
    <x v="1"/>
    <x v="14"/>
    <x v="4500"/>
  </r>
  <r>
    <x v="1"/>
    <x v="15"/>
    <x v="5825"/>
  </r>
  <r>
    <x v="1"/>
    <x v="16"/>
    <x v="1993"/>
  </r>
  <r>
    <x v="1"/>
    <x v="17"/>
    <x v="4967"/>
  </r>
  <r>
    <x v="1"/>
    <x v="18"/>
    <x v="1861"/>
  </r>
  <r>
    <x v="1"/>
    <x v="19"/>
    <x v="2771"/>
  </r>
  <r>
    <x v="1"/>
    <x v="20"/>
    <x v="2717"/>
  </r>
  <r>
    <x v="1"/>
    <x v="21"/>
    <x v="3740"/>
  </r>
  <r>
    <x v="1"/>
    <x v="22"/>
    <x v="3191"/>
  </r>
  <r>
    <x v="1"/>
    <x v="23"/>
    <x v="1561"/>
  </r>
  <r>
    <x v="1"/>
    <x v="0"/>
    <x v="2401"/>
  </r>
  <r>
    <x v="1"/>
    <x v="1"/>
    <x v="5495"/>
  </r>
  <r>
    <x v="1"/>
    <x v="2"/>
    <x v="2285"/>
  </r>
  <r>
    <x v="1"/>
    <x v="3"/>
    <x v="3745"/>
  </r>
  <r>
    <x v="1"/>
    <x v="4"/>
    <x v="3199"/>
  </r>
  <r>
    <x v="1"/>
    <x v="5"/>
    <x v="4018"/>
  </r>
  <r>
    <x v="1"/>
    <x v="6"/>
    <x v="5400"/>
  </r>
  <r>
    <x v="1"/>
    <x v="7"/>
    <x v="2552"/>
  </r>
  <r>
    <x v="1"/>
    <x v="8"/>
    <x v="1992"/>
  </r>
  <r>
    <x v="1"/>
    <x v="9"/>
    <x v="2708"/>
  </r>
  <r>
    <x v="1"/>
    <x v="10"/>
    <x v="1924"/>
  </r>
  <r>
    <x v="1"/>
    <x v="11"/>
    <x v="6483"/>
  </r>
  <r>
    <x v="1"/>
    <x v="12"/>
    <x v="5896"/>
  </r>
  <r>
    <x v="1"/>
    <x v="13"/>
    <x v="2492"/>
  </r>
  <r>
    <x v="1"/>
    <x v="14"/>
    <x v="3446"/>
  </r>
  <r>
    <x v="1"/>
    <x v="15"/>
    <x v="4417"/>
  </r>
  <r>
    <x v="1"/>
    <x v="16"/>
    <x v="1518"/>
  </r>
  <r>
    <x v="1"/>
    <x v="17"/>
    <x v="2166"/>
  </r>
  <r>
    <x v="1"/>
    <x v="18"/>
    <x v="3918"/>
  </r>
  <r>
    <x v="1"/>
    <x v="19"/>
    <x v="4413"/>
  </r>
  <r>
    <x v="1"/>
    <x v="20"/>
    <x v="2044"/>
  </r>
  <r>
    <x v="1"/>
    <x v="21"/>
    <x v="3748"/>
  </r>
  <r>
    <x v="1"/>
    <x v="22"/>
    <x v="1870"/>
  </r>
  <r>
    <x v="1"/>
    <x v="23"/>
    <x v="2336"/>
  </r>
  <r>
    <x v="1"/>
    <x v="0"/>
    <x v="4744"/>
  </r>
  <r>
    <x v="1"/>
    <x v="1"/>
    <x v="600"/>
  </r>
  <r>
    <x v="1"/>
    <x v="2"/>
    <x v="406"/>
  </r>
  <r>
    <x v="1"/>
    <x v="3"/>
    <x v="7012"/>
  </r>
  <r>
    <x v="1"/>
    <x v="4"/>
    <x v="7013"/>
  </r>
  <r>
    <x v="1"/>
    <x v="5"/>
    <x v="7014"/>
  </r>
  <r>
    <x v="1"/>
    <x v="6"/>
    <x v="5336"/>
  </r>
  <r>
    <x v="1"/>
    <x v="7"/>
    <x v="1628"/>
  </r>
  <r>
    <x v="1"/>
    <x v="8"/>
    <x v="2500"/>
  </r>
  <r>
    <x v="1"/>
    <x v="9"/>
    <x v="4791"/>
  </r>
  <r>
    <x v="1"/>
    <x v="10"/>
    <x v="4554"/>
  </r>
  <r>
    <x v="1"/>
    <x v="11"/>
    <x v="3287"/>
  </r>
  <r>
    <x v="1"/>
    <x v="12"/>
    <x v="3389"/>
  </r>
  <r>
    <x v="1"/>
    <x v="13"/>
    <x v="3736"/>
  </r>
  <r>
    <x v="1"/>
    <x v="14"/>
    <x v="2292"/>
  </r>
  <r>
    <x v="1"/>
    <x v="15"/>
    <x v="3250"/>
  </r>
  <r>
    <x v="1"/>
    <x v="16"/>
    <x v="2573"/>
  </r>
  <r>
    <x v="1"/>
    <x v="17"/>
    <x v="2106"/>
  </r>
  <r>
    <x v="1"/>
    <x v="18"/>
    <x v="2641"/>
  </r>
  <r>
    <x v="1"/>
    <x v="19"/>
    <x v="3584"/>
  </r>
  <r>
    <x v="1"/>
    <x v="20"/>
    <x v="1673"/>
  </r>
  <r>
    <x v="1"/>
    <x v="21"/>
    <x v="2625"/>
  </r>
  <r>
    <x v="1"/>
    <x v="22"/>
    <x v="5252"/>
  </r>
  <r>
    <x v="1"/>
    <x v="23"/>
    <x v="7015"/>
  </r>
  <r>
    <x v="1"/>
    <x v="0"/>
    <x v="2402"/>
  </r>
  <r>
    <x v="1"/>
    <x v="1"/>
    <x v="3202"/>
  </r>
  <r>
    <x v="1"/>
    <x v="2"/>
    <x v="2199"/>
  </r>
  <r>
    <x v="1"/>
    <x v="3"/>
    <x v="2823"/>
  </r>
  <r>
    <x v="1"/>
    <x v="4"/>
    <x v="2203"/>
  </r>
  <r>
    <x v="1"/>
    <x v="5"/>
    <x v="3247"/>
  </r>
  <r>
    <x v="1"/>
    <x v="6"/>
    <x v="5020"/>
  </r>
  <r>
    <x v="1"/>
    <x v="7"/>
    <x v="3294"/>
  </r>
  <r>
    <x v="1"/>
    <x v="8"/>
    <x v="2652"/>
  </r>
  <r>
    <x v="1"/>
    <x v="9"/>
    <x v="7016"/>
  </r>
  <r>
    <x v="1"/>
    <x v="10"/>
    <x v="3877"/>
  </r>
  <r>
    <x v="1"/>
    <x v="11"/>
    <x v="2719"/>
  </r>
  <r>
    <x v="1"/>
    <x v="12"/>
    <x v="2090"/>
  </r>
  <r>
    <x v="1"/>
    <x v="13"/>
    <x v="6303"/>
  </r>
  <r>
    <x v="1"/>
    <x v="14"/>
    <x v="2751"/>
  </r>
  <r>
    <x v="1"/>
    <x v="15"/>
    <x v="2553"/>
  </r>
  <r>
    <x v="1"/>
    <x v="16"/>
    <x v="2385"/>
  </r>
  <r>
    <x v="1"/>
    <x v="17"/>
    <x v="4766"/>
  </r>
  <r>
    <x v="1"/>
    <x v="18"/>
    <x v="452"/>
  </r>
  <r>
    <x v="1"/>
    <x v="19"/>
    <x v="5026"/>
  </r>
  <r>
    <x v="1"/>
    <x v="20"/>
    <x v="3851"/>
  </r>
  <r>
    <x v="1"/>
    <x v="21"/>
    <x v="373"/>
  </r>
  <r>
    <x v="1"/>
    <x v="22"/>
    <x v="1550"/>
  </r>
  <r>
    <x v="1"/>
    <x v="23"/>
    <x v="459"/>
  </r>
  <r>
    <x v="1"/>
    <x v="0"/>
    <x v="2027"/>
  </r>
  <r>
    <x v="1"/>
    <x v="1"/>
    <x v="3987"/>
  </r>
  <r>
    <x v="1"/>
    <x v="2"/>
    <x v="3656"/>
  </r>
  <r>
    <x v="1"/>
    <x v="3"/>
    <x v="464"/>
  </r>
  <r>
    <x v="1"/>
    <x v="4"/>
    <x v="4496"/>
  </r>
  <r>
    <x v="1"/>
    <x v="5"/>
    <x v="2549"/>
  </r>
  <r>
    <x v="1"/>
    <x v="6"/>
    <x v="4179"/>
  </r>
  <r>
    <x v="1"/>
    <x v="7"/>
    <x v="1628"/>
  </r>
  <r>
    <x v="1"/>
    <x v="8"/>
    <x v="1627"/>
  </r>
  <r>
    <x v="1"/>
    <x v="9"/>
    <x v="2584"/>
  </r>
  <r>
    <x v="1"/>
    <x v="10"/>
    <x v="4366"/>
  </r>
  <r>
    <x v="1"/>
    <x v="11"/>
    <x v="3254"/>
  </r>
  <r>
    <x v="1"/>
    <x v="12"/>
    <x v="2868"/>
  </r>
  <r>
    <x v="1"/>
    <x v="13"/>
    <x v="2734"/>
  </r>
  <r>
    <x v="1"/>
    <x v="14"/>
    <x v="2284"/>
  </r>
  <r>
    <x v="1"/>
    <x v="15"/>
    <x v="3553"/>
  </r>
  <r>
    <x v="1"/>
    <x v="16"/>
    <x v="2770"/>
  </r>
  <r>
    <x v="1"/>
    <x v="17"/>
    <x v="3438"/>
  </r>
  <r>
    <x v="1"/>
    <x v="18"/>
    <x v="3149"/>
  </r>
  <r>
    <x v="1"/>
    <x v="19"/>
    <x v="2320"/>
  </r>
  <r>
    <x v="1"/>
    <x v="20"/>
    <x v="2196"/>
  </r>
  <r>
    <x v="1"/>
    <x v="21"/>
    <x v="1890"/>
  </r>
  <r>
    <x v="1"/>
    <x v="22"/>
    <x v="3627"/>
  </r>
  <r>
    <x v="1"/>
    <x v="23"/>
    <x v="4994"/>
  </r>
  <r>
    <x v="1"/>
    <x v="0"/>
    <x v="2761"/>
  </r>
  <r>
    <x v="1"/>
    <x v="1"/>
    <x v="2751"/>
  </r>
  <r>
    <x v="1"/>
    <x v="2"/>
    <x v="3764"/>
  </r>
  <r>
    <x v="1"/>
    <x v="3"/>
    <x v="5793"/>
  </r>
  <r>
    <x v="1"/>
    <x v="4"/>
    <x v="2888"/>
  </r>
  <r>
    <x v="1"/>
    <x v="5"/>
    <x v="7017"/>
  </r>
  <r>
    <x v="1"/>
    <x v="6"/>
    <x v="2102"/>
  </r>
  <r>
    <x v="1"/>
    <x v="7"/>
    <x v="3734"/>
  </r>
  <r>
    <x v="1"/>
    <x v="8"/>
    <x v="2784"/>
  </r>
  <r>
    <x v="1"/>
    <x v="9"/>
    <x v="2195"/>
  </r>
  <r>
    <x v="1"/>
    <x v="10"/>
    <x v="3287"/>
  </r>
  <r>
    <x v="1"/>
    <x v="11"/>
    <x v="2246"/>
  </r>
  <r>
    <x v="1"/>
    <x v="12"/>
    <x v="4727"/>
  </r>
  <r>
    <x v="1"/>
    <x v="13"/>
    <x v="2518"/>
  </r>
  <r>
    <x v="1"/>
    <x v="14"/>
    <x v="3252"/>
  </r>
  <r>
    <x v="1"/>
    <x v="15"/>
    <x v="2423"/>
  </r>
  <r>
    <x v="1"/>
    <x v="16"/>
    <x v="2507"/>
  </r>
  <r>
    <x v="1"/>
    <x v="17"/>
    <x v="2739"/>
  </r>
  <r>
    <x v="1"/>
    <x v="18"/>
    <x v="1527"/>
  </r>
  <r>
    <x v="1"/>
    <x v="19"/>
    <x v="3553"/>
  </r>
  <r>
    <x v="1"/>
    <x v="20"/>
    <x v="2324"/>
  </r>
  <r>
    <x v="1"/>
    <x v="21"/>
    <x v="1617"/>
  </r>
  <r>
    <x v="1"/>
    <x v="22"/>
    <x v="2204"/>
  </r>
  <r>
    <x v="1"/>
    <x v="23"/>
    <x v="4306"/>
  </r>
  <r>
    <x v="1"/>
    <x v="0"/>
    <x v="4449"/>
  </r>
  <r>
    <x v="1"/>
    <x v="1"/>
    <x v="3076"/>
  </r>
  <r>
    <x v="1"/>
    <x v="2"/>
    <x v="5062"/>
  </r>
  <r>
    <x v="1"/>
    <x v="3"/>
    <x v="3109"/>
  </r>
  <r>
    <x v="1"/>
    <x v="4"/>
    <x v="7018"/>
  </r>
  <r>
    <x v="1"/>
    <x v="5"/>
    <x v="3247"/>
  </r>
  <r>
    <x v="1"/>
    <x v="6"/>
    <x v="2327"/>
  </r>
  <r>
    <x v="1"/>
    <x v="7"/>
    <x v="1534"/>
  </r>
  <r>
    <x v="1"/>
    <x v="8"/>
    <x v="2779"/>
  </r>
  <r>
    <x v="1"/>
    <x v="9"/>
    <x v="2564"/>
  </r>
  <r>
    <x v="1"/>
    <x v="10"/>
    <x v="5540"/>
  </r>
  <r>
    <x v="1"/>
    <x v="11"/>
    <x v="3736"/>
  </r>
  <r>
    <x v="1"/>
    <x v="12"/>
    <x v="4208"/>
  </r>
  <r>
    <x v="1"/>
    <x v="13"/>
    <x v="3044"/>
  </r>
  <r>
    <x v="1"/>
    <x v="14"/>
    <x v="5013"/>
  </r>
  <r>
    <x v="1"/>
    <x v="15"/>
    <x v="3764"/>
  </r>
  <r>
    <x v="1"/>
    <x v="16"/>
    <x v="5356"/>
  </r>
  <r>
    <x v="1"/>
    <x v="17"/>
    <x v="3592"/>
  </r>
  <r>
    <x v="1"/>
    <x v="18"/>
    <x v="1549"/>
  </r>
  <r>
    <x v="1"/>
    <x v="19"/>
    <x v="4310"/>
  </r>
  <r>
    <x v="1"/>
    <x v="20"/>
    <x v="3890"/>
  </r>
  <r>
    <x v="1"/>
    <x v="21"/>
    <x v="2015"/>
  </r>
  <r>
    <x v="1"/>
    <x v="22"/>
    <x v="3660"/>
  </r>
  <r>
    <x v="1"/>
    <x v="23"/>
    <x v="5554"/>
  </r>
  <r>
    <x v="1"/>
    <x v="0"/>
    <x v="4898"/>
  </r>
  <r>
    <x v="1"/>
    <x v="1"/>
    <x v="7019"/>
  </r>
  <r>
    <x v="1"/>
    <x v="2"/>
    <x v="4374"/>
  </r>
  <r>
    <x v="1"/>
    <x v="3"/>
    <x v="7020"/>
  </r>
  <r>
    <x v="1"/>
    <x v="4"/>
    <x v="3463"/>
  </r>
  <r>
    <x v="1"/>
    <x v="5"/>
    <x v="7021"/>
  </r>
  <r>
    <x v="1"/>
    <x v="6"/>
    <x v="5993"/>
  </r>
  <r>
    <x v="1"/>
    <x v="7"/>
    <x v="2888"/>
  </r>
  <r>
    <x v="1"/>
    <x v="8"/>
    <x v="3244"/>
  </r>
  <r>
    <x v="1"/>
    <x v="9"/>
    <x v="2084"/>
  </r>
  <r>
    <x v="1"/>
    <x v="10"/>
    <x v="2274"/>
  </r>
  <r>
    <x v="1"/>
    <x v="11"/>
    <x v="2692"/>
  </r>
  <r>
    <x v="1"/>
    <x v="12"/>
    <x v="3036"/>
  </r>
  <r>
    <x v="1"/>
    <x v="13"/>
    <x v="2568"/>
  </r>
  <r>
    <x v="1"/>
    <x v="14"/>
    <x v="3234"/>
  </r>
  <r>
    <x v="1"/>
    <x v="15"/>
    <x v="4450"/>
  </r>
  <r>
    <x v="1"/>
    <x v="16"/>
    <x v="2067"/>
  </r>
  <r>
    <x v="1"/>
    <x v="17"/>
    <x v="2092"/>
  </r>
  <r>
    <x v="1"/>
    <x v="18"/>
    <x v="2422"/>
  </r>
  <r>
    <x v="1"/>
    <x v="19"/>
    <x v="2557"/>
  </r>
  <r>
    <x v="1"/>
    <x v="20"/>
    <x v="4393"/>
  </r>
  <r>
    <x v="1"/>
    <x v="21"/>
    <x v="3872"/>
  </r>
  <r>
    <x v="1"/>
    <x v="22"/>
    <x v="3644"/>
  </r>
  <r>
    <x v="1"/>
    <x v="23"/>
    <x v="3565"/>
  </r>
  <r>
    <x v="1"/>
    <x v="0"/>
    <x v="3749"/>
  </r>
  <r>
    <x v="1"/>
    <x v="1"/>
    <x v="4449"/>
  </r>
  <r>
    <x v="1"/>
    <x v="2"/>
    <x v="3900"/>
  </r>
  <r>
    <x v="1"/>
    <x v="3"/>
    <x v="5002"/>
  </r>
  <r>
    <x v="1"/>
    <x v="4"/>
    <x v="7022"/>
  </r>
  <r>
    <x v="1"/>
    <x v="5"/>
    <x v="4303"/>
  </r>
  <r>
    <x v="1"/>
    <x v="6"/>
    <x v="7023"/>
  </r>
  <r>
    <x v="1"/>
    <x v="7"/>
    <x v="3236"/>
  </r>
  <r>
    <x v="1"/>
    <x v="8"/>
    <x v="2338"/>
  </r>
  <r>
    <x v="1"/>
    <x v="9"/>
    <x v="2245"/>
  </r>
  <r>
    <x v="1"/>
    <x v="10"/>
    <x v="2554"/>
  </r>
  <r>
    <x v="1"/>
    <x v="11"/>
    <x v="2376"/>
  </r>
  <r>
    <x v="1"/>
    <x v="12"/>
    <x v="581"/>
  </r>
  <r>
    <x v="1"/>
    <x v="13"/>
    <x v="3130"/>
  </r>
  <r>
    <x v="1"/>
    <x v="14"/>
    <x v="2766"/>
  </r>
  <r>
    <x v="1"/>
    <x v="15"/>
    <x v="5776"/>
  </r>
  <r>
    <x v="1"/>
    <x v="16"/>
    <x v="3539"/>
  </r>
  <r>
    <x v="1"/>
    <x v="17"/>
    <x v="1999"/>
  </r>
  <r>
    <x v="1"/>
    <x v="18"/>
    <x v="2295"/>
  </r>
  <r>
    <x v="1"/>
    <x v="19"/>
    <x v="2779"/>
  </r>
  <r>
    <x v="1"/>
    <x v="20"/>
    <x v="4519"/>
  </r>
  <r>
    <x v="1"/>
    <x v="21"/>
    <x v="2047"/>
  </r>
  <r>
    <x v="1"/>
    <x v="22"/>
    <x v="4637"/>
  </r>
  <r>
    <x v="1"/>
    <x v="23"/>
    <x v="7024"/>
  </r>
  <r>
    <x v="1"/>
    <x v="0"/>
    <x v="7025"/>
  </r>
  <r>
    <x v="1"/>
    <x v="1"/>
    <x v="7026"/>
  </r>
  <r>
    <x v="1"/>
    <x v="2"/>
    <x v="2866"/>
  </r>
  <r>
    <x v="1"/>
    <x v="3"/>
    <x v="2911"/>
  </r>
  <r>
    <x v="1"/>
    <x v="4"/>
    <x v="7027"/>
  </r>
  <r>
    <x v="1"/>
    <x v="5"/>
    <x v="7028"/>
  </r>
  <r>
    <x v="1"/>
    <x v="6"/>
    <x v="4986"/>
  </r>
  <r>
    <x v="1"/>
    <x v="7"/>
    <x v="7029"/>
  </r>
  <r>
    <x v="1"/>
    <x v="8"/>
    <x v="5047"/>
  </r>
  <r>
    <x v="1"/>
    <x v="9"/>
    <x v="7030"/>
  </r>
  <r>
    <x v="1"/>
    <x v="10"/>
    <x v="7031"/>
  </r>
  <r>
    <x v="1"/>
    <x v="11"/>
    <x v="4128"/>
  </r>
  <r>
    <x v="1"/>
    <x v="12"/>
    <x v="7032"/>
  </r>
  <r>
    <x v="1"/>
    <x v="13"/>
    <x v="7033"/>
  </r>
  <r>
    <x v="1"/>
    <x v="14"/>
    <x v="5998"/>
  </r>
  <r>
    <x v="1"/>
    <x v="15"/>
    <x v="7034"/>
  </r>
  <r>
    <x v="1"/>
    <x v="16"/>
    <x v="3900"/>
  </r>
  <r>
    <x v="1"/>
    <x v="17"/>
    <x v="2519"/>
  </r>
  <r>
    <x v="1"/>
    <x v="18"/>
    <x v="1638"/>
  </r>
  <r>
    <x v="1"/>
    <x v="19"/>
    <x v="2928"/>
  </r>
  <r>
    <x v="1"/>
    <x v="20"/>
    <x v="405"/>
  </r>
  <r>
    <x v="1"/>
    <x v="21"/>
    <x v="453"/>
  </r>
  <r>
    <x v="1"/>
    <x v="22"/>
    <x v="3725"/>
  </r>
  <r>
    <x v="1"/>
    <x v="23"/>
    <x v="3068"/>
  </r>
  <r>
    <x v="1"/>
    <x v="0"/>
    <x v="3298"/>
  </r>
  <r>
    <x v="1"/>
    <x v="1"/>
    <x v="7035"/>
  </r>
  <r>
    <x v="1"/>
    <x v="2"/>
    <x v="7036"/>
  </r>
  <r>
    <x v="1"/>
    <x v="3"/>
    <x v="2691"/>
  </r>
  <r>
    <x v="1"/>
    <x v="4"/>
    <x v="3590"/>
  </r>
  <r>
    <x v="1"/>
    <x v="5"/>
    <x v="1649"/>
  </r>
  <r>
    <x v="1"/>
    <x v="6"/>
    <x v="571"/>
  </r>
  <r>
    <x v="1"/>
    <x v="7"/>
    <x v="3210"/>
  </r>
  <r>
    <x v="1"/>
    <x v="8"/>
    <x v="2184"/>
  </r>
  <r>
    <x v="1"/>
    <x v="9"/>
    <x v="3232"/>
  </r>
  <r>
    <x v="1"/>
    <x v="10"/>
    <x v="3302"/>
  </r>
  <r>
    <x v="1"/>
    <x v="11"/>
    <x v="3644"/>
  </r>
  <r>
    <x v="1"/>
    <x v="12"/>
    <x v="4301"/>
  </r>
  <r>
    <x v="1"/>
    <x v="13"/>
    <x v="4908"/>
  </r>
  <r>
    <x v="1"/>
    <x v="14"/>
    <x v="2332"/>
  </r>
  <r>
    <x v="1"/>
    <x v="15"/>
    <x v="2755"/>
  </r>
  <r>
    <x v="1"/>
    <x v="16"/>
    <x v="3048"/>
  </r>
  <r>
    <x v="1"/>
    <x v="17"/>
    <x v="3719"/>
  </r>
  <r>
    <x v="1"/>
    <x v="18"/>
    <x v="4871"/>
  </r>
  <r>
    <x v="1"/>
    <x v="19"/>
    <x v="2675"/>
  </r>
  <r>
    <x v="1"/>
    <x v="20"/>
    <x v="2527"/>
  </r>
  <r>
    <x v="1"/>
    <x v="21"/>
    <x v="2228"/>
  </r>
  <r>
    <x v="1"/>
    <x v="22"/>
    <x v="2752"/>
  </r>
  <r>
    <x v="1"/>
    <x v="23"/>
    <x v="2256"/>
  </r>
  <r>
    <x v="1"/>
    <x v="0"/>
    <x v="2838"/>
  </r>
  <r>
    <x v="1"/>
    <x v="1"/>
    <x v="2095"/>
  </r>
  <r>
    <x v="1"/>
    <x v="2"/>
    <x v="2875"/>
  </r>
  <r>
    <x v="1"/>
    <x v="3"/>
    <x v="2560"/>
  </r>
  <r>
    <x v="1"/>
    <x v="4"/>
    <x v="4920"/>
  </r>
  <r>
    <x v="1"/>
    <x v="5"/>
    <x v="3172"/>
  </r>
  <r>
    <x v="1"/>
    <x v="6"/>
    <x v="2056"/>
  </r>
  <r>
    <x v="1"/>
    <x v="7"/>
    <x v="3302"/>
  </r>
  <r>
    <x v="1"/>
    <x v="8"/>
    <x v="2887"/>
  </r>
  <r>
    <x v="1"/>
    <x v="9"/>
    <x v="2509"/>
  </r>
  <r>
    <x v="1"/>
    <x v="10"/>
    <x v="3281"/>
  </r>
  <r>
    <x v="1"/>
    <x v="11"/>
    <x v="4519"/>
  </r>
  <r>
    <x v="1"/>
    <x v="12"/>
    <x v="2752"/>
  </r>
  <r>
    <x v="1"/>
    <x v="13"/>
    <x v="2065"/>
  </r>
  <r>
    <x v="1"/>
    <x v="14"/>
    <x v="6983"/>
  </r>
  <r>
    <x v="1"/>
    <x v="15"/>
    <x v="2599"/>
  </r>
  <r>
    <x v="1"/>
    <x v="16"/>
    <x v="5728"/>
  </r>
  <r>
    <x v="1"/>
    <x v="17"/>
    <x v="3329"/>
  </r>
  <r>
    <x v="1"/>
    <x v="18"/>
    <x v="579"/>
  </r>
  <r>
    <x v="1"/>
    <x v="19"/>
    <x v="4841"/>
  </r>
  <r>
    <x v="1"/>
    <x v="20"/>
    <x v="3749"/>
  </r>
  <r>
    <x v="1"/>
    <x v="21"/>
    <x v="3893"/>
  </r>
  <r>
    <x v="1"/>
    <x v="22"/>
    <x v="7037"/>
  </r>
  <r>
    <x v="1"/>
    <x v="23"/>
    <x v="7038"/>
  </r>
  <r>
    <x v="2"/>
    <x v="0"/>
    <x v="7039"/>
  </r>
  <r>
    <x v="2"/>
    <x v="1"/>
    <x v="7039"/>
  </r>
  <r>
    <x v="2"/>
    <x v="2"/>
    <x v="7039"/>
  </r>
  <r>
    <x v="2"/>
    <x v="3"/>
    <x v="7040"/>
  </r>
  <r>
    <x v="2"/>
    <x v="4"/>
    <x v="2601"/>
  </r>
  <r>
    <x v="2"/>
    <x v="5"/>
    <x v="7041"/>
  </r>
  <r>
    <x v="2"/>
    <x v="6"/>
    <x v="6442"/>
  </r>
  <r>
    <x v="2"/>
    <x v="7"/>
    <x v="2456"/>
  </r>
  <r>
    <x v="2"/>
    <x v="8"/>
    <x v="1581"/>
  </r>
  <r>
    <x v="2"/>
    <x v="9"/>
    <x v="2748"/>
  </r>
  <r>
    <x v="2"/>
    <x v="10"/>
    <x v="2026"/>
  </r>
  <r>
    <x v="2"/>
    <x v="11"/>
    <x v="2950"/>
  </r>
  <r>
    <x v="2"/>
    <x v="12"/>
    <x v="1574"/>
  </r>
  <r>
    <x v="2"/>
    <x v="13"/>
    <x v="3234"/>
  </r>
  <r>
    <x v="2"/>
    <x v="14"/>
    <x v="5728"/>
  </r>
  <r>
    <x v="2"/>
    <x v="15"/>
    <x v="3129"/>
  </r>
  <r>
    <x v="2"/>
    <x v="16"/>
    <x v="2077"/>
  </r>
  <r>
    <x v="2"/>
    <x v="17"/>
    <x v="2317"/>
  </r>
  <r>
    <x v="2"/>
    <x v="18"/>
    <x v="2757"/>
  </r>
  <r>
    <x v="2"/>
    <x v="19"/>
    <x v="7042"/>
  </r>
  <r>
    <x v="2"/>
    <x v="20"/>
    <x v="2781"/>
  </r>
  <r>
    <x v="2"/>
    <x v="21"/>
    <x v="2576"/>
  </r>
  <r>
    <x v="2"/>
    <x v="22"/>
    <x v="3407"/>
  </r>
  <r>
    <x v="2"/>
    <x v="23"/>
    <x v="3067"/>
  </r>
  <r>
    <x v="2"/>
    <x v="0"/>
    <x v="4169"/>
  </r>
  <r>
    <x v="2"/>
    <x v="1"/>
    <x v="2630"/>
  </r>
  <r>
    <x v="2"/>
    <x v="2"/>
    <x v="2530"/>
  </r>
  <r>
    <x v="2"/>
    <x v="3"/>
    <x v="2344"/>
  </r>
  <r>
    <x v="2"/>
    <x v="4"/>
    <x v="4207"/>
  </r>
  <r>
    <x v="2"/>
    <x v="5"/>
    <x v="6936"/>
  </r>
  <r>
    <x v="2"/>
    <x v="6"/>
    <x v="7043"/>
  </r>
  <r>
    <x v="2"/>
    <x v="7"/>
    <x v="5017"/>
  </r>
  <r>
    <x v="2"/>
    <x v="8"/>
    <x v="5651"/>
  </r>
  <r>
    <x v="2"/>
    <x v="9"/>
    <x v="3483"/>
  </r>
  <r>
    <x v="2"/>
    <x v="10"/>
    <x v="6303"/>
  </r>
  <r>
    <x v="2"/>
    <x v="11"/>
    <x v="7044"/>
  </r>
  <r>
    <x v="2"/>
    <x v="12"/>
    <x v="7045"/>
  </r>
  <r>
    <x v="2"/>
    <x v="13"/>
    <x v="3589"/>
  </r>
  <r>
    <x v="2"/>
    <x v="14"/>
    <x v="7046"/>
  </r>
  <r>
    <x v="2"/>
    <x v="15"/>
    <x v="5039"/>
  </r>
  <r>
    <x v="2"/>
    <x v="16"/>
    <x v="2045"/>
  </r>
  <r>
    <x v="2"/>
    <x v="17"/>
    <x v="2185"/>
  </r>
  <r>
    <x v="2"/>
    <x v="18"/>
    <x v="7047"/>
  </r>
  <r>
    <x v="2"/>
    <x v="19"/>
    <x v="7048"/>
  </r>
  <r>
    <x v="2"/>
    <x v="20"/>
    <x v="6133"/>
  </r>
  <r>
    <x v="2"/>
    <x v="21"/>
    <x v="5260"/>
  </r>
  <r>
    <x v="2"/>
    <x v="22"/>
    <x v="3252"/>
  </r>
  <r>
    <x v="2"/>
    <x v="23"/>
    <x v="7049"/>
  </r>
  <r>
    <x v="2"/>
    <x v="0"/>
    <x v="2025"/>
  </r>
  <r>
    <x v="2"/>
    <x v="1"/>
    <x v="2266"/>
  </r>
  <r>
    <x v="2"/>
    <x v="2"/>
    <x v="2285"/>
  </r>
  <r>
    <x v="2"/>
    <x v="3"/>
    <x v="2760"/>
  </r>
  <r>
    <x v="2"/>
    <x v="4"/>
    <x v="1529"/>
  </r>
  <r>
    <x v="2"/>
    <x v="5"/>
    <x v="4887"/>
  </r>
  <r>
    <x v="2"/>
    <x v="6"/>
    <x v="2934"/>
  </r>
  <r>
    <x v="2"/>
    <x v="7"/>
    <x v="1526"/>
  </r>
  <r>
    <x v="2"/>
    <x v="8"/>
    <x v="5724"/>
  </r>
  <r>
    <x v="2"/>
    <x v="9"/>
    <x v="567"/>
  </r>
  <r>
    <x v="2"/>
    <x v="10"/>
    <x v="3054"/>
  </r>
  <r>
    <x v="2"/>
    <x v="11"/>
    <x v="1526"/>
  </r>
  <r>
    <x v="2"/>
    <x v="12"/>
    <x v="5667"/>
  </r>
  <r>
    <x v="2"/>
    <x v="13"/>
    <x v="7050"/>
  </r>
  <r>
    <x v="2"/>
    <x v="14"/>
    <x v="3289"/>
  </r>
  <r>
    <x v="2"/>
    <x v="15"/>
    <x v="3061"/>
  </r>
  <r>
    <x v="2"/>
    <x v="16"/>
    <x v="2479"/>
  </r>
  <r>
    <x v="2"/>
    <x v="17"/>
    <x v="6518"/>
  </r>
  <r>
    <x v="2"/>
    <x v="18"/>
    <x v="7051"/>
  </r>
  <r>
    <x v="2"/>
    <x v="19"/>
    <x v="2180"/>
  </r>
  <r>
    <x v="2"/>
    <x v="20"/>
    <x v="600"/>
  </r>
  <r>
    <x v="2"/>
    <x v="21"/>
    <x v="1608"/>
  </r>
  <r>
    <x v="2"/>
    <x v="22"/>
    <x v="3852"/>
  </r>
  <r>
    <x v="2"/>
    <x v="23"/>
    <x v="1632"/>
  </r>
  <r>
    <x v="2"/>
    <x v="0"/>
    <x v="7051"/>
  </r>
  <r>
    <x v="2"/>
    <x v="1"/>
    <x v="2299"/>
  </r>
  <r>
    <x v="2"/>
    <x v="2"/>
    <x v="3746"/>
  </r>
  <r>
    <x v="2"/>
    <x v="3"/>
    <x v="2280"/>
  </r>
  <r>
    <x v="2"/>
    <x v="4"/>
    <x v="2280"/>
  </r>
  <r>
    <x v="2"/>
    <x v="5"/>
    <x v="2879"/>
  </r>
  <r>
    <x v="2"/>
    <x v="6"/>
    <x v="4018"/>
  </r>
  <r>
    <x v="2"/>
    <x v="7"/>
    <x v="2627"/>
  </r>
  <r>
    <x v="2"/>
    <x v="8"/>
    <x v="1854"/>
  </r>
  <r>
    <x v="2"/>
    <x v="9"/>
    <x v="4517"/>
  </r>
  <r>
    <x v="2"/>
    <x v="10"/>
    <x v="2412"/>
  </r>
  <r>
    <x v="2"/>
    <x v="11"/>
    <x v="3821"/>
  </r>
  <r>
    <x v="2"/>
    <x v="12"/>
    <x v="24"/>
  </r>
  <r>
    <x v="2"/>
    <x v="13"/>
    <x v="3853"/>
  </r>
  <r>
    <x v="2"/>
    <x v="14"/>
    <x v="6279"/>
  </r>
  <r>
    <x v="2"/>
    <x v="15"/>
    <x v="2995"/>
  </r>
  <r>
    <x v="2"/>
    <x v="16"/>
    <x v="6212"/>
  </r>
  <r>
    <x v="2"/>
    <x v="17"/>
    <x v="564"/>
  </r>
  <r>
    <x v="2"/>
    <x v="18"/>
    <x v="4164"/>
  </r>
  <r>
    <x v="2"/>
    <x v="19"/>
    <x v="5160"/>
  </r>
  <r>
    <x v="2"/>
    <x v="20"/>
    <x v="1654"/>
  </r>
  <r>
    <x v="2"/>
    <x v="21"/>
    <x v="3858"/>
  </r>
  <r>
    <x v="2"/>
    <x v="22"/>
    <x v="3935"/>
  </r>
  <r>
    <x v="2"/>
    <x v="23"/>
    <x v="1504"/>
  </r>
  <r>
    <x v="2"/>
    <x v="0"/>
    <x v="7052"/>
  </r>
  <r>
    <x v="2"/>
    <x v="1"/>
    <x v="412"/>
  </r>
  <r>
    <x v="2"/>
    <x v="2"/>
    <x v="2168"/>
  </r>
  <r>
    <x v="2"/>
    <x v="3"/>
    <x v="31"/>
  </r>
  <r>
    <x v="2"/>
    <x v="4"/>
    <x v="20"/>
  </r>
  <r>
    <x v="2"/>
    <x v="5"/>
    <x v="7053"/>
  </r>
  <r>
    <x v="2"/>
    <x v="6"/>
    <x v="4259"/>
  </r>
  <r>
    <x v="2"/>
    <x v="7"/>
    <x v="6602"/>
  </r>
  <r>
    <x v="2"/>
    <x v="8"/>
    <x v="3596"/>
  </r>
  <r>
    <x v="2"/>
    <x v="9"/>
    <x v="6295"/>
  </r>
  <r>
    <x v="2"/>
    <x v="10"/>
    <x v="4517"/>
  </r>
  <r>
    <x v="2"/>
    <x v="11"/>
    <x v="1429"/>
  </r>
  <r>
    <x v="2"/>
    <x v="12"/>
    <x v="2503"/>
  </r>
  <r>
    <x v="2"/>
    <x v="13"/>
    <x v="2034"/>
  </r>
  <r>
    <x v="2"/>
    <x v="14"/>
    <x v="2483"/>
  </r>
  <r>
    <x v="2"/>
    <x v="15"/>
    <x v="4458"/>
  </r>
  <r>
    <x v="2"/>
    <x v="16"/>
    <x v="5133"/>
  </r>
  <r>
    <x v="2"/>
    <x v="17"/>
    <x v="7054"/>
  </r>
  <r>
    <x v="2"/>
    <x v="18"/>
    <x v="7055"/>
  </r>
  <r>
    <x v="2"/>
    <x v="19"/>
    <x v="7056"/>
  </r>
  <r>
    <x v="2"/>
    <x v="20"/>
    <x v="40"/>
  </r>
  <r>
    <x v="2"/>
    <x v="21"/>
    <x v="19"/>
  </r>
  <r>
    <x v="2"/>
    <x v="22"/>
    <x v="2394"/>
  </r>
  <r>
    <x v="2"/>
    <x v="23"/>
    <x v="3738"/>
  </r>
  <r>
    <x v="2"/>
    <x v="0"/>
    <x v="4118"/>
  </r>
  <r>
    <x v="2"/>
    <x v="1"/>
    <x v="2743"/>
  </r>
  <r>
    <x v="2"/>
    <x v="2"/>
    <x v="6529"/>
  </r>
  <r>
    <x v="2"/>
    <x v="3"/>
    <x v="5133"/>
  </r>
  <r>
    <x v="2"/>
    <x v="4"/>
    <x v="1410"/>
  </r>
  <r>
    <x v="2"/>
    <x v="5"/>
    <x v="1492"/>
  </r>
  <r>
    <x v="2"/>
    <x v="6"/>
    <x v="7057"/>
  </r>
  <r>
    <x v="2"/>
    <x v="7"/>
    <x v="547"/>
  </r>
  <r>
    <x v="2"/>
    <x v="8"/>
    <x v="7058"/>
  </r>
  <r>
    <x v="2"/>
    <x v="9"/>
    <x v="2038"/>
  </r>
  <r>
    <x v="2"/>
    <x v="10"/>
    <x v="2178"/>
  </r>
  <r>
    <x v="2"/>
    <x v="11"/>
    <x v="3938"/>
  </r>
  <r>
    <x v="2"/>
    <x v="12"/>
    <x v="3054"/>
  </r>
  <r>
    <x v="2"/>
    <x v="13"/>
    <x v="5947"/>
  </r>
  <r>
    <x v="2"/>
    <x v="14"/>
    <x v="2666"/>
  </r>
  <r>
    <x v="2"/>
    <x v="15"/>
    <x v="3282"/>
  </r>
  <r>
    <x v="2"/>
    <x v="16"/>
    <x v="1994"/>
  </r>
  <r>
    <x v="2"/>
    <x v="17"/>
    <x v="1970"/>
  </r>
  <r>
    <x v="2"/>
    <x v="18"/>
    <x v="5120"/>
  </r>
  <r>
    <x v="2"/>
    <x v="19"/>
    <x v="3857"/>
  </r>
  <r>
    <x v="2"/>
    <x v="20"/>
    <x v="3817"/>
  </r>
  <r>
    <x v="2"/>
    <x v="21"/>
    <x v="3854"/>
  </r>
  <r>
    <x v="2"/>
    <x v="22"/>
    <x v="4523"/>
  </r>
  <r>
    <x v="2"/>
    <x v="23"/>
    <x v="3460"/>
  </r>
  <r>
    <x v="2"/>
    <x v="0"/>
    <x v="2332"/>
  </r>
  <r>
    <x v="2"/>
    <x v="1"/>
    <x v="3388"/>
  </r>
  <r>
    <x v="2"/>
    <x v="2"/>
    <x v="1549"/>
  </r>
  <r>
    <x v="2"/>
    <x v="3"/>
    <x v="3955"/>
  </r>
  <r>
    <x v="2"/>
    <x v="4"/>
    <x v="6253"/>
  </r>
  <r>
    <x v="2"/>
    <x v="5"/>
    <x v="3343"/>
  </r>
  <r>
    <x v="2"/>
    <x v="6"/>
    <x v="2769"/>
  </r>
  <r>
    <x v="2"/>
    <x v="7"/>
    <x v="2677"/>
  </r>
  <r>
    <x v="2"/>
    <x v="8"/>
    <x v="2521"/>
  </r>
  <r>
    <x v="2"/>
    <x v="9"/>
    <x v="7059"/>
  </r>
  <r>
    <x v="2"/>
    <x v="10"/>
    <x v="6952"/>
  </r>
  <r>
    <x v="2"/>
    <x v="11"/>
    <x v="6142"/>
  </r>
  <r>
    <x v="2"/>
    <x v="12"/>
    <x v="4744"/>
  </r>
  <r>
    <x v="2"/>
    <x v="13"/>
    <x v="2671"/>
  </r>
  <r>
    <x v="2"/>
    <x v="14"/>
    <x v="3799"/>
  </r>
  <r>
    <x v="2"/>
    <x v="15"/>
    <x v="4847"/>
  </r>
  <r>
    <x v="2"/>
    <x v="16"/>
    <x v="2285"/>
  </r>
  <r>
    <x v="2"/>
    <x v="17"/>
    <x v="3635"/>
  </r>
  <r>
    <x v="2"/>
    <x v="18"/>
    <x v="4049"/>
  </r>
  <r>
    <x v="2"/>
    <x v="19"/>
    <x v="4588"/>
  </r>
  <r>
    <x v="2"/>
    <x v="20"/>
    <x v="5092"/>
  </r>
  <r>
    <x v="2"/>
    <x v="21"/>
    <x v="1588"/>
  </r>
  <r>
    <x v="2"/>
    <x v="22"/>
    <x v="2653"/>
  </r>
  <r>
    <x v="2"/>
    <x v="23"/>
    <x v="3613"/>
  </r>
  <r>
    <x v="2"/>
    <x v="0"/>
    <x v="4739"/>
  </r>
  <r>
    <x v="2"/>
    <x v="1"/>
    <x v="4628"/>
  </r>
  <r>
    <x v="2"/>
    <x v="2"/>
    <x v="3210"/>
  </r>
  <r>
    <x v="2"/>
    <x v="3"/>
    <x v="2182"/>
  </r>
  <r>
    <x v="2"/>
    <x v="4"/>
    <x v="7060"/>
  </r>
  <r>
    <x v="2"/>
    <x v="5"/>
    <x v="3207"/>
  </r>
  <r>
    <x v="2"/>
    <x v="6"/>
    <x v="5028"/>
  </r>
  <r>
    <x v="2"/>
    <x v="7"/>
    <x v="6960"/>
  </r>
  <r>
    <x v="2"/>
    <x v="8"/>
    <x v="526"/>
  </r>
  <r>
    <x v="2"/>
    <x v="9"/>
    <x v="2963"/>
  </r>
  <r>
    <x v="2"/>
    <x v="10"/>
    <x v="3523"/>
  </r>
  <r>
    <x v="2"/>
    <x v="11"/>
    <x v="3240"/>
  </r>
  <r>
    <x v="2"/>
    <x v="12"/>
    <x v="4993"/>
  </r>
  <r>
    <x v="2"/>
    <x v="13"/>
    <x v="4888"/>
  </r>
  <r>
    <x v="2"/>
    <x v="14"/>
    <x v="4943"/>
  </r>
  <r>
    <x v="2"/>
    <x v="15"/>
    <x v="5833"/>
  </r>
  <r>
    <x v="2"/>
    <x v="16"/>
    <x v="1650"/>
  </r>
  <r>
    <x v="2"/>
    <x v="17"/>
    <x v="6194"/>
  </r>
  <r>
    <x v="2"/>
    <x v="18"/>
    <x v="5991"/>
  </r>
  <r>
    <x v="2"/>
    <x v="19"/>
    <x v="6068"/>
  </r>
  <r>
    <x v="2"/>
    <x v="20"/>
    <x v="492"/>
  </r>
  <r>
    <x v="2"/>
    <x v="21"/>
    <x v="2789"/>
  </r>
  <r>
    <x v="2"/>
    <x v="22"/>
    <x v="3258"/>
  </r>
  <r>
    <x v="2"/>
    <x v="23"/>
    <x v="2780"/>
  </r>
  <r>
    <x v="2"/>
    <x v="0"/>
    <x v="2235"/>
  </r>
  <r>
    <x v="2"/>
    <x v="1"/>
    <x v="3423"/>
  </r>
  <r>
    <x v="2"/>
    <x v="2"/>
    <x v="4981"/>
  </r>
  <r>
    <x v="2"/>
    <x v="3"/>
    <x v="2568"/>
  </r>
  <r>
    <x v="2"/>
    <x v="4"/>
    <x v="4310"/>
  </r>
  <r>
    <x v="2"/>
    <x v="5"/>
    <x v="2026"/>
  </r>
  <r>
    <x v="2"/>
    <x v="6"/>
    <x v="5023"/>
  </r>
  <r>
    <x v="2"/>
    <x v="7"/>
    <x v="2013"/>
  </r>
  <r>
    <x v="2"/>
    <x v="8"/>
    <x v="1579"/>
  </r>
  <r>
    <x v="2"/>
    <x v="9"/>
    <x v="2887"/>
  </r>
  <r>
    <x v="2"/>
    <x v="10"/>
    <x v="2857"/>
  </r>
  <r>
    <x v="2"/>
    <x v="11"/>
    <x v="3239"/>
  </r>
  <r>
    <x v="2"/>
    <x v="12"/>
    <x v="5048"/>
  </r>
  <r>
    <x v="2"/>
    <x v="13"/>
    <x v="5599"/>
  </r>
  <r>
    <x v="2"/>
    <x v="14"/>
    <x v="3433"/>
  </r>
  <r>
    <x v="2"/>
    <x v="15"/>
    <x v="7061"/>
  </r>
  <r>
    <x v="2"/>
    <x v="16"/>
    <x v="4489"/>
  </r>
  <r>
    <x v="2"/>
    <x v="17"/>
    <x v="1564"/>
  </r>
  <r>
    <x v="2"/>
    <x v="18"/>
    <x v="6286"/>
  </r>
  <r>
    <x v="2"/>
    <x v="19"/>
    <x v="6414"/>
  </r>
  <r>
    <x v="2"/>
    <x v="20"/>
    <x v="4460"/>
  </r>
  <r>
    <x v="2"/>
    <x v="21"/>
    <x v="3207"/>
  </r>
  <r>
    <x v="2"/>
    <x v="22"/>
    <x v="3928"/>
  </r>
  <r>
    <x v="2"/>
    <x v="23"/>
    <x v="7062"/>
  </r>
  <r>
    <x v="2"/>
    <x v="0"/>
    <x v="7063"/>
  </r>
  <r>
    <x v="2"/>
    <x v="1"/>
    <x v="7064"/>
  </r>
  <r>
    <x v="2"/>
    <x v="2"/>
    <x v="2371"/>
  </r>
  <r>
    <x v="2"/>
    <x v="3"/>
    <x v="2177"/>
  </r>
  <r>
    <x v="2"/>
    <x v="4"/>
    <x v="7065"/>
  </r>
  <r>
    <x v="2"/>
    <x v="5"/>
    <x v="3589"/>
  </r>
  <r>
    <x v="2"/>
    <x v="6"/>
    <x v="4213"/>
  </r>
  <r>
    <x v="2"/>
    <x v="7"/>
    <x v="7066"/>
  </r>
  <r>
    <x v="2"/>
    <x v="8"/>
    <x v="4141"/>
  </r>
  <r>
    <x v="2"/>
    <x v="9"/>
    <x v="7067"/>
  </r>
  <r>
    <x v="2"/>
    <x v="10"/>
    <x v="1440"/>
  </r>
  <r>
    <x v="2"/>
    <x v="11"/>
    <x v="7068"/>
  </r>
  <r>
    <x v="2"/>
    <x v="12"/>
    <x v="4220"/>
  </r>
  <r>
    <x v="2"/>
    <x v="13"/>
    <x v="7069"/>
  </r>
  <r>
    <x v="2"/>
    <x v="14"/>
    <x v="7070"/>
  </r>
  <r>
    <x v="2"/>
    <x v="15"/>
    <x v="6840"/>
  </r>
  <r>
    <x v="2"/>
    <x v="16"/>
    <x v="5858"/>
  </r>
  <r>
    <x v="2"/>
    <x v="17"/>
    <x v="479"/>
  </r>
  <r>
    <x v="2"/>
    <x v="18"/>
    <x v="5348"/>
  </r>
  <r>
    <x v="2"/>
    <x v="19"/>
    <x v="7071"/>
  </r>
  <r>
    <x v="2"/>
    <x v="20"/>
    <x v="6296"/>
  </r>
  <r>
    <x v="2"/>
    <x v="21"/>
    <x v="5306"/>
  </r>
  <r>
    <x v="2"/>
    <x v="22"/>
    <x v="5727"/>
  </r>
  <r>
    <x v="2"/>
    <x v="23"/>
    <x v="29"/>
  </r>
  <r>
    <x v="2"/>
    <x v="0"/>
    <x v="3557"/>
  </r>
  <r>
    <x v="2"/>
    <x v="1"/>
    <x v="4126"/>
  </r>
  <r>
    <x v="2"/>
    <x v="2"/>
    <x v="6985"/>
  </r>
  <r>
    <x v="2"/>
    <x v="3"/>
    <x v="2960"/>
  </r>
  <r>
    <x v="2"/>
    <x v="4"/>
    <x v="2167"/>
  </r>
  <r>
    <x v="2"/>
    <x v="5"/>
    <x v="4415"/>
  </r>
  <r>
    <x v="2"/>
    <x v="6"/>
    <x v="2449"/>
  </r>
  <r>
    <x v="2"/>
    <x v="7"/>
    <x v="526"/>
  </r>
  <r>
    <x v="2"/>
    <x v="8"/>
    <x v="1439"/>
  </r>
  <r>
    <x v="2"/>
    <x v="9"/>
    <x v="5851"/>
  </r>
  <r>
    <x v="2"/>
    <x v="10"/>
    <x v="6991"/>
  </r>
  <r>
    <x v="2"/>
    <x v="11"/>
    <x v="3614"/>
  </r>
  <r>
    <x v="2"/>
    <x v="12"/>
    <x v="7072"/>
  </r>
  <r>
    <x v="2"/>
    <x v="13"/>
    <x v="4814"/>
  </r>
  <r>
    <x v="2"/>
    <x v="14"/>
    <x v="7073"/>
  </r>
  <r>
    <x v="2"/>
    <x v="15"/>
    <x v="7005"/>
  </r>
  <r>
    <x v="2"/>
    <x v="16"/>
    <x v="7074"/>
  </r>
  <r>
    <x v="2"/>
    <x v="17"/>
    <x v="6031"/>
  </r>
  <r>
    <x v="2"/>
    <x v="18"/>
    <x v="263"/>
  </r>
  <r>
    <x v="2"/>
    <x v="19"/>
    <x v="7075"/>
  </r>
  <r>
    <x v="2"/>
    <x v="20"/>
    <x v="7076"/>
  </r>
  <r>
    <x v="2"/>
    <x v="21"/>
    <x v="7077"/>
  </r>
  <r>
    <x v="2"/>
    <x v="22"/>
    <x v="7078"/>
  </r>
  <r>
    <x v="2"/>
    <x v="23"/>
    <x v="5185"/>
  </r>
  <r>
    <x v="2"/>
    <x v="0"/>
    <x v="1419"/>
  </r>
  <r>
    <x v="2"/>
    <x v="1"/>
    <x v="7079"/>
  </r>
  <r>
    <x v="2"/>
    <x v="2"/>
    <x v="6281"/>
  </r>
  <r>
    <x v="2"/>
    <x v="3"/>
    <x v="7080"/>
  </r>
  <r>
    <x v="2"/>
    <x v="4"/>
    <x v="7081"/>
  </r>
  <r>
    <x v="2"/>
    <x v="5"/>
    <x v="462"/>
  </r>
  <r>
    <x v="2"/>
    <x v="6"/>
    <x v="7082"/>
  </r>
  <r>
    <x v="2"/>
    <x v="7"/>
    <x v="6081"/>
  </r>
  <r>
    <x v="2"/>
    <x v="8"/>
    <x v="6730"/>
  </r>
  <r>
    <x v="2"/>
    <x v="9"/>
    <x v="1985"/>
  </r>
  <r>
    <x v="2"/>
    <x v="10"/>
    <x v="77"/>
  </r>
  <r>
    <x v="2"/>
    <x v="11"/>
    <x v="7083"/>
  </r>
  <r>
    <x v="2"/>
    <x v="12"/>
    <x v="4054"/>
  </r>
  <r>
    <x v="2"/>
    <x v="13"/>
    <x v="7084"/>
  </r>
  <r>
    <x v="2"/>
    <x v="14"/>
    <x v="606"/>
  </r>
  <r>
    <x v="2"/>
    <x v="15"/>
    <x v="6041"/>
  </r>
  <r>
    <x v="2"/>
    <x v="16"/>
    <x v="6458"/>
  </r>
  <r>
    <x v="2"/>
    <x v="17"/>
    <x v="1815"/>
  </r>
  <r>
    <x v="2"/>
    <x v="18"/>
    <x v="7085"/>
  </r>
  <r>
    <x v="2"/>
    <x v="19"/>
    <x v="7086"/>
  </r>
  <r>
    <x v="2"/>
    <x v="20"/>
    <x v="7087"/>
  </r>
  <r>
    <x v="2"/>
    <x v="21"/>
    <x v="7088"/>
  </r>
  <r>
    <x v="2"/>
    <x v="22"/>
    <x v="5143"/>
  </r>
  <r>
    <x v="2"/>
    <x v="23"/>
    <x v="7089"/>
  </r>
  <r>
    <x v="2"/>
    <x v="0"/>
    <x v="1777"/>
  </r>
  <r>
    <x v="2"/>
    <x v="1"/>
    <x v="6287"/>
  </r>
  <r>
    <x v="2"/>
    <x v="2"/>
    <x v="6287"/>
  </r>
  <r>
    <x v="2"/>
    <x v="3"/>
    <x v="7090"/>
  </r>
  <r>
    <x v="2"/>
    <x v="4"/>
    <x v="4611"/>
  </r>
  <r>
    <x v="2"/>
    <x v="5"/>
    <x v="7091"/>
  </r>
  <r>
    <x v="2"/>
    <x v="6"/>
    <x v="7092"/>
  </r>
  <r>
    <x v="2"/>
    <x v="7"/>
    <x v="7093"/>
  </r>
  <r>
    <x v="2"/>
    <x v="8"/>
    <x v="366"/>
  </r>
  <r>
    <x v="2"/>
    <x v="9"/>
    <x v="4615"/>
  </r>
  <r>
    <x v="2"/>
    <x v="10"/>
    <x v="7094"/>
  </r>
  <r>
    <x v="2"/>
    <x v="11"/>
    <x v="7095"/>
  </r>
  <r>
    <x v="2"/>
    <x v="12"/>
    <x v="5313"/>
  </r>
  <r>
    <x v="2"/>
    <x v="13"/>
    <x v="4250"/>
  </r>
  <r>
    <x v="2"/>
    <x v="14"/>
    <x v="4708"/>
  </r>
  <r>
    <x v="2"/>
    <x v="15"/>
    <x v="3685"/>
  </r>
  <r>
    <x v="2"/>
    <x v="16"/>
    <x v="7096"/>
  </r>
  <r>
    <x v="2"/>
    <x v="17"/>
    <x v="4547"/>
  </r>
  <r>
    <x v="2"/>
    <x v="18"/>
    <x v="5121"/>
  </r>
  <r>
    <x v="2"/>
    <x v="19"/>
    <x v="3951"/>
  </r>
  <r>
    <x v="2"/>
    <x v="20"/>
    <x v="6927"/>
  </r>
  <r>
    <x v="2"/>
    <x v="21"/>
    <x v="3634"/>
  </r>
  <r>
    <x v="2"/>
    <x v="22"/>
    <x v="5567"/>
  </r>
  <r>
    <x v="2"/>
    <x v="23"/>
    <x v="4363"/>
  </r>
  <r>
    <x v="2"/>
    <x v="0"/>
    <x v="1512"/>
  </r>
  <r>
    <x v="2"/>
    <x v="1"/>
    <x v="3751"/>
  </r>
  <r>
    <x v="2"/>
    <x v="2"/>
    <x v="4054"/>
  </r>
  <r>
    <x v="2"/>
    <x v="3"/>
    <x v="374"/>
  </r>
  <r>
    <x v="2"/>
    <x v="4"/>
    <x v="7097"/>
  </r>
  <r>
    <x v="2"/>
    <x v="5"/>
    <x v="7098"/>
  </r>
  <r>
    <x v="2"/>
    <x v="6"/>
    <x v="3643"/>
  </r>
  <r>
    <x v="2"/>
    <x v="7"/>
    <x v="20"/>
  </r>
  <r>
    <x v="2"/>
    <x v="8"/>
    <x v="1836"/>
  </r>
  <r>
    <x v="2"/>
    <x v="9"/>
    <x v="7099"/>
  </r>
  <r>
    <x v="2"/>
    <x v="10"/>
    <x v="6197"/>
  </r>
  <r>
    <x v="2"/>
    <x v="11"/>
    <x v="234"/>
  </r>
  <r>
    <x v="2"/>
    <x v="12"/>
    <x v="350"/>
  </r>
  <r>
    <x v="2"/>
    <x v="13"/>
    <x v="7100"/>
  </r>
  <r>
    <x v="2"/>
    <x v="14"/>
    <x v="6037"/>
  </r>
  <r>
    <x v="2"/>
    <x v="15"/>
    <x v="7101"/>
  </r>
  <r>
    <x v="2"/>
    <x v="16"/>
    <x v="520"/>
  </r>
  <r>
    <x v="2"/>
    <x v="17"/>
    <x v="7102"/>
  </r>
  <r>
    <x v="2"/>
    <x v="18"/>
    <x v="6105"/>
  </r>
  <r>
    <x v="2"/>
    <x v="19"/>
    <x v="7103"/>
  </r>
  <r>
    <x v="2"/>
    <x v="20"/>
    <x v="89"/>
  </r>
  <r>
    <x v="2"/>
    <x v="21"/>
    <x v="6195"/>
  </r>
  <r>
    <x v="2"/>
    <x v="22"/>
    <x v="7104"/>
  </r>
  <r>
    <x v="2"/>
    <x v="23"/>
    <x v="5097"/>
  </r>
  <r>
    <x v="2"/>
    <x v="0"/>
    <x v="7105"/>
  </r>
  <r>
    <x v="2"/>
    <x v="1"/>
    <x v="6041"/>
  </r>
  <r>
    <x v="2"/>
    <x v="2"/>
    <x v="3221"/>
  </r>
  <r>
    <x v="2"/>
    <x v="3"/>
    <x v="7106"/>
  </r>
  <r>
    <x v="2"/>
    <x v="4"/>
    <x v="7107"/>
  </r>
  <r>
    <x v="2"/>
    <x v="5"/>
    <x v="7108"/>
  </r>
  <r>
    <x v="2"/>
    <x v="6"/>
    <x v="4757"/>
  </r>
  <r>
    <x v="2"/>
    <x v="7"/>
    <x v="7109"/>
  </r>
  <r>
    <x v="2"/>
    <x v="8"/>
    <x v="6904"/>
  </r>
  <r>
    <x v="2"/>
    <x v="9"/>
    <x v="7110"/>
  </r>
  <r>
    <x v="2"/>
    <x v="10"/>
    <x v="7111"/>
  </r>
  <r>
    <x v="2"/>
    <x v="11"/>
    <x v="1494"/>
  </r>
  <r>
    <x v="2"/>
    <x v="12"/>
    <x v="1826"/>
  </r>
  <r>
    <x v="2"/>
    <x v="13"/>
    <x v="7112"/>
  </r>
  <r>
    <x v="2"/>
    <x v="14"/>
    <x v="65"/>
  </r>
  <r>
    <x v="2"/>
    <x v="15"/>
    <x v="4574"/>
  </r>
  <r>
    <x v="2"/>
    <x v="16"/>
    <x v="4243"/>
  </r>
  <r>
    <x v="2"/>
    <x v="17"/>
    <x v="6770"/>
  </r>
  <r>
    <x v="2"/>
    <x v="18"/>
    <x v="7113"/>
  </r>
  <r>
    <x v="2"/>
    <x v="19"/>
    <x v="697"/>
  </r>
  <r>
    <x v="2"/>
    <x v="20"/>
    <x v="7088"/>
  </r>
  <r>
    <x v="2"/>
    <x v="21"/>
    <x v="5439"/>
  </r>
  <r>
    <x v="2"/>
    <x v="22"/>
    <x v="7114"/>
  </r>
  <r>
    <x v="2"/>
    <x v="23"/>
    <x v="7115"/>
  </r>
  <r>
    <x v="2"/>
    <x v="0"/>
    <x v="7116"/>
  </r>
  <r>
    <x v="2"/>
    <x v="1"/>
    <x v="7117"/>
  </r>
  <r>
    <x v="2"/>
    <x v="2"/>
    <x v="5007"/>
  </r>
  <r>
    <x v="2"/>
    <x v="3"/>
    <x v="7118"/>
  </r>
  <r>
    <x v="2"/>
    <x v="4"/>
    <x v="7119"/>
  </r>
  <r>
    <x v="2"/>
    <x v="5"/>
    <x v="7120"/>
  </r>
  <r>
    <x v="2"/>
    <x v="6"/>
    <x v="4249"/>
  </r>
  <r>
    <x v="2"/>
    <x v="7"/>
    <x v="7121"/>
  </r>
  <r>
    <x v="2"/>
    <x v="8"/>
    <x v="7122"/>
  </r>
  <r>
    <x v="2"/>
    <x v="9"/>
    <x v="882"/>
  </r>
  <r>
    <x v="2"/>
    <x v="10"/>
    <x v="7123"/>
  </r>
  <r>
    <x v="2"/>
    <x v="11"/>
    <x v="5696"/>
  </r>
  <r>
    <x v="2"/>
    <x v="12"/>
    <x v="3842"/>
  </r>
  <r>
    <x v="2"/>
    <x v="13"/>
    <x v="1767"/>
  </r>
  <r>
    <x v="2"/>
    <x v="14"/>
    <x v="7124"/>
  </r>
  <r>
    <x v="2"/>
    <x v="15"/>
    <x v="1777"/>
  </r>
  <r>
    <x v="2"/>
    <x v="16"/>
    <x v="7125"/>
  </r>
  <r>
    <x v="2"/>
    <x v="17"/>
    <x v="382"/>
  </r>
  <r>
    <x v="2"/>
    <x v="18"/>
    <x v="7126"/>
  </r>
  <r>
    <x v="2"/>
    <x v="19"/>
    <x v="7127"/>
  </r>
  <r>
    <x v="2"/>
    <x v="20"/>
    <x v="7128"/>
  </r>
  <r>
    <x v="2"/>
    <x v="21"/>
    <x v="7129"/>
  </r>
  <r>
    <x v="2"/>
    <x v="22"/>
    <x v="3962"/>
  </r>
  <r>
    <x v="2"/>
    <x v="23"/>
    <x v="7130"/>
  </r>
  <r>
    <x v="2"/>
    <x v="0"/>
    <x v="4569"/>
  </r>
  <r>
    <x v="2"/>
    <x v="1"/>
    <x v="6068"/>
  </r>
  <r>
    <x v="2"/>
    <x v="2"/>
    <x v="7131"/>
  </r>
  <r>
    <x v="2"/>
    <x v="3"/>
    <x v="2956"/>
  </r>
  <r>
    <x v="2"/>
    <x v="4"/>
    <x v="5206"/>
  </r>
  <r>
    <x v="2"/>
    <x v="5"/>
    <x v="2141"/>
  </r>
  <r>
    <x v="2"/>
    <x v="6"/>
    <x v="297"/>
  </r>
  <r>
    <x v="2"/>
    <x v="7"/>
    <x v="6252"/>
  </r>
  <r>
    <x v="2"/>
    <x v="8"/>
    <x v="7132"/>
  </r>
  <r>
    <x v="2"/>
    <x v="9"/>
    <x v="7133"/>
  </r>
  <r>
    <x v="2"/>
    <x v="10"/>
    <x v="6966"/>
  </r>
  <r>
    <x v="2"/>
    <x v="11"/>
    <x v="7134"/>
  </r>
  <r>
    <x v="2"/>
    <x v="12"/>
    <x v="2843"/>
  </r>
  <r>
    <x v="2"/>
    <x v="13"/>
    <x v="5403"/>
  </r>
  <r>
    <x v="2"/>
    <x v="14"/>
    <x v="7135"/>
  </r>
  <r>
    <x v="2"/>
    <x v="15"/>
    <x v="6483"/>
  </r>
  <r>
    <x v="2"/>
    <x v="16"/>
    <x v="6153"/>
  </r>
  <r>
    <x v="2"/>
    <x v="17"/>
    <x v="4588"/>
  </r>
  <r>
    <x v="2"/>
    <x v="18"/>
    <x v="7136"/>
  </r>
  <r>
    <x v="2"/>
    <x v="19"/>
    <x v="6310"/>
  </r>
  <r>
    <x v="2"/>
    <x v="20"/>
    <x v="7137"/>
  </r>
  <r>
    <x v="2"/>
    <x v="21"/>
    <x v="402"/>
  </r>
  <r>
    <x v="2"/>
    <x v="22"/>
    <x v="558"/>
  </r>
  <r>
    <x v="2"/>
    <x v="23"/>
    <x v="4644"/>
  </r>
  <r>
    <x v="2"/>
    <x v="0"/>
    <x v="1891"/>
  </r>
  <r>
    <x v="2"/>
    <x v="1"/>
    <x v="432"/>
  </r>
  <r>
    <x v="2"/>
    <x v="2"/>
    <x v="5770"/>
  </r>
  <r>
    <x v="2"/>
    <x v="3"/>
    <x v="9"/>
  </r>
  <r>
    <x v="2"/>
    <x v="4"/>
    <x v="6139"/>
  </r>
  <r>
    <x v="2"/>
    <x v="5"/>
    <x v="1818"/>
  </r>
  <r>
    <x v="2"/>
    <x v="6"/>
    <x v="89"/>
  </r>
  <r>
    <x v="2"/>
    <x v="7"/>
    <x v="467"/>
  </r>
  <r>
    <x v="2"/>
    <x v="8"/>
    <x v="5330"/>
  </r>
  <r>
    <x v="2"/>
    <x v="9"/>
    <x v="3929"/>
  </r>
  <r>
    <x v="2"/>
    <x v="10"/>
    <x v="4612"/>
  </r>
  <r>
    <x v="2"/>
    <x v="11"/>
    <x v="5128"/>
  </r>
  <r>
    <x v="2"/>
    <x v="12"/>
    <x v="3733"/>
  </r>
  <r>
    <x v="2"/>
    <x v="13"/>
    <x v="7138"/>
  </r>
  <r>
    <x v="2"/>
    <x v="14"/>
    <x v="2168"/>
  </r>
  <r>
    <x v="2"/>
    <x v="15"/>
    <x v="7139"/>
  </r>
  <r>
    <x v="2"/>
    <x v="16"/>
    <x v="7140"/>
  </r>
  <r>
    <x v="2"/>
    <x v="17"/>
    <x v="6481"/>
  </r>
  <r>
    <x v="2"/>
    <x v="18"/>
    <x v="6867"/>
  </r>
  <r>
    <x v="2"/>
    <x v="19"/>
    <x v="7141"/>
  </r>
  <r>
    <x v="2"/>
    <x v="20"/>
    <x v="6180"/>
  </r>
  <r>
    <x v="2"/>
    <x v="21"/>
    <x v="4441"/>
  </r>
  <r>
    <x v="2"/>
    <x v="22"/>
    <x v="527"/>
  </r>
  <r>
    <x v="2"/>
    <x v="23"/>
    <x v="4924"/>
  </r>
  <r>
    <x v="2"/>
    <x v="0"/>
    <x v="1632"/>
  </r>
  <r>
    <x v="2"/>
    <x v="1"/>
    <x v="4021"/>
  </r>
  <r>
    <x v="2"/>
    <x v="2"/>
    <x v="2112"/>
  </r>
  <r>
    <x v="2"/>
    <x v="3"/>
    <x v="3999"/>
  </r>
  <r>
    <x v="2"/>
    <x v="4"/>
    <x v="3700"/>
  </r>
  <r>
    <x v="2"/>
    <x v="5"/>
    <x v="3256"/>
  </r>
  <r>
    <x v="2"/>
    <x v="6"/>
    <x v="2450"/>
  </r>
  <r>
    <x v="2"/>
    <x v="7"/>
    <x v="7142"/>
  </r>
  <r>
    <x v="2"/>
    <x v="8"/>
    <x v="7143"/>
  </r>
  <r>
    <x v="2"/>
    <x v="9"/>
    <x v="6042"/>
  </r>
  <r>
    <x v="2"/>
    <x v="10"/>
    <x v="6151"/>
  </r>
  <r>
    <x v="2"/>
    <x v="11"/>
    <x v="6840"/>
  </r>
  <r>
    <x v="2"/>
    <x v="12"/>
    <x v="3868"/>
  </r>
  <r>
    <x v="2"/>
    <x v="13"/>
    <x v="1591"/>
  </r>
  <r>
    <x v="2"/>
    <x v="14"/>
    <x v="2746"/>
  </r>
  <r>
    <x v="2"/>
    <x v="15"/>
    <x v="4562"/>
  </r>
  <r>
    <x v="2"/>
    <x v="16"/>
    <x v="5388"/>
  </r>
  <r>
    <x v="2"/>
    <x v="17"/>
    <x v="76"/>
  </r>
  <r>
    <x v="2"/>
    <x v="18"/>
    <x v="2469"/>
  </r>
  <r>
    <x v="2"/>
    <x v="19"/>
    <x v="7144"/>
  </r>
  <r>
    <x v="2"/>
    <x v="20"/>
    <x v="6378"/>
  </r>
  <r>
    <x v="2"/>
    <x v="21"/>
    <x v="3337"/>
  </r>
  <r>
    <x v="2"/>
    <x v="22"/>
    <x v="4834"/>
  </r>
  <r>
    <x v="2"/>
    <x v="23"/>
    <x v="2320"/>
  </r>
  <r>
    <x v="2"/>
    <x v="0"/>
    <x v="5364"/>
  </r>
  <r>
    <x v="2"/>
    <x v="1"/>
    <x v="7145"/>
  </r>
  <r>
    <x v="2"/>
    <x v="2"/>
    <x v="3708"/>
  </r>
  <r>
    <x v="2"/>
    <x v="3"/>
    <x v="2320"/>
  </r>
  <r>
    <x v="2"/>
    <x v="4"/>
    <x v="2870"/>
  </r>
  <r>
    <x v="2"/>
    <x v="5"/>
    <x v="7146"/>
  </r>
  <r>
    <x v="2"/>
    <x v="6"/>
    <x v="5415"/>
  </r>
  <r>
    <x v="2"/>
    <x v="7"/>
    <x v="1502"/>
  </r>
  <r>
    <x v="2"/>
    <x v="8"/>
    <x v="1606"/>
  </r>
  <r>
    <x v="2"/>
    <x v="9"/>
    <x v="4083"/>
  </r>
  <r>
    <x v="2"/>
    <x v="10"/>
    <x v="2410"/>
  </r>
  <r>
    <x v="2"/>
    <x v="11"/>
    <x v="4887"/>
  </r>
  <r>
    <x v="2"/>
    <x v="12"/>
    <x v="2695"/>
  </r>
  <r>
    <x v="2"/>
    <x v="13"/>
    <x v="5154"/>
  </r>
  <r>
    <x v="2"/>
    <x v="14"/>
    <x v="7147"/>
  </r>
  <r>
    <x v="2"/>
    <x v="15"/>
    <x v="1569"/>
  </r>
  <r>
    <x v="2"/>
    <x v="16"/>
    <x v="5252"/>
  </r>
  <r>
    <x v="2"/>
    <x v="17"/>
    <x v="2654"/>
  </r>
  <r>
    <x v="2"/>
    <x v="18"/>
    <x v="6108"/>
  </r>
  <r>
    <x v="2"/>
    <x v="19"/>
    <x v="3859"/>
  </r>
  <r>
    <x v="2"/>
    <x v="20"/>
    <x v="3566"/>
  </r>
  <r>
    <x v="2"/>
    <x v="21"/>
    <x v="7148"/>
  </r>
  <r>
    <x v="2"/>
    <x v="22"/>
    <x v="7149"/>
  </r>
  <r>
    <x v="2"/>
    <x v="23"/>
    <x v="7150"/>
  </r>
  <r>
    <x v="2"/>
    <x v="0"/>
    <x v="5571"/>
  </r>
  <r>
    <x v="2"/>
    <x v="1"/>
    <x v="7151"/>
  </r>
  <r>
    <x v="2"/>
    <x v="2"/>
    <x v="5011"/>
  </r>
  <r>
    <x v="2"/>
    <x v="3"/>
    <x v="4166"/>
  </r>
  <r>
    <x v="2"/>
    <x v="4"/>
    <x v="3743"/>
  </r>
  <r>
    <x v="2"/>
    <x v="5"/>
    <x v="3983"/>
  </r>
  <r>
    <x v="2"/>
    <x v="6"/>
    <x v="5108"/>
  </r>
  <r>
    <x v="2"/>
    <x v="7"/>
    <x v="6058"/>
  </r>
  <r>
    <x v="2"/>
    <x v="8"/>
    <x v="1992"/>
  </r>
  <r>
    <x v="2"/>
    <x v="9"/>
    <x v="4321"/>
  </r>
  <r>
    <x v="2"/>
    <x v="10"/>
    <x v="4720"/>
  </r>
  <r>
    <x v="2"/>
    <x v="11"/>
    <x v="4179"/>
  </r>
  <r>
    <x v="2"/>
    <x v="12"/>
    <x v="2867"/>
  </r>
  <r>
    <x v="2"/>
    <x v="13"/>
    <x v="3553"/>
  </r>
  <r>
    <x v="2"/>
    <x v="14"/>
    <x v="2384"/>
  </r>
  <r>
    <x v="2"/>
    <x v="15"/>
    <x v="4827"/>
  </r>
  <r>
    <x v="2"/>
    <x v="16"/>
    <x v="3268"/>
  </r>
  <r>
    <x v="2"/>
    <x v="17"/>
    <x v="5140"/>
  </r>
  <r>
    <x v="2"/>
    <x v="18"/>
    <x v="4463"/>
  </r>
  <r>
    <x v="2"/>
    <x v="19"/>
    <x v="1664"/>
  </r>
  <r>
    <x v="2"/>
    <x v="20"/>
    <x v="1891"/>
  </r>
  <r>
    <x v="2"/>
    <x v="21"/>
    <x v="4742"/>
  </r>
  <r>
    <x v="2"/>
    <x v="22"/>
    <x v="2963"/>
  </r>
  <r>
    <x v="2"/>
    <x v="23"/>
    <x v="1648"/>
  </r>
  <r>
    <x v="2"/>
    <x v="0"/>
    <x v="2806"/>
  </r>
  <r>
    <x v="2"/>
    <x v="1"/>
    <x v="1650"/>
  </r>
  <r>
    <x v="2"/>
    <x v="2"/>
    <x v="3803"/>
  </r>
  <r>
    <x v="2"/>
    <x v="3"/>
    <x v="2111"/>
  </r>
  <r>
    <x v="2"/>
    <x v="4"/>
    <x v="3731"/>
  </r>
  <r>
    <x v="2"/>
    <x v="5"/>
    <x v="2115"/>
  </r>
  <r>
    <x v="2"/>
    <x v="6"/>
    <x v="4464"/>
  </r>
  <r>
    <x v="2"/>
    <x v="7"/>
    <x v="4002"/>
  </r>
  <r>
    <x v="2"/>
    <x v="8"/>
    <x v="4938"/>
  </r>
  <r>
    <x v="2"/>
    <x v="9"/>
    <x v="7152"/>
  </r>
  <r>
    <x v="2"/>
    <x v="10"/>
    <x v="6295"/>
  </r>
  <r>
    <x v="2"/>
    <x v="11"/>
    <x v="4501"/>
  </r>
  <r>
    <x v="2"/>
    <x v="12"/>
    <x v="2856"/>
  </r>
  <r>
    <x v="2"/>
    <x v="13"/>
    <x v="2592"/>
  </r>
  <r>
    <x v="2"/>
    <x v="14"/>
    <x v="5210"/>
  </r>
  <r>
    <x v="2"/>
    <x v="15"/>
    <x v="2846"/>
  </r>
  <r>
    <x v="2"/>
    <x v="16"/>
    <x v="2432"/>
  </r>
  <r>
    <x v="2"/>
    <x v="17"/>
    <x v="6732"/>
  </r>
  <r>
    <x v="2"/>
    <x v="18"/>
    <x v="7153"/>
  </r>
  <r>
    <x v="2"/>
    <x v="19"/>
    <x v="7154"/>
  </r>
  <r>
    <x v="2"/>
    <x v="20"/>
    <x v="5766"/>
  </r>
  <r>
    <x v="2"/>
    <x v="21"/>
    <x v="2125"/>
  </r>
  <r>
    <x v="2"/>
    <x v="22"/>
    <x v="1945"/>
  </r>
  <r>
    <x v="2"/>
    <x v="23"/>
    <x v="4549"/>
  </r>
  <r>
    <x v="2"/>
    <x v="0"/>
    <x v="4309"/>
  </r>
  <r>
    <x v="2"/>
    <x v="1"/>
    <x v="5802"/>
  </r>
  <r>
    <x v="2"/>
    <x v="2"/>
    <x v="3818"/>
  </r>
  <r>
    <x v="2"/>
    <x v="3"/>
    <x v="5309"/>
  </r>
  <r>
    <x v="2"/>
    <x v="4"/>
    <x v="7058"/>
  </r>
  <r>
    <x v="2"/>
    <x v="5"/>
    <x v="7155"/>
  </r>
  <r>
    <x v="2"/>
    <x v="6"/>
    <x v="7069"/>
  </r>
  <r>
    <x v="2"/>
    <x v="7"/>
    <x v="7156"/>
  </r>
  <r>
    <x v="2"/>
    <x v="8"/>
    <x v="5484"/>
  </r>
  <r>
    <x v="2"/>
    <x v="9"/>
    <x v="4573"/>
  </r>
  <r>
    <x v="2"/>
    <x v="10"/>
    <x v="4272"/>
  </r>
  <r>
    <x v="2"/>
    <x v="11"/>
    <x v="3278"/>
  </r>
  <r>
    <x v="2"/>
    <x v="12"/>
    <x v="2757"/>
  </r>
  <r>
    <x v="2"/>
    <x v="13"/>
    <x v="4830"/>
  </r>
  <r>
    <x v="2"/>
    <x v="14"/>
    <x v="3108"/>
  </r>
  <r>
    <x v="2"/>
    <x v="15"/>
    <x v="2778"/>
  </r>
  <r>
    <x v="2"/>
    <x v="16"/>
    <x v="1578"/>
  </r>
  <r>
    <x v="2"/>
    <x v="17"/>
    <x v="1410"/>
  </r>
  <r>
    <x v="2"/>
    <x v="18"/>
    <x v="4798"/>
  </r>
  <r>
    <x v="2"/>
    <x v="19"/>
    <x v="2436"/>
  </r>
  <r>
    <x v="2"/>
    <x v="20"/>
    <x v="1996"/>
  </r>
  <r>
    <x v="2"/>
    <x v="21"/>
    <x v="4887"/>
  </r>
  <r>
    <x v="2"/>
    <x v="22"/>
    <x v="7157"/>
  </r>
  <r>
    <x v="2"/>
    <x v="23"/>
    <x v="3718"/>
  </r>
  <r>
    <x v="2"/>
    <x v="0"/>
    <x v="4282"/>
  </r>
  <r>
    <x v="2"/>
    <x v="1"/>
    <x v="3852"/>
  </r>
  <r>
    <x v="2"/>
    <x v="2"/>
    <x v="5862"/>
  </r>
  <r>
    <x v="2"/>
    <x v="3"/>
    <x v="4673"/>
  </r>
  <r>
    <x v="2"/>
    <x v="4"/>
    <x v="3704"/>
  </r>
  <r>
    <x v="2"/>
    <x v="5"/>
    <x v="2964"/>
  </r>
  <r>
    <x v="2"/>
    <x v="6"/>
    <x v="7158"/>
  </r>
  <r>
    <x v="2"/>
    <x v="7"/>
    <x v="5158"/>
  </r>
  <r>
    <x v="2"/>
    <x v="8"/>
    <x v="2944"/>
  </r>
  <r>
    <x v="2"/>
    <x v="9"/>
    <x v="2140"/>
  </r>
  <r>
    <x v="2"/>
    <x v="10"/>
    <x v="7159"/>
  </r>
  <r>
    <x v="2"/>
    <x v="11"/>
    <x v="489"/>
  </r>
  <r>
    <x v="2"/>
    <x v="12"/>
    <x v="5327"/>
  </r>
  <r>
    <x v="2"/>
    <x v="13"/>
    <x v="1660"/>
  </r>
  <r>
    <x v="2"/>
    <x v="14"/>
    <x v="3017"/>
  </r>
  <r>
    <x v="2"/>
    <x v="15"/>
    <x v="4789"/>
  </r>
  <r>
    <x v="2"/>
    <x v="16"/>
    <x v="1687"/>
  </r>
  <r>
    <x v="2"/>
    <x v="17"/>
    <x v="1564"/>
  </r>
  <r>
    <x v="2"/>
    <x v="18"/>
    <x v="4624"/>
  </r>
  <r>
    <x v="2"/>
    <x v="19"/>
    <x v="4285"/>
  </r>
  <r>
    <x v="2"/>
    <x v="20"/>
    <x v="2116"/>
  </r>
  <r>
    <x v="2"/>
    <x v="21"/>
    <x v="2041"/>
  </r>
  <r>
    <x v="2"/>
    <x v="22"/>
    <x v="6117"/>
  </r>
  <r>
    <x v="2"/>
    <x v="23"/>
    <x v="2183"/>
  </r>
  <r>
    <x v="2"/>
    <x v="0"/>
    <x v="2850"/>
  </r>
  <r>
    <x v="2"/>
    <x v="1"/>
    <x v="5305"/>
  </r>
  <r>
    <x v="2"/>
    <x v="2"/>
    <x v="2153"/>
  </r>
  <r>
    <x v="2"/>
    <x v="3"/>
    <x v="2454"/>
  </r>
  <r>
    <x v="2"/>
    <x v="4"/>
    <x v="3711"/>
  </r>
  <r>
    <x v="2"/>
    <x v="5"/>
    <x v="7160"/>
  </r>
  <r>
    <x v="2"/>
    <x v="6"/>
    <x v="7161"/>
  </r>
  <r>
    <x v="2"/>
    <x v="7"/>
    <x v="7162"/>
  </r>
  <r>
    <x v="2"/>
    <x v="8"/>
    <x v="6781"/>
  </r>
  <r>
    <x v="2"/>
    <x v="9"/>
    <x v="5413"/>
  </r>
  <r>
    <x v="2"/>
    <x v="10"/>
    <x v="7163"/>
  </r>
  <r>
    <x v="2"/>
    <x v="11"/>
    <x v="7164"/>
  </r>
  <r>
    <x v="2"/>
    <x v="12"/>
    <x v="7165"/>
  </r>
  <r>
    <x v="2"/>
    <x v="13"/>
    <x v="7166"/>
  </r>
  <r>
    <x v="2"/>
    <x v="14"/>
    <x v="1706"/>
  </r>
  <r>
    <x v="2"/>
    <x v="15"/>
    <x v="5729"/>
  </r>
  <r>
    <x v="2"/>
    <x v="16"/>
    <x v="4388"/>
  </r>
  <r>
    <x v="2"/>
    <x v="17"/>
    <x v="7167"/>
  </r>
  <r>
    <x v="2"/>
    <x v="18"/>
    <x v="6998"/>
  </r>
  <r>
    <x v="2"/>
    <x v="19"/>
    <x v="5423"/>
  </r>
  <r>
    <x v="2"/>
    <x v="20"/>
    <x v="4064"/>
  </r>
  <r>
    <x v="2"/>
    <x v="21"/>
    <x v="492"/>
  </r>
  <r>
    <x v="2"/>
    <x v="22"/>
    <x v="1517"/>
  </r>
  <r>
    <x v="2"/>
    <x v="23"/>
    <x v="2957"/>
  </r>
  <r>
    <x v="2"/>
    <x v="0"/>
    <x v="6286"/>
  </r>
  <r>
    <x v="2"/>
    <x v="1"/>
    <x v="2190"/>
  </r>
  <r>
    <x v="2"/>
    <x v="2"/>
    <x v="1613"/>
  </r>
  <r>
    <x v="2"/>
    <x v="3"/>
    <x v="1999"/>
  </r>
  <r>
    <x v="2"/>
    <x v="4"/>
    <x v="4926"/>
  </r>
  <r>
    <x v="2"/>
    <x v="5"/>
    <x v="2112"/>
  </r>
  <r>
    <x v="2"/>
    <x v="6"/>
    <x v="2756"/>
  </r>
  <r>
    <x v="2"/>
    <x v="7"/>
    <x v="35"/>
  </r>
  <r>
    <x v="2"/>
    <x v="8"/>
    <x v="2042"/>
  </r>
  <r>
    <x v="2"/>
    <x v="9"/>
    <x v="1560"/>
  </r>
  <r>
    <x v="2"/>
    <x v="10"/>
    <x v="7168"/>
  </r>
  <r>
    <x v="2"/>
    <x v="11"/>
    <x v="6341"/>
  </r>
  <r>
    <x v="2"/>
    <x v="12"/>
    <x v="7169"/>
  </r>
  <r>
    <x v="2"/>
    <x v="13"/>
    <x v="6674"/>
  </r>
  <r>
    <x v="2"/>
    <x v="14"/>
    <x v="4055"/>
  </r>
  <r>
    <x v="2"/>
    <x v="15"/>
    <x v="7004"/>
  </r>
  <r>
    <x v="2"/>
    <x v="16"/>
    <x v="7170"/>
  </r>
  <r>
    <x v="2"/>
    <x v="17"/>
    <x v="7171"/>
  </r>
  <r>
    <x v="2"/>
    <x v="18"/>
    <x v="3771"/>
  </r>
  <r>
    <x v="2"/>
    <x v="19"/>
    <x v="6674"/>
  </r>
  <r>
    <x v="2"/>
    <x v="20"/>
    <x v="3684"/>
  </r>
  <r>
    <x v="2"/>
    <x v="21"/>
    <x v="6365"/>
  </r>
  <r>
    <x v="2"/>
    <x v="22"/>
    <x v="554"/>
  </r>
  <r>
    <x v="2"/>
    <x v="23"/>
    <x v="5250"/>
  </r>
  <r>
    <x v="2"/>
    <x v="0"/>
    <x v="4430"/>
  </r>
  <r>
    <x v="2"/>
    <x v="1"/>
    <x v="4559"/>
  </r>
  <r>
    <x v="2"/>
    <x v="2"/>
    <x v="5311"/>
  </r>
  <r>
    <x v="2"/>
    <x v="3"/>
    <x v="1531"/>
  </r>
  <r>
    <x v="2"/>
    <x v="4"/>
    <x v="7172"/>
  </r>
  <r>
    <x v="2"/>
    <x v="5"/>
    <x v="7173"/>
  </r>
  <r>
    <x v="2"/>
    <x v="6"/>
    <x v="2434"/>
  </r>
  <r>
    <x v="2"/>
    <x v="7"/>
    <x v="6118"/>
  </r>
  <r>
    <x v="2"/>
    <x v="8"/>
    <x v="1403"/>
  </r>
  <r>
    <x v="2"/>
    <x v="9"/>
    <x v="118"/>
  </r>
  <r>
    <x v="2"/>
    <x v="10"/>
    <x v="6338"/>
  </r>
  <r>
    <x v="2"/>
    <x v="11"/>
    <x v="878"/>
  </r>
  <r>
    <x v="2"/>
    <x v="12"/>
    <x v="6725"/>
  </r>
  <r>
    <x v="2"/>
    <x v="13"/>
    <x v="5211"/>
  </r>
  <r>
    <x v="2"/>
    <x v="14"/>
    <x v="5708"/>
  </r>
  <r>
    <x v="2"/>
    <x v="15"/>
    <x v="6313"/>
  </r>
  <r>
    <x v="2"/>
    <x v="16"/>
    <x v="2815"/>
  </r>
  <r>
    <x v="2"/>
    <x v="17"/>
    <x v="7174"/>
  </r>
  <r>
    <x v="2"/>
    <x v="18"/>
    <x v="7175"/>
  </r>
  <r>
    <x v="2"/>
    <x v="19"/>
    <x v="1882"/>
  </r>
  <r>
    <x v="2"/>
    <x v="20"/>
    <x v="2876"/>
  </r>
  <r>
    <x v="2"/>
    <x v="21"/>
    <x v="5211"/>
  </r>
  <r>
    <x v="2"/>
    <x v="22"/>
    <x v="1629"/>
  </r>
  <r>
    <x v="2"/>
    <x v="23"/>
    <x v="5253"/>
  </r>
  <r>
    <x v="2"/>
    <x v="0"/>
    <x v="4568"/>
  </r>
  <r>
    <x v="2"/>
    <x v="1"/>
    <x v="4390"/>
  </r>
  <r>
    <x v="2"/>
    <x v="2"/>
    <x v="2174"/>
  </r>
  <r>
    <x v="2"/>
    <x v="3"/>
    <x v="2400"/>
  </r>
  <r>
    <x v="2"/>
    <x v="4"/>
    <x v="6381"/>
  </r>
  <r>
    <x v="2"/>
    <x v="5"/>
    <x v="5928"/>
  </r>
  <r>
    <x v="2"/>
    <x v="6"/>
    <x v="1610"/>
  </r>
  <r>
    <x v="2"/>
    <x v="7"/>
    <x v="6483"/>
  </r>
  <r>
    <x v="2"/>
    <x v="8"/>
    <x v="1603"/>
  </r>
  <r>
    <x v="2"/>
    <x v="9"/>
    <x v="5336"/>
  </r>
  <r>
    <x v="2"/>
    <x v="10"/>
    <x v="4328"/>
  </r>
  <r>
    <x v="2"/>
    <x v="11"/>
    <x v="1621"/>
  </r>
  <r>
    <x v="2"/>
    <x v="12"/>
    <x v="5236"/>
  </r>
  <r>
    <x v="2"/>
    <x v="13"/>
    <x v="7176"/>
  </r>
  <r>
    <x v="2"/>
    <x v="14"/>
    <x v="1622"/>
  </r>
  <r>
    <x v="2"/>
    <x v="15"/>
    <x v="3769"/>
  </r>
  <r>
    <x v="2"/>
    <x v="16"/>
    <x v="4200"/>
  </r>
  <r>
    <x v="2"/>
    <x v="17"/>
    <x v="2140"/>
  </r>
  <r>
    <x v="2"/>
    <x v="18"/>
    <x v="7177"/>
  </r>
  <r>
    <x v="2"/>
    <x v="19"/>
    <x v="4245"/>
  </r>
  <r>
    <x v="2"/>
    <x v="20"/>
    <x v="5683"/>
  </r>
  <r>
    <x v="2"/>
    <x v="21"/>
    <x v="2229"/>
  </r>
  <r>
    <x v="2"/>
    <x v="22"/>
    <x v="1586"/>
  </r>
  <r>
    <x v="2"/>
    <x v="23"/>
    <x v="3198"/>
  </r>
  <r>
    <x v="2"/>
    <x v="0"/>
    <x v="2757"/>
  </r>
  <r>
    <x v="2"/>
    <x v="1"/>
    <x v="5393"/>
  </r>
  <r>
    <x v="2"/>
    <x v="2"/>
    <x v="3887"/>
  </r>
  <r>
    <x v="2"/>
    <x v="3"/>
    <x v="2471"/>
  </r>
  <r>
    <x v="2"/>
    <x v="4"/>
    <x v="3797"/>
  </r>
  <r>
    <x v="2"/>
    <x v="5"/>
    <x v="2164"/>
  </r>
  <r>
    <x v="2"/>
    <x v="6"/>
    <x v="13"/>
  </r>
  <r>
    <x v="2"/>
    <x v="7"/>
    <x v="1595"/>
  </r>
  <r>
    <x v="2"/>
    <x v="8"/>
    <x v="1666"/>
  </r>
  <r>
    <x v="2"/>
    <x v="9"/>
    <x v="2679"/>
  </r>
  <r>
    <x v="2"/>
    <x v="10"/>
    <x v="3554"/>
  </r>
  <r>
    <x v="2"/>
    <x v="11"/>
    <x v="3745"/>
  </r>
  <r>
    <x v="2"/>
    <x v="12"/>
    <x v="2291"/>
  </r>
  <r>
    <x v="2"/>
    <x v="13"/>
    <x v="2028"/>
  </r>
  <r>
    <x v="2"/>
    <x v="14"/>
    <x v="3955"/>
  </r>
  <r>
    <x v="2"/>
    <x v="15"/>
    <x v="3183"/>
  </r>
  <r>
    <x v="2"/>
    <x v="16"/>
    <x v="2882"/>
  </r>
  <r>
    <x v="2"/>
    <x v="17"/>
    <x v="5361"/>
  </r>
  <r>
    <x v="2"/>
    <x v="18"/>
    <x v="2577"/>
  </r>
  <r>
    <x v="2"/>
    <x v="19"/>
    <x v="3912"/>
  </r>
  <r>
    <x v="2"/>
    <x v="20"/>
    <x v="4078"/>
  </r>
  <r>
    <x v="2"/>
    <x v="21"/>
    <x v="3591"/>
  </r>
  <r>
    <x v="2"/>
    <x v="22"/>
    <x v="5946"/>
  </r>
  <r>
    <x v="2"/>
    <x v="23"/>
    <x v="3639"/>
  </r>
  <r>
    <x v="2"/>
    <x v="0"/>
    <x v="7178"/>
  </r>
  <r>
    <x v="2"/>
    <x v="1"/>
    <x v="5014"/>
  </r>
  <r>
    <x v="2"/>
    <x v="2"/>
    <x v="2704"/>
  </r>
  <r>
    <x v="2"/>
    <x v="3"/>
    <x v="4447"/>
  </r>
  <r>
    <x v="2"/>
    <x v="4"/>
    <x v="4091"/>
  </r>
  <r>
    <x v="2"/>
    <x v="5"/>
    <x v="6271"/>
  </r>
  <r>
    <x v="2"/>
    <x v="6"/>
    <x v="4499"/>
  </r>
  <r>
    <x v="2"/>
    <x v="7"/>
    <x v="5103"/>
  </r>
  <r>
    <x v="2"/>
    <x v="8"/>
    <x v="47"/>
  </r>
  <r>
    <x v="2"/>
    <x v="9"/>
    <x v="2175"/>
  </r>
  <r>
    <x v="2"/>
    <x v="10"/>
    <x v="2035"/>
  </r>
  <r>
    <x v="2"/>
    <x v="11"/>
    <x v="3286"/>
  </r>
  <r>
    <x v="2"/>
    <x v="12"/>
    <x v="7179"/>
  </r>
  <r>
    <x v="2"/>
    <x v="13"/>
    <x v="5025"/>
  </r>
  <r>
    <x v="2"/>
    <x v="14"/>
    <x v="2962"/>
  </r>
  <r>
    <x v="2"/>
    <x v="15"/>
    <x v="5575"/>
  </r>
  <r>
    <x v="2"/>
    <x v="16"/>
    <x v="5533"/>
  </r>
  <r>
    <x v="2"/>
    <x v="17"/>
    <x v="6212"/>
  </r>
  <r>
    <x v="2"/>
    <x v="18"/>
    <x v="2662"/>
  </r>
  <r>
    <x v="2"/>
    <x v="19"/>
    <x v="3769"/>
  </r>
  <r>
    <x v="2"/>
    <x v="20"/>
    <x v="5706"/>
  </r>
  <r>
    <x v="2"/>
    <x v="21"/>
    <x v="1888"/>
  </r>
  <r>
    <x v="2"/>
    <x v="22"/>
    <x v="3721"/>
  </r>
  <r>
    <x v="2"/>
    <x v="23"/>
    <x v="2308"/>
  </r>
  <r>
    <x v="2"/>
    <x v="0"/>
    <x v="3135"/>
  </r>
  <r>
    <x v="2"/>
    <x v="1"/>
    <x v="2364"/>
  </r>
  <r>
    <x v="2"/>
    <x v="2"/>
    <x v="3727"/>
  </r>
  <r>
    <x v="2"/>
    <x v="3"/>
    <x v="7022"/>
  </r>
  <r>
    <x v="2"/>
    <x v="4"/>
    <x v="5059"/>
  </r>
  <r>
    <x v="2"/>
    <x v="5"/>
    <x v="2296"/>
  </r>
  <r>
    <x v="2"/>
    <x v="6"/>
    <x v="3949"/>
  </r>
  <r>
    <x v="2"/>
    <x v="7"/>
    <x v="3853"/>
  </r>
  <r>
    <x v="2"/>
    <x v="8"/>
    <x v="2184"/>
  </r>
  <r>
    <x v="2"/>
    <x v="9"/>
    <x v="2173"/>
  </r>
  <r>
    <x v="2"/>
    <x v="10"/>
    <x v="4754"/>
  </r>
  <r>
    <x v="2"/>
    <x v="11"/>
    <x v="5666"/>
  </r>
  <r>
    <x v="2"/>
    <x v="12"/>
    <x v="2831"/>
  </r>
  <r>
    <x v="2"/>
    <x v="13"/>
    <x v="6572"/>
  </r>
  <r>
    <x v="2"/>
    <x v="14"/>
    <x v="4491"/>
  </r>
  <r>
    <x v="2"/>
    <x v="15"/>
    <x v="5423"/>
  </r>
  <r>
    <x v="2"/>
    <x v="16"/>
    <x v="6528"/>
  </r>
  <r>
    <x v="2"/>
    <x v="17"/>
    <x v="4571"/>
  </r>
  <r>
    <x v="2"/>
    <x v="18"/>
    <x v="1672"/>
  </r>
  <r>
    <x v="2"/>
    <x v="19"/>
    <x v="3808"/>
  </r>
  <r>
    <x v="2"/>
    <x v="20"/>
    <x v="2453"/>
  </r>
  <r>
    <x v="2"/>
    <x v="21"/>
    <x v="5772"/>
  </r>
  <r>
    <x v="2"/>
    <x v="22"/>
    <x v="571"/>
  </r>
  <r>
    <x v="2"/>
    <x v="23"/>
    <x v="7180"/>
  </r>
  <r>
    <x v="3"/>
    <x v="0"/>
    <x v="6629"/>
  </r>
  <r>
    <x v="3"/>
    <x v="1"/>
    <x v="3305"/>
  </r>
  <r>
    <x v="3"/>
    <x v="2"/>
    <x v="2187"/>
  </r>
  <r>
    <x v="3"/>
    <x v="3"/>
    <x v="4737"/>
  </r>
  <r>
    <x v="3"/>
    <x v="4"/>
    <x v="2270"/>
  </r>
  <r>
    <x v="3"/>
    <x v="5"/>
    <x v="4575"/>
  </r>
  <r>
    <x v="3"/>
    <x v="6"/>
    <x v="6679"/>
  </r>
  <r>
    <x v="3"/>
    <x v="7"/>
    <x v="7181"/>
  </r>
  <r>
    <x v="3"/>
    <x v="8"/>
    <x v="5699"/>
  </r>
  <r>
    <x v="3"/>
    <x v="9"/>
    <x v="7182"/>
  </r>
  <r>
    <x v="3"/>
    <x v="10"/>
    <x v="7183"/>
  </r>
  <r>
    <x v="3"/>
    <x v="11"/>
    <x v="6693"/>
  </r>
  <r>
    <x v="3"/>
    <x v="12"/>
    <x v="1958"/>
  </r>
  <r>
    <x v="3"/>
    <x v="13"/>
    <x v="297"/>
  </r>
  <r>
    <x v="3"/>
    <x v="14"/>
    <x v="7184"/>
  </r>
  <r>
    <x v="3"/>
    <x v="15"/>
    <x v="1427"/>
  </r>
  <r>
    <x v="3"/>
    <x v="16"/>
    <x v="4308"/>
  </r>
  <r>
    <x v="3"/>
    <x v="17"/>
    <x v="4593"/>
  </r>
  <r>
    <x v="3"/>
    <x v="18"/>
    <x v="7185"/>
  </r>
  <r>
    <x v="3"/>
    <x v="19"/>
    <x v="7186"/>
  </r>
  <r>
    <x v="3"/>
    <x v="20"/>
    <x v="3531"/>
  </r>
  <r>
    <x v="3"/>
    <x v="21"/>
    <x v="546"/>
  </r>
  <r>
    <x v="3"/>
    <x v="22"/>
    <x v="7187"/>
  </r>
  <r>
    <x v="3"/>
    <x v="23"/>
    <x v="1789"/>
  </r>
  <r>
    <x v="3"/>
    <x v="0"/>
    <x v="5422"/>
  </r>
  <r>
    <x v="3"/>
    <x v="1"/>
    <x v="5934"/>
  </r>
  <r>
    <x v="3"/>
    <x v="2"/>
    <x v="7188"/>
  </r>
  <r>
    <x v="3"/>
    <x v="3"/>
    <x v="1944"/>
  </r>
  <r>
    <x v="3"/>
    <x v="4"/>
    <x v="7189"/>
  </r>
  <r>
    <x v="3"/>
    <x v="5"/>
    <x v="7190"/>
  </r>
  <r>
    <x v="3"/>
    <x v="6"/>
    <x v="7191"/>
  </r>
  <r>
    <x v="3"/>
    <x v="7"/>
    <x v="7192"/>
  </r>
  <r>
    <x v="3"/>
    <x v="8"/>
    <x v="5438"/>
  </r>
  <r>
    <x v="3"/>
    <x v="9"/>
    <x v="5736"/>
  </r>
  <r>
    <x v="3"/>
    <x v="10"/>
    <x v="1862"/>
  </r>
  <r>
    <x v="3"/>
    <x v="11"/>
    <x v="4924"/>
  </r>
  <r>
    <x v="3"/>
    <x v="12"/>
    <x v="4284"/>
  </r>
  <r>
    <x v="3"/>
    <x v="13"/>
    <x v="3587"/>
  </r>
  <r>
    <x v="3"/>
    <x v="14"/>
    <x v="3161"/>
  </r>
  <r>
    <x v="3"/>
    <x v="15"/>
    <x v="2413"/>
  </r>
  <r>
    <x v="3"/>
    <x v="16"/>
    <x v="5206"/>
  </r>
  <r>
    <x v="3"/>
    <x v="17"/>
    <x v="4479"/>
  </r>
  <r>
    <x v="3"/>
    <x v="18"/>
    <x v="5095"/>
  </r>
  <r>
    <x v="3"/>
    <x v="19"/>
    <x v="7193"/>
  </r>
  <r>
    <x v="3"/>
    <x v="20"/>
    <x v="5566"/>
  </r>
  <r>
    <x v="3"/>
    <x v="21"/>
    <x v="494"/>
  </r>
  <r>
    <x v="3"/>
    <x v="22"/>
    <x v="1514"/>
  </r>
  <r>
    <x v="3"/>
    <x v="23"/>
    <x v="5148"/>
  </r>
  <r>
    <x v="3"/>
    <x v="0"/>
    <x v="1596"/>
  </r>
  <r>
    <x v="3"/>
    <x v="1"/>
    <x v="3794"/>
  </r>
  <r>
    <x v="3"/>
    <x v="2"/>
    <x v="6032"/>
  </r>
  <r>
    <x v="3"/>
    <x v="3"/>
    <x v="4229"/>
  </r>
  <r>
    <x v="3"/>
    <x v="4"/>
    <x v="5411"/>
  </r>
  <r>
    <x v="3"/>
    <x v="5"/>
    <x v="7161"/>
  </r>
  <r>
    <x v="3"/>
    <x v="6"/>
    <x v="1487"/>
  </r>
  <r>
    <x v="3"/>
    <x v="7"/>
    <x v="1679"/>
  </r>
  <r>
    <x v="3"/>
    <x v="8"/>
    <x v="4650"/>
  </r>
  <r>
    <x v="3"/>
    <x v="9"/>
    <x v="5785"/>
  </r>
  <r>
    <x v="3"/>
    <x v="10"/>
    <x v="2672"/>
  </r>
  <r>
    <x v="3"/>
    <x v="11"/>
    <x v="2983"/>
  </r>
  <r>
    <x v="3"/>
    <x v="12"/>
    <x v="1857"/>
  </r>
  <r>
    <x v="3"/>
    <x v="13"/>
    <x v="4499"/>
  </r>
  <r>
    <x v="3"/>
    <x v="14"/>
    <x v="3365"/>
  </r>
  <r>
    <x v="3"/>
    <x v="15"/>
    <x v="3526"/>
  </r>
  <r>
    <x v="3"/>
    <x v="16"/>
    <x v="457"/>
  </r>
  <r>
    <x v="3"/>
    <x v="17"/>
    <x v="5306"/>
  </r>
  <r>
    <x v="3"/>
    <x v="18"/>
    <x v="58"/>
  </r>
  <r>
    <x v="3"/>
    <x v="19"/>
    <x v="7141"/>
  </r>
  <r>
    <x v="3"/>
    <x v="20"/>
    <x v="5198"/>
  </r>
  <r>
    <x v="3"/>
    <x v="21"/>
    <x v="4040"/>
  </r>
  <r>
    <x v="3"/>
    <x v="22"/>
    <x v="2645"/>
  </r>
  <r>
    <x v="3"/>
    <x v="23"/>
    <x v="1637"/>
  </r>
  <r>
    <x v="3"/>
    <x v="0"/>
    <x v="4952"/>
  </r>
  <r>
    <x v="3"/>
    <x v="1"/>
    <x v="1527"/>
  </r>
  <r>
    <x v="3"/>
    <x v="2"/>
    <x v="3662"/>
  </r>
  <r>
    <x v="3"/>
    <x v="3"/>
    <x v="3191"/>
  </r>
  <r>
    <x v="3"/>
    <x v="4"/>
    <x v="2777"/>
  </r>
  <r>
    <x v="3"/>
    <x v="5"/>
    <x v="600"/>
  </r>
  <r>
    <x v="3"/>
    <x v="6"/>
    <x v="7194"/>
  </r>
  <r>
    <x v="3"/>
    <x v="7"/>
    <x v="3842"/>
  </r>
  <r>
    <x v="3"/>
    <x v="8"/>
    <x v="4015"/>
  </r>
  <r>
    <x v="3"/>
    <x v="9"/>
    <x v="5270"/>
  </r>
  <r>
    <x v="3"/>
    <x v="10"/>
    <x v="6415"/>
  </r>
  <r>
    <x v="3"/>
    <x v="11"/>
    <x v="69"/>
  </r>
  <r>
    <x v="3"/>
    <x v="12"/>
    <x v="96"/>
  </r>
  <r>
    <x v="3"/>
    <x v="13"/>
    <x v="1877"/>
  </r>
  <r>
    <x v="3"/>
    <x v="14"/>
    <x v="7195"/>
  </r>
  <r>
    <x v="3"/>
    <x v="15"/>
    <x v="6568"/>
  </r>
  <r>
    <x v="3"/>
    <x v="16"/>
    <x v="1487"/>
  </r>
  <r>
    <x v="3"/>
    <x v="17"/>
    <x v="7194"/>
  </r>
  <r>
    <x v="3"/>
    <x v="18"/>
    <x v="1836"/>
  </r>
  <r>
    <x v="3"/>
    <x v="19"/>
    <x v="7130"/>
  </r>
  <r>
    <x v="3"/>
    <x v="20"/>
    <x v="7196"/>
  </r>
  <r>
    <x v="3"/>
    <x v="21"/>
    <x v="7197"/>
  </r>
  <r>
    <x v="3"/>
    <x v="22"/>
    <x v="7198"/>
  </r>
  <r>
    <x v="3"/>
    <x v="23"/>
    <x v="1949"/>
  </r>
  <r>
    <x v="3"/>
    <x v="0"/>
    <x v="3603"/>
  </r>
  <r>
    <x v="3"/>
    <x v="1"/>
    <x v="1485"/>
  </r>
  <r>
    <x v="3"/>
    <x v="2"/>
    <x v="4193"/>
  </r>
  <r>
    <x v="3"/>
    <x v="3"/>
    <x v="7199"/>
  </r>
  <r>
    <x v="3"/>
    <x v="4"/>
    <x v="882"/>
  </r>
  <r>
    <x v="3"/>
    <x v="5"/>
    <x v="7200"/>
  </r>
  <r>
    <x v="3"/>
    <x v="6"/>
    <x v="1752"/>
  </r>
  <r>
    <x v="3"/>
    <x v="7"/>
    <x v="6638"/>
  </r>
  <r>
    <x v="3"/>
    <x v="8"/>
    <x v="7201"/>
  </r>
  <r>
    <x v="3"/>
    <x v="9"/>
    <x v="7202"/>
  </r>
  <r>
    <x v="3"/>
    <x v="10"/>
    <x v="7203"/>
  </r>
  <r>
    <x v="3"/>
    <x v="11"/>
    <x v="296"/>
  </r>
  <r>
    <x v="3"/>
    <x v="12"/>
    <x v="7204"/>
  </r>
  <r>
    <x v="3"/>
    <x v="13"/>
    <x v="7205"/>
  </r>
  <r>
    <x v="3"/>
    <x v="14"/>
    <x v="224"/>
  </r>
  <r>
    <x v="3"/>
    <x v="15"/>
    <x v="6277"/>
  </r>
  <r>
    <x v="3"/>
    <x v="16"/>
    <x v="1931"/>
  </r>
  <r>
    <x v="3"/>
    <x v="17"/>
    <x v="7206"/>
  </r>
  <r>
    <x v="3"/>
    <x v="18"/>
    <x v="6235"/>
  </r>
  <r>
    <x v="3"/>
    <x v="19"/>
    <x v="7207"/>
  </r>
  <r>
    <x v="3"/>
    <x v="20"/>
    <x v="5128"/>
  </r>
  <r>
    <x v="3"/>
    <x v="21"/>
    <x v="3204"/>
  </r>
  <r>
    <x v="3"/>
    <x v="22"/>
    <x v="2852"/>
  </r>
  <r>
    <x v="3"/>
    <x v="23"/>
    <x v="2648"/>
  </r>
  <r>
    <x v="3"/>
    <x v="0"/>
    <x v="4084"/>
  </r>
  <r>
    <x v="3"/>
    <x v="1"/>
    <x v="3873"/>
  </r>
  <r>
    <x v="3"/>
    <x v="2"/>
    <x v="2679"/>
  </r>
  <r>
    <x v="3"/>
    <x v="3"/>
    <x v="3971"/>
  </r>
  <r>
    <x v="3"/>
    <x v="4"/>
    <x v="3150"/>
  </r>
  <r>
    <x v="3"/>
    <x v="5"/>
    <x v="4195"/>
  </r>
  <r>
    <x v="3"/>
    <x v="6"/>
    <x v="4527"/>
  </r>
  <r>
    <x v="3"/>
    <x v="7"/>
    <x v="5705"/>
  </r>
  <r>
    <x v="3"/>
    <x v="8"/>
    <x v="510"/>
  </r>
  <r>
    <x v="3"/>
    <x v="9"/>
    <x v="5144"/>
  </r>
  <r>
    <x v="3"/>
    <x v="10"/>
    <x v="2955"/>
  </r>
  <r>
    <x v="3"/>
    <x v="11"/>
    <x v="7208"/>
  </r>
  <r>
    <x v="3"/>
    <x v="12"/>
    <x v="7209"/>
  </r>
  <r>
    <x v="3"/>
    <x v="13"/>
    <x v="7210"/>
  </r>
  <r>
    <x v="3"/>
    <x v="14"/>
    <x v="7211"/>
  </r>
  <r>
    <x v="3"/>
    <x v="15"/>
    <x v="868"/>
  </r>
  <r>
    <x v="3"/>
    <x v="16"/>
    <x v="789"/>
  </r>
  <r>
    <x v="3"/>
    <x v="17"/>
    <x v="1713"/>
  </r>
  <r>
    <x v="3"/>
    <x v="18"/>
    <x v="7212"/>
  </r>
  <r>
    <x v="3"/>
    <x v="19"/>
    <x v="6903"/>
  </r>
  <r>
    <x v="3"/>
    <x v="20"/>
    <x v="1987"/>
  </r>
  <r>
    <x v="3"/>
    <x v="21"/>
    <x v="7213"/>
  </r>
  <r>
    <x v="3"/>
    <x v="22"/>
    <x v="4320"/>
  </r>
  <r>
    <x v="3"/>
    <x v="23"/>
    <x v="1390"/>
  </r>
  <r>
    <x v="3"/>
    <x v="0"/>
    <x v="7214"/>
  </r>
  <r>
    <x v="3"/>
    <x v="1"/>
    <x v="6812"/>
  </r>
  <r>
    <x v="3"/>
    <x v="2"/>
    <x v="2443"/>
  </r>
  <r>
    <x v="3"/>
    <x v="3"/>
    <x v="7215"/>
  </r>
  <r>
    <x v="3"/>
    <x v="4"/>
    <x v="1692"/>
  </r>
  <r>
    <x v="3"/>
    <x v="5"/>
    <x v="6730"/>
  </r>
  <r>
    <x v="3"/>
    <x v="6"/>
    <x v="7216"/>
  </r>
  <r>
    <x v="3"/>
    <x v="7"/>
    <x v="4341"/>
  </r>
  <r>
    <x v="3"/>
    <x v="8"/>
    <x v="1834"/>
  </r>
  <r>
    <x v="3"/>
    <x v="9"/>
    <x v="7217"/>
  </r>
  <r>
    <x v="3"/>
    <x v="10"/>
    <x v="1822"/>
  </r>
  <r>
    <x v="3"/>
    <x v="11"/>
    <x v="4432"/>
  </r>
  <r>
    <x v="3"/>
    <x v="12"/>
    <x v="4147"/>
  </r>
  <r>
    <x v="3"/>
    <x v="13"/>
    <x v="3188"/>
  </r>
  <r>
    <x v="3"/>
    <x v="14"/>
    <x v="3711"/>
  </r>
  <r>
    <x v="3"/>
    <x v="15"/>
    <x v="1560"/>
  </r>
  <r>
    <x v="3"/>
    <x v="16"/>
    <x v="1619"/>
  </r>
  <r>
    <x v="3"/>
    <x v="17"/>
    <x v="4744"/>
  </r>
  <r>
    <x v="3"/>
    <x v="18"/>
    <x v="4796"/>
  </r>
  <r>
    <x v="3"/>
    <x v="19"/>
    <x v="5243"/>
  </r>
  <r>
    <x v="3"/>
    <x v="20"/>
    <x v="4962"/>
  </r>
  <r>
    <x v="3"/>
    <x v="21"/>
    <x v="5896"/>
  </r>
  <r>
    <x v="3"/>
    <x v="22"/>
    <x v="4506"/>
  </r>
  <r>
    <x v="3"/>
    <x v="23"/>
    <x v="2653"/>
  </r>
  <r>
    <x v="3"/>
    <x v="0"/>
    <x v="3658"/>
  </r>
  <r>
    <x v="3"/>
    <x v="1"/>
    <x v="3850"/>
  </r>
  <r>
    <x v="3"/>
    <x v="2"/>
    <x v="2503"/>
  </r>
  <r>
    <x v="3"/>
    <x v="3"/>
    <x v="1855"/>
  </r>
  <r>
    <x v="3"/>
    <x v="4"/>
    <x v="5392"/>
  </r>
  <r>
    <x v="3"/>
    <x v="5"/>
    <x v="2410"/>
  </r>
  <r>
    <x v="3"/>
    <x v="6"/>
    <x v="2626"/>
  </r>
  <r>
    <x v="3"/>
    <x v="7"/>
    <x v="2710"/>
  </r>
  <r>
    <x v="3"/>
    <x v="8"/>
    <x v="5123"/>
  </r>
  <r>
    <x v="3"/>
    <x v="9"/>
    <x v="3354"/>
  </r>
  <r>
    <x v="3"/>
    <x v="10"/>
    <x v="2087"/>
  </r>
  <r>
    <x v="3"/>
    <x v="11"/>
    <x v="2484"/>
  </r>
  <r>
    <x v="3"/>
    <x v="12"/>
    <x v="2248"/>
  </r>
  <r>
    <x v="3"/>
    <x v="13"/>
    <x v="3329"/>
  </r>
  <r>
    <x v="3"/>
    <x v="14"/>
    <x v="3164"/>
  </r>
  <r>
    <x v="3"/>
    <x v="15"/>
    <x v="3725"/>
  </r>
  <r>
    <x v="3"/>
    <x v="16"/>
    <x v="2296"/>
  </r>
  <r>
    <x v="3"/>
    <x v="17"/>
    <x v="2011"/>
  </r>
  <r>
    <x v="3"/>
    <x v="18"/>
    <x v="1592"/>
  </r>
  <r>
    <x v="3"/>
    <x v="19"/>
    <x v="538"/>
  </r>
  <r>
    <x v="3"/>
    <x v="20"/>
    <x v="1415"/>
  </r>
  <r>
    <x v="3"/>
    <x v="21"/>
    <x v="4340"/>
  </r>
  <r>
    <x v="3"/>
    <x v="22"/>
    <x v="4500"/>
  </r>
  <r>
    <x v="3"/>
    <x v="23"/>
    <x v="3876"/>
  </r>
  <r>
    <x v="3"/>
    <x v="0"/>
    <x v="2628"/>
  </r>
  <r>
    <x v="3"/>
    <x v="1"/>
    <x v="2879"/>
  </r>
  <r>
    <x v="3"/>
    <x v="2"/>
    <x v="4662"/>
  </r>
  <r>
    <x v="3"/>
    <x v="3"/>
    <x v="6022"/>
  </r>
  <r>
    <x v="3"/>
    <x v="4"/>
    <x v="1636"/>
  </r>
  <r>
    <x v="3"/>
    <x v="5"/>
    <x v="1852"/>
  </r>
  <r>
    <x v="3"/>
    <x v="6"/>
    <x v="2644"/>
  </r>
  <r>
    <x v="3"/>
    <x v="7"/>
    <x v="4913"/>
  </r>
  <r>
    <x v="3"/>
    <x v="8"/>
    <x v="6453"/>
  </r>
  <r>
    <x v="3"/>
    <x v="9"/>
    <x v="5842"/>
  </r>
  <r>
    <x v="3"/>
    <x v="10"/>
    <x v="4967"/>
  </r>
  <r>
    <x v="3"/>
    <x v="11"/>
    <x v="2043"/>
  </r>
  <r>
    <x v="3"/>
    <x v="12"/>
    <x v="5719"/>
  </r>
  <r>
    <x v="3"/>
    <x v="13"/>
    <x v="3133"/>
  </r>
  <r>
    <x v="3"/>
    <x v="14"/>
    <x v="5680"/>
  </r>
  <r>
    <x v="3"/>
    <x v="15"/>
    <x v="2671"/>
  </r>
  <r>
    <x v="3"/>
    <x v="16"/>
    <x v="3831"/>
  </r>
  <r>
    <x v="3"/>
    <x v="17"/>
    <x v="5256"/>
  </r>
  <r>
    <x v="3"/>
    <x v="18"/>
    <x v="1877"/>
  </r>
  <r>
    <x v="3"/>
    <x v="19"/>
    <x v="2153"/>
  </r>
  <r>
    <x v="3"/>
    <x v="20"/>
    <x v="2029"/>
  </r>
  <r>
    <x v="3"/>
    <x v="21"/>
    <x v="4924"/>
  </r>
  <r>
    <x v="3"/>
    <x v="22"/>
    <x v="4938"/>
  </r>
  <r>
    <x v="3"/>
    <x v="23"/>
    <x v="2005"/>
  </r>
  <r>
    <x v="3"/>
    <x v="0"/>
    <x v="7218"/>
  </r>
  <r>
    <x v="3"/>
    <x v="1"/>
    <x v="2456"/>
  </r>
  <r>
    <x v="3"/>
    <x v="2"/>
    <x v="2834"/>
  </r>
  <r>
    <x v="3"/>
    <x v="3"/>
    <x v="4540"/>
  </r>
  <r>
    <x v="3"/>
    <x v="4"/>
    <x v="2087"/>
  </r>
  <r>
    <x v="3"/>
    <x v="5"/>
    <x v="3816"/>
  </r>
  <r>
    <x v="3"/>
    <x v="6"/>
    <x v="3020"/>
  </r>
  <r>
    <x v="3"/>
    <x v="7"/>
    <x v="4771"/>
  </r>
  <r>
    <x v="3"/>
    <x v="8"/>
    <x v="1415"/>
  </r>
  <r>
    <x v="3"/>
    <x v="9"/>
    <x v="2821"/>
  </r>
  <r>
    <x v="3"/>
    <x v="10"/>
    <x v="1869"/>
  </r>
  <r>
    <x v="3"/>
    <x v="11"/>
    <x v="4959"/>
  </r>
  <r>
    <x v="3"/>
    <x v="12"/>
    <x v="3741"/>
  </r>
  <r>
    <x v="3"/>
    <x v="13"/>
    <x v="3353"/>
  </r>
  <r>
    <x v="3"/>
    <x v="14"/>
    <x v="3267"/>
  </r>
  <r>
    <x v="3"/>
    <x v="15"/>
    <x v="4883"/>
  </r>
  <r>
    <x v="3"/>
    <x v="16"/>
    <x v="4933"/>
  </r>
  <r>
    <x v="3"/>
    <x v="17"/>
    <x v="6154"/>
  </r>
  <r>
    <x v="3"/>
    <x v="18"/>
    <x v="2008"/>
  </r>
  <r>
    <x v="3"/>
    <x v="19"/>
    <x v="4601"/>
  </r>
  <r>
    <x v="3"/>
    <x v="20"/>
    <x v="4351"/>
  </r>
  <r>
    <x v="3"/>
    <x v="21"/>
    <x v="1627"/>
  </r>
  <r>
    <x v="3"/>
    <x v="22"/>
    <x v="2036"/>
  </r>
  <r>
    <x v="3"/>
    <x v="23"/>
    <x v="5364"/>
  </r>
  <r>
    <x v="3"/>
    <x v="0"/>
    <x v="3133"/>
  </r>
  <r>
    <x v="3"/>
    <x v="1"/>
    <x v="3783"/>
  </r>
  <r>
    <x v="3"/>
    <x v="2"/>
    <x v="405"/>
  </r>
  <r>
    <x v="3"/>
    <x v="3"/>
    <x v="4868"/>
  </r>
  <r>
    <x v="3"/>
    <x v="4"/>
    <x v="1528"/>
  </r>
  <r>
    <x v="3"/>
    <x v="5"/>
    <x v="2952"/>
  </r>
  <r>
    <x v="3"/>
    <x v="6"/>
    <x v="1873"/>
  </r>
  <r>
    <x v="3"/>
    <x v="7"/>
    <x v="2824"/>
  </r>
  <r>
    <x v="3"/>
    <x v="8"/>
    <x v="373"/>
  </r>
  <r>
    <x v="3"/>
    <x v="9"/>
    <x v="1890"/>
  </r>
  <r>
    <x v="3"/>
    <x v="10"/>
    <x v="5572"/>
  </r>
  <r>
    <x v="3"/>
    <x v="11"/>
    <x v="4535"/>
  </r>
  <r>
    <x v="3"/>
    <x v="12"/>
    <x v="5133"/>
  </r>
  <r>
    <x v="3"/>
    <x v="13"/>
    <x v="3884"/>
  </r>
  <r>
    <x v="3"/>
    <x v="14"/>
    <x v="3868"/>
  </r>
  <r>
    <x v="3"/>
    <x v="15"/>
    <x v="4107"/>
  </r>
  <r>
    <x v="3"/>
    <x v="16"/>
    <x v="1623"/>
  </r>
  <r>
    <x v="3"/>
    <x v="17"/>
    <x v="2744"/>
  </r>
  <r>
    <x v="3"/>
    <x v="18"/>
    <x v="6453"/>
  </r>
  <r>
    <x v="3"/>
    <x v="19"/>
    <x v="1965"/>
  </r>
  <r>
    <x v="3"/>
    <x v="20"/>
    <x v="4078"/>
  </r>
  <r>
    <x v="3"/>
    <x v="21"/>
    <x v="4923"/>
  </r>
  <r>
    <x v="3"/>
    <x v="22"/>
    <x v="4413"/>
  </r>
  <r>
    <x v="3"/>
    <x v="23"/>
    <x v="5752"/>
  </r>
  <r>
    <x v="3"/>
    <x v="0"/>
    <x v="2263"/>
  </r>
  <r>
    <x v="3"/>
    <x v="1"/>
    <x v="3628"/>
  </r>
  <r>
    <x v="3"/>
    <x v="2"/>
    <x v="4278"/>
  </r>
  <r>
    <x v="3"/>
    <x v="3"/>
    <x v="2786"/>
  </r>
  <r>
    <x v="3"/>
    <x v="4"/>
    <x v="5022"/>
  </r>
  <r>
    <x v="3"/>
    <x v="5"/>
    <x v="4364"/>
  </r>
  <r>
    <x v="3"/>
    <x v="6"/>
    <x v="3948"/>
  </r>
  <r>
    <x v="3"/>
    <x v="7"/>
    <x v="1620"/>
  </r>
  <r>
    <x v="3"/>
    <x v="8"/>
    <x v="7219"/>
  </r>
  <r>
    <x v="3"/>
    <x v="9"/>
    <x v="3821"/>
  </r>
  <r>
    <x v="3"/>
    <x v="10"/>
    <x v="6926"/>
  </r>
  <r>
    <x v="3"/>
    <x v="11"/>
    <x v="1607"/>
  </r>
  <r>
    <x v="3"/>
    <x v="12"/>
    <x v="7220"/>
  </r>
  <r>
    <x v="3"/>
    <x v="13"/>
    <x v="423"/>
  </r>
  <r>
    <x v="3"/>
    <x v="14"/>
    <x v="2879"/>
  </r>
  <r>
    <x v="3"/>
    <x v="15"/>
    <x v="3861"/>
  </r>
  <r>
    <x v="3"/>
    <x v="16"/>
    <x v="4557"/>
  </r>
  <r>
    <x v="3"/>
    <x v="17"/>
    <x v="3562"/>
  </r>
  <r>
    <x v="3"/>
    <x v="18"/>
    <x v="2675"/>
  </r>
  <r>
    <x v="3"/>
    <x v="19"/>
    <x v="3230"/>
  </r>
  <r>
    <x v="3"/>
    <x v="20"/>
    <x v="5752"/>
  </r>
  <r>
    <x v="3"/>
    <x v="21"/>
    <x v="2962"/>
  </r>
  <r>
    <x v="3"/>
    <x v="22"/>
    <x v="1567"/>
  </r>
  <r>
    <x v="3"/>
    <x v="23"/>
    <x v="2571"/>
  </r>
  <r>
    <x v="3"/>
    <x v="0"/>
    <x v="3904"/>
  </r>
  <r>
    <x v="3"/>
    <x v="1"/>
    <x v="3288"/>
  </r>
  <r>
    <x v="3"/>
    <x v="2"/>
    <x v="3130"/>
  </r>
  <r>
    <x v="3"/>
    <x v="3"/>
    <x v="2014"/>
  </r>
  <r>
    <x v="3"/>
    <x v="4"/>
    <x v="2247"/>
  </r>
  <r>
    <x v="3"/>
    <x v="5"/>
    <x v="2196"/>
  </r>
  <r>
    <x v="3"/>
    <x v="6"/>
    <x v="4526"/>
  </r>
  <r>
    <x v="3"/>
    <x v="7"/>
    <x v="5842"/>
  </r>
  <r>
    <x v="3"/>
    <x v="8"/>
    <x v="1673"/>
  </r>
  <r>
    <x v="3"/>
    <x v="9"/>
    <x v="2401"/>
  </r>
  <r>
    <x v="3"/>
    <x v="10"/>
    <x v="5495"/>
  </r>
  <r>
    <x v="3"/>
    <x v="11"/>
    <x v="2962"/>
  </r>
  <r>
    <x v="3"/>
    <x v="12"/>
    <x v="3573"/>
  </r>
  <r>
    <x v="3"/>
    <x v="13"/>
    <x v="4877"/>
  </r>
  <r>
    <x v="3"/>
    <x v="14"/>
    <x v="3923"/>
  </r>
  <r>
    <x v="3"/>
    <x v="15"/>
    <x v="2460"/>
  </r>
  <r>
    <x v="3"/>
    <x v="16"/>
    <x v="6379"/>
  </r>
  <r>
    <x v="3"/>
    <x v="17"/>
    <x v="435"/>
  </r>
  <r>
    <x v="3"/>
    <x v="18"/>
    <x v="5391"/>
  </r>
  <r>
    <x v="3"/>
    <x v="19"/>
    <x v="5260"/>
  </r>
  <r>
    <x v="3"/>
    <x v="20"/>
    <x v="2437"/>
  </r>
  <r>
    <x v="3"/>
    <x v="21"/>
    <x v="2116"/>
  </r>
  <r>
    <x v="3"/>
    <x v="22"/>
    <x v="3639"/>
  </r>
  <r>
    <x v="3"/>
    <x v="23"/>
    <x v="3162"/>
  </r>
  <r>
    <x v="3"/>
    <x v="0"/>
    <x v="2031"/>
  </r>
  <r>
    <x v="3"/>
    <x v="1"/>
    <x v="4418"/>
  </r>
  <r>
    <x v="3"/>
    <x v="2"/>
    <x v="2926"/>
  </r>
  <r>
    <x v="3"/>
    <x v="3"/>
    <x v="4130"/>
  </r>
  <r>
    <x v="3"/>
    <x v="4"/>
    <x v="3539"/>
  </r>
  <r>
    <x v="3"/>
    <x v="5"/>
    <x v="4367"/>
  </r>
  <r>
    <x v="3"/>
    <x v="6"/>
    <x v="3447"/>
  </r>
  <r>
    <x v="3"/>
    <x v="7"/>
    <x v="2667"/>
  </r>
  <r>
    <x v="3"/>
    <x v="8"/>
    <x v="2345"/>
  </r>
  <r>
    <x v="3"/>
    <x v="9"/>
    <x v="3720"/>
  </r>
  <r>
    <x v="3"/>
    <x v="10"/>
    <x v="2336"/>
  </r>
  <r>
    <x v="3"/>
    <x v="11"/>
    <x v="2508"/>
  </r>
  <r>
    <x v="3"/>
    <x v="12"/>
    <x v="2636"/>
  </r>
  <r>
    <x v="3"/>
    <x v="13"/>
    <x v="2950"/>
  </r>
  <r>
    <x v="3"/>
    <x v="14"/>
    <x v="577"/>
  </r>
  <r>
    <x v="3"/>
    <x v="15"/>
    <x v="2949"/>
  </r>
  <r>
    <x v="3"/>
    <x v="16"/>
    <x v="4003"/>
  </r>
  <r>
    <x v="3"/>
    <x v="17"/>
    <x v="3861"/>
  </r>
  <r>
    <x v="3"/>
    <x v="18"/>
    <x v="4131"/>
  </r>
  <r>
    <x v="3"/>
    <x v="19"/>
    <x v="4321"/>
  </r>
  <r>
    <x v="3"/>
    <x v="20"/>
    <x v="2628"/>
  </r>
  <r>
    <x v="3"/>
    <x v="21"/>
    <x v="2506"/>
  </r>
  <r>
    <x v="3"/>
    <x v="22"/>
    <x v="2790"/>
  </r>
  <r>
    <x v="3"/>
    <x v="23"/>
    <x v="5354"/>
  </r>
  <r>
    <x v="3"/>
    <x v="0"/>
    <x v="2403"/>
  </r>
  <r>
    <x v="3"/>
    <x v="1"/>
    <x v="3344"/>
  </r>
  <r>
    <x v="3"/>
    <x v="2"/>
    <x v="3315"/>
  </r>
  <r>
    <x v="3"/>
    <x v="3"/>
    <x v="3715"/>
  </r>
  <r>
    <x v="3"/>
    <x v="4"/>
    <x v="2402"/>
  </r>
  <r>
    <x v="3"/>
    <x v="5"/>
    <x v="5732"/>
  </r>
  <r>
    <x v="3"/>
    <x v="6"/>
    <x v="3874"/>
  </r>
  <r>
    <x v="3"/>
    <x v="7"/>
    <x v="4103"/>
  </r>
  <r>
    <x v="3"/>
    <x v="8"/>
    <x v="3584"/>
  </r>
  <r>
    <x v="3"/>
    <x v="9"/>
    <x v="2102"/>
  </r>
  <r>
    <x v="3"/>
    <x v="10"/>
    <x v="3937"/>
  </r>
  <r>
    <x v="3"/>
    <x v="11"/>
    <x v="1585"/>
  </r>
  <r>
    <x v="3"/>
    <x v="12"/>
    <x v="3253"/>
  </r>
  <r>
    <x v="3"/>
    <x v="13"/>
    <x v="3901"/>
  </r>
  <r>
    <x v="3"/>
    <x v="14"/>
    <x v="3730"/>
  </r>
  <r>
    <x v="3"/>
    <x v="15"/>
    <x v="3917"/>
  </r>
  <r>
    <x v="3"/>
    <x v="16"/>
    <x v="2484"/>
  </r>
  <r>
    <x v="3"/>
    <x v="17"/>
    <x v="1656"/>
  </r>
  <r>
    <x v="3"/>
    <x v="18"/>
    <x v="386"/>
  </r>
  <r>
    <x v="3"/>
    <x v="19"/>
    <x v="6514"/>
  </r>
  <r>
    <x v="3"/>
    <x v="20"/>
    <x v="1999"/>
  </r>
  <r>
    <x v="3"/>
    <x v="21"/>
    <x v="3258"/>
  </r>
  <r>
    <x v="3"/>
    <x v="22"/>
    <x v="2327"/>
  </r>
  <r>
    <x v="3"/>
    <x v="23"/>
    <x v="3009"/>
  </r>
  <r>
    <x v="3"/>
    <x v="0"/>
    <x v="2633"/>
  </r>
  <r>
    <x v="3"/>
    <x v="1"/>
    <x v="3804"/>
  </r>
  <r>
    <x v="3"/>
    <x v="2"/>
    <x v="3177"/>
  </r>
  <r>
    <x v="3"/>
    <x v="3"/>
    <x v="3898"/>
  </r>
  <r>
    <x v="3"/>
    <x v="4"/>
    <x v="3647"/>
  </r>
  <r>
    <x v="3"/>
    <x v="5"/>
    <x v="2631"/>
  </r>
  <r>
    <x v="3"/>
    <x v="6"/>
    <x v="6319"/>
  </r>
  <r>
    <x v="3"/>
    <x v="7"/>
    <x v="5539"/>
  </r>
  <r>
    <x v="3"/>
    <x v="8"/>
    <x v="3340"/>
  </r>
  <r>
    <x v="3"/>
    <x v="9"/>
    <x v="577"/>
  </r>
  <r>
    <x v="3"/>
    <x v="10"/>
    <x v="3445"/>
  </r>
  <r>
    <x v="3"/>
    <x v="11"/>
    <x v="5833"/>
  </r>
  <r>
    <x v="3"/>
    <x v="12"/>
    <x v="2719"/>
  </r>
  <r>
    <x v="3"/>
    <x v="13"/>
    <x v="2074"/>
  </r>
  <r>
    <x v="3"/>
    <x v="14"/>
    <x v="4856"/>
  </r>
  <r>
    <x v="3"/>
    <x v="15"/>
    <x v="5354"/>
  </r>
  <r>
    <x v="3"/>
    <x v="16"/>
    <x v="2636"/>
  </r>
  <r>
    <x v="3"/>
    <x v="17"/>
    <x v="4921"/>
  </r>
  <r>
    <x v="3"/>
    <x v="18"/>
    <x v="2543"/>
  </r>
  <r>
    <x v="3"/>
    <x v="19"/>
    <x v="4359"/>
  </r>
  <r>
    <x v="3"/>
    <x v="20"/>
    <x v="2894"/>
  </r>
  <r>
    <x v="3"/>
    <x v="21"/>
    <x v="4469"/>
  </r>
  <r>
    <x v="3"/>
    <x v="22"/>
    <x v="2512"/>
  </r>
  <r>
    <x v="3"/>
    <x v="23"/>
    <x v="3246"/>
  </r>
  <r>
    <x v="3"/>
    <x v="0"/>
    <x v="5774"/>
  </r>
  <r>
    <x v="3"/>
    <x v="1"/>
    <x v="4392"/>
  </r>
  <r>
    <x v="3"/>
    <x v="2"/>
    <x v="1533"/>
  </r>
  <r>
    <x v="3"/>
    <x v="3"/>
    <x v="2554"/>
  </r>
  <r>
    <x v="3"/>
    <x v="4"/>
    <x v="3238"/>
  </r>
  <r>
    <x v="3"/>
    <x v="5"/>
    <x v="3009"/>
  </r>
  <r>
    <x v="3"/>
    <x v="6"/>
    <x v="2980"/>
  </r>
  <r>
    <x v="3"/>
    <x v="7"/>
    <x v="2472"/>
  </r>
  <r>
    <x v="3"/>
    <x v="8"/>
    <x v="5233"/>
  </r>
  <r>
    <x v="3"/>
    <x v="9"/>
    <x v="6414"/>
  </r>
  <r>
    <x v="3"/>
    <x v="10"/>
    <x v="2288"/>
  </r>
  <r>
    <x v="3"/>
    <x v="11"/>
    <x v="2266"/>
  </r>
  <r>
    <x v="3"/>
    <x v="12"/>
    <x v="2642"/>
  </r>
  <r>
    <x v="3"/>
    <x v="13"/>
    <x v="3762"/>
  </r>
  <r>
    <x v="3"/>
    <x v="14"/>
    <x v="2116"/>
  </r>
  <r>
    <x v="3"/>
    <x v="15"/>
    <x v="5576"/>
  </r>
  <r>
    <x v="3"/>
    <x v="16"/>
    <x v="4346"/>
  </r>
  <r>
    <x v="3"/>
    <x v="17"/>
    <x v="3874"/>
  </r>
  <r>
    <x v="3"/>
    <x v="18"/>
    <x v="49"/>
  </r>
  <r>
    <x v="3"/>
    <x v="19"/>
    <x v="6840"/>
  </r>
  <r>
    <x v="3"/>
    <x v="20"/>
    <x v="3559"/>
  </r>
  <r>
    <x v="3"/>
    <x v="21"/>
    <x v="2103"/>
  </r>
  <r>
    <x v="3"/>
    <x v="22"/>
    <x v="5583"/>
  </r>
  <r>
    <x v="3"/>
    <x v="23"/>
    <x v="3174"/>
  </r>
  <r>
    <x v="3"/>
    <x v="0"/>
    <x v="3014"/>
  </r>
  <r>
    <x v="3"/>
    <x v="1"/>
    <x v="3889"/>
  </r>
  <r>
    <x v="3"/>
    <x v="2"/>
    <x v="5050"/>
  </r>
  <r>
    <x v="3"/>
    <x v="3"/>
    <x v="3234"/>
  </r>
  <r>
    <x v="3"/>
    <x v="4"/>
    <x v="2651"/>
  </r>
  <r>
    <x v="3"/>
    <x v="5"/>
    <x v="5680"/>
  </r>
  <r>
    <x v="3"/>
    <x v="6"/>
    <x v="3240"/>
  </r>
  <r>
    <x v="3"/>
    <x v="7"/>
    <x v="2111"/>
  </r>
  <r>
    <x v="3"/>
    <x v="8"/>
    <x v="2383"/>
  </r>
  <r>
    <x v="3"/>
    <x v="9"/>
    <x v="4447"/>
  </r>
  <r>
    <x v="3"/>
    <x v="10"/>
    <x v="4442"/>
  </r>
  <r>
    <x v="3"/>
    <x v="11"/>
    <x v="3926"/>
  </r>
  <r>
    <x v="3"/>
    <x v="12"/>
    <x v="2319"/>
  </r>
  <r>
    <x v="3"/>
    <x v="13"/>
    <x v="2486"/>
  </r>
  <r>
    <x v="3"/>
    <x v="14"/>
    <x v="3641"/>
  </r>
  <r>
    <x v="3"/>
    <x v="15"/>
    <x v="4635"/>
  </r>
  <r>
    <x v="3"/>
    <x v="16"/>
    <x v="2644"/>
  </r>
  <r>
    <x v="3"/>
    <x v="17"/>
    <x v="1649"/>
  </r>
  <r>
    <x v="3"/>
    <x v="18"/>
    <x v="4021"/>
  </r>
  <r>
    <x v="3"/>
    <x v="19"/>
    <x v="2420"/>
  </r>
  <r>
    <x v="3"/>
    <x v="20"/>
    <x v="3957"/>
  </r>
  <r>
    <x v="3"/>
    <x v="21"/>
    <x v="4868"/>
  </r>
  <r>
    <x v="3"/>
    <x v="22"/>
    <x v="4453"/>
  </r>
  <r>
    <x v="3"/>
    <x v="23"/>
    <x v="2056"/>
  </r>
  <r>
    <x v="3"/>
    <x v="0"/>
    <x v="3807"/>
  </r>
  <r>
    <x v="3"/>
    <x v="1"/>
    <x v="2423"/>
  </r>
  <r>
    <x v="3"/>
    <x v="2"/>
    <x v="2325"/>
  </r>
  <r>
    <x v="3"/>
    <x v="3"/>
    <x v="4727"/>
  </r>
  <r>
    <x v="3"/>
    <x v="4"/>
    <x v="3987"/>
  </r>
  <r>
    <x v="3"/>
    <x v="5"/>
    <x v="2193"/>
  </r>
  <r>
    <x v="3"/>
    <x v="6"/>
    <x v="1561"/>
  </r>
  <r>
    <x v="3"/>
    <x v="7"/>
    <x v="1890"/>
  </r>
  <r>
    <x v="3"/>
    <x v="8"/>
    <x v="2308"/>
  </r>
  <r>
    <x v="3"/>
    <x v="9"/>
    <x v="2671"/>
  </r>
  <r>
    <x v="3"/>
    <x v="10"/>
    <x v="2607"/>
  </r>
  <r>
    <x v="3"/>
    <x v="11"/>
    <x v="2519"/>
  </r>
  <r>
    <x v="3"/>
    <x v="12"/>
    <x v="2924"/>
  </r>
  <r>
    <x v="3"/>
    <x v="13"/>
    <x v="3450"/>
  </r>
  <r>
    <x v="3"/>
    <x v="14"/>
    <x v="3007"/>
  </r>
  <r>
    <x v="3"/>
    <x v="15"/>
    <x v="2671"/>
  </r>
  <r>
    <x v="3"/>
    <x v="16"/>
    <x v="2756"/>
  </r>
  <r>
    <x v="3"/>
    <x v="17"/>
    <x v="3934"/>
  </r>
  <r>
    <x v="3"/>
    <x v="18"/>
    <x v="1612"/>
  </r>
  <r>
    <x v="3"/>
    <x v="19"/>
    <x v="1612"/>
  </r>
  <r>
    <x v="3"/>
    <x v="20"/>
    <x v="3875"/>
  </r>
  <r>
    <x v="3"/>
    <x v="21"/>
    <x v="6060"/>
  </r>
  <r>
    <x v="3"/>
    <x v="22"/>
    <x v="2011"/>
  </r>
  <r>
    <x v="3"/>
    <x v="23"/>
    <x v="3071"/>
  </r>
  <r>
    <x v="3"/>
    <x v="0"/>
    <x v="1981"/>
  </r>
  <r>
    <x v="3"/>
    <x v="1"/>
    <x v="1642"/>
  </r>
  <r>
    <x v="3"/>
    <x v="2"/>
    <x v="2979"/>
  </r>
  <r>
    <x v="3"/>
    <x v="3"/>
    <x v="1654"/>
  </r>
  <r>
    <x v="3"/>
    <x v="4"/>
    <x v="4958"/>
  </r>
  <r>
    <x v="3"/>
    <x v="5"/>
    <x v="5725"/>
  </r>
  <r>
    <x v="3"/>
    <x v="6"/>
    <x v="5226"/>
  </r>
  <r>
    <x v="3"/>
    <x v="7"/>
    <x v="5727"/>
  </r>
  <r>
    <x v="3"/>
    <x v="8"/>
    <x v="530"/>
  </r>
  <r>
    <x v="3"/>
    <x v="9"/>
    <x v="3758"/>
  </r>
  <r>
    <x v="3"/>
    <x v="10"/>
    <x v="3556"/>
  </r>
  <r>
    <x v="3"/>
    <x v="11"/>
    <x v="3852"/>
  </r>
  <r>
    <x v="3"/>
    <x v="12"/>
    <x v="2718"/>
  </r>
  <r>
    <x v="3"/>
    <x v="13"/>
    <x v="4650"/>
  </r>
  <r>
    <x v="3"/>
    <x v="14"/>
    <x v="3938"/>
  </r>
  <r>
    <x v="3"/>
    <x v="15"/>
    <x v="2934"/>
  </r>
  <r>
    <x v="3"/>
    <x v="16"/>
    <x v="1642"/>
  </r>
  <r>
    <x v="3"/>
    <x v="17"/>
    <x v="2420"/>
  </r>
  <r>
    <x v="3"/>
    <x v="18"/>
    <x v="284"/>
  </r>
  <r>
    <x v="3"/>
    <x v="19"/>
    <x v="5301"/>
  </r>
  <r>
    <x v="3"/>
    <x v="20"/>
    <x v="1623"/>
  </r>
  <r>
    <x v="3"/>
    <x v="21"/>
    <x v="3225"/>
  </r>
  <r>
    <x v="3"/>
    <x v="22"/>
    <x v="3859"/>
  </r>
  <r>
    <x v="3"/>
    <x v="23"/>
    <x v="4335"/>
  </r>
  <r>
    <x v="3"/>
    <x v="0"/>
    <x v="3719"/>
  </r>
  <r>
    <x v="3"/>
    <x v="1"/>
    <x v="4348"/>
  </r>
  <r>
    <x v="3"/>
    <x v="2"/>
    <x v="2527"/>
  </r>
  <r>
    <x v="3"/>
    <x v="3"/>
    <x v="3611"/>
  </r>
  <r>
    <x v="3"/>
    <x v="4"/>
    <x v="4523"/>
  </r>
  <r>
    <x v="3"/>
    <x v="5"/>
    <x v="3611"/>
  </r>
  <r>
    <x v="3"/>
    <x v="6"/>
    <x v="4083"/>
  </r>
  <r>
    <x v="3"/>
    <x v="7"/>
    <x v="1693"/>
  </r>
  <r>
    <x v="3"/>
    <x v="8"/>
    <x v="1660"/>
  </r>
  <r>
    <x v="3"/>
    <x v="9"/>
    <x v="7221"/>
  </r>
  <r>
    <x v="3"/>
    <x v="10"/>
    <x v="5900"/>
  </r>
  <r>
    <x v="3"/>
    <x v="11"/>
    <x v="522"/>
  </r>
  <r>
    <x v="3"/>
    <x v="12"/>
    <x v="4367"/>
  </r>
  <r>
    <x v="3"/>
    <x v="13"/>
    <x v="7222"/>
  </r>
  <r>
    <x v="3"/>
    <x v="14"/>
    <x v="5488"/>
  </r>
  <r>
    <x v="3"/>
    <x v="15"/>
    <x v="4506"/>
  </r>
  <r>
    <x v="3"/>
    <x v="16"/>
    <x v="2697"/>
  </r>
  <r>
    <x v="3"/>
    <x v="17"/>
    <x v="5572"/>
  </r>
  <r>
    <x v="3"/>
    <x v="18"/>
    <x v="2647"/>
  </r>
  <r>
    <x v="3"/>
    <x v="19"/>
    <x v="5379"/>
  </r>
  <r>
    <x v="3"/>
    <x v="20"/>
    <x v="2876"/>
  </r>
  <r>
    <x v="3"/>
    <x v="21"/>
    <x v="3282"/>
  </r>
  <r>
    <x v="3"/>
    <x v="22"/>
    <x v="2263"/>
  </r>
  <r>
    <x v="3"/>
    <x v="23"/>
    <x v="2997"/>
  </r>
  <r>
    <x v="3"/>
    <x v="0"/>
    <x v="5741"/>
  </r>
  <r>
    <x v="3"/>
    <x v="1"/>
    <x v="2494"/>
  </r>
  <r>
    <x v="3"/>
    <x v="2"/>
    <x v="2770"/>
  </r>
  <r>
    <x v="3"/>
    <x v="3"/>
    <x v="42"/>
  </r>
  <r>
    <x v="3"/>
    <x v="4"/>
    <x v="3836"/>
  </r>
  <r>
    <x v="3"/>
    <x v="5"/>
    <x v="2394"/>
  </r>
  <r>
    <x v="3"/>
    <x v="6"/>
    <x v="4863"/>
  </r>
  <r>
    <x v="3"/>
    <x v="7"/>
    <x v="7223"/>
  </r>
  <r>
    <x v="3"/>
    <x v="8"/>
    <x v="7224"/>
  </r>
  <r>
    <x v="3"/>
    <x v="9"/>
    <x v="189"/>
  </r>
  <r>
    <x v="3"/>
    <x v="10"/>
    <x v="7225"/>
  </r>
  <r>
    <x v="3"/>
    <x v="11"/>
    <x v="1602"/>
  </r>
  <r>
    <x v="3"/>
    <x v="12"/>
    <x v="4586"/>
  </r>
  <r>
    <x v="3"/>
    <x v="13"/>
    <x v="3568"/>
  </r>
  <r>
    <x v="3"/>
    <x v="14"/>
    <x v="2777"/>
  </r>
  <r>
    <x v="3"/>
    <x v="15"/>
    <x v="3631"/>
  </r>
  <r>
    <x v="3"/>
    <x v="16"/>
    <x v="2389"/>
  </r>
  <r>
    <x v="3"/>
    <x v="17"/>
    <x v="4814"/>
  </r>
  <r>
    <x v="3"/>
    <x v="18"/>
    <x v="5491"/>
  </r>
  <r>
    <x v="3"/>
    <x v="19"/>
    <x v="734"/>
  </r>
  <r>
    <x v="3"/>
    <x v="20"/>
    <x v="3339"/>
  </r>
  <r>
    <x v="3"/>
    <x v="21"/>
    <x v="2264"/>
  </r>
  <r>
    <x v="3"/>
    <x v="22"/>
    <x v="3627"/>
  </r>
  <r>
    <x v="3"/>
    <x v="23"/>
    <x v="2734"/>
  </r>
  <r>
    <x v="3"/>
    <x v="0"/>
    <x v="2854"/>
  </r>
  <r>
    <x v="3"/>
    <x v="1"/>
    <x v="2404"/>
  </r>
  <r>
    <x v="3"/>
    <x v="2"/>
    <x v="3340"/>
  </r>
  <r>
    <x v="3"/>
    <x v="3"/>
    <x v="2336"/>
  </r>
  <r>
    <x v="3"/>
    <x v="4"/>
    <x v="2682"/>
  </r>
  <r>
    <x v="3"/>
    <x v="5"/>
    <x v="5955"/>
  </r>
  <r>
    <x v="3"/>
    <x v="6"/>
    <x v="4868"/>
  </r>
  <r>
    <x v="3"/>
    <x v="7"/>
    <x v="2103"/>
  </r>
  <r>
    <x v="3"/>
    <x v="8"/>
    <x v="3913"/>
  </r>
  <r>
    <x v="3"/>
    <x v="9"/>
    <x v="1575"/>
  </r>
  <r>
    <x v="3"/>
    <x v="10"/>
    <x v="2515"/>
  </r>
  <r>
    <x v="3"/>
    <x v="11"/>
    <x v="3258"/>
  </r>
  <r>
    <x v="3"/>
    <x v="12"/>
    <x v="3171"/>
  </r>
  <r>
    <x v="3"/>
    <x v="13"/>
    <x v="2735"/>
  </r>
  <r>
    <x v="3"/>
    <x v="14"/>
    <x v="2296"/>
  </r>
  <r>
    <x v="3"/>
    <x v="15"/>
    <x v="514"/>
  </r>
  <r>
    <x v="3"/>
    <x v="16"/>
    <x v="4166"/>
  </r>
  <r>
    <x v="3"/>
    <x v="17"/>
    <x v="2994"/>
  </r>
  <r>
    <x v="3"/>
    <x v="18"/>
    <x v="1529"/>
  </r>
  <r>
    <x v="3"/>
    <x v="19"/>
    <x v="5146"/>
  </r>
  <r>
    <x v="3"/>
    <x v="20"/>
    <x v="3132"/>
  </r>
  <r>
    <x v="3"/>
    <x v="21"/>
    <x v="3134"/>
  </r>
  <r>
    <x v="3"/>
    <x v="22"/>
    <x v="2020"/>
  </r>
  <r>
    <x v="3"/>
    <x v="23"/>
    <x v="3668"/>
  </r>
  <r>
    <x v="3"/>
    <x v="0"/>
    <x v="4965"/>
  </r>
  <r>
    <x v="3"/>
    <x v="1"/>
    <x v="3736"/>
  </r>
  <r>
    <x v="3"/>
    <x v="2"/>
    <x v="3645"/>
  </r>
  <r>
    <x v="3"/>
    <x v="3"/>
    <x v="5021"/>
  </r>
  <r>
    <x v="3"/>
    <x v="4"/>
    <x v="3009"/>
  </r>
  <r>
    <x v="3"/>
    <x v="5"/>
    <x v="3551"/>
  </r>
  <r>
    <x v="3"/>
    <x v="6"/>
    <x v="2732"/>
  </r>
  <r>
    <x v="3"/>
    <x v="7"/>
    <x v="2528"/>
  </r>
  <r>
    <x v="3"/>
    <x v="8"/>
    <x v="2336"/>
  </r>
  <r>
    <x v="3"/>
    <x v="9"/>
    <x v="3233"/>
  </r>
  <r>
    <x v="3"/>
    <x v="10"/>
    <x v="3024"/>
  </r>
  <r>
    <x v="3"/>
    <x v="11"/>
    <x v="4327"/>
  </r>
  <r>
    <x v="3"/>
    <x v="12"/>
    <x v="2481"/>
  </r>
  <r>
    <x v="3"/>
    <x v="13"/>
    <x v="4627"/>
  </r>
  <r>
    <x v="3"/>
    <x v="14"/>
    <x v="4877"/>
  </r>
  <r>
    <x v="3"/>
    <x v="15"/>
    <x v="2004"/>
  </r>
  <r>
    <x v="3"/>
    <x v="16"/>
    <x v="4386"/>
  </r>
  <r>
    <x v="3"/>
    <x v="17"/>
    <x v="4431"/>
  </r>
  <r>
    <x v="3"/>
    <x v="18"/>
    <x v="2771"/>
  </r>
  <r>
    <x v="3"/>
    <x v="19"/>
    <x v="1891"/>
  </r>
  <r>
    <x v="3"/>
    <x v="20"/>
    <x v="4361"/>
  </r>
  <r>
    <x v="3"/>
    <x v="21"/>
    <x v="2823"/>
  </r>
  <r>
    <x v="3"/>
    <x v="22"/>
    <x v="3926"/>
  </r>
  <r>
    <x v="3"/>
    <x v="23"/>
    <x v="2096"/>
  </r>
  <r>
    <x v="3"/>
    <x v="0"/>
    <x v="5023"/>
  </r>
  <r>
    <x v="3"/>
    <x v="1"/>
    <x v="5237"/>
  </r>
  <r>
    <x v="3"/>
    <x v="2"/>
    <x v="7226"/>
  </r>
  <r>
    <x v="3"/>
    <x v="3"/>
    <x v="6937"/>
  </r>
  <r>
    <x v="3"/>
    <x v="4"/>
    <x v="7227"/>
  </r>
  <r>
    <x v="3"/>
    <x v="5"/>
    <x v="4353"/>
  </r>
  <r>
    <x v="3"/>
    <x v="6"/>
    <x v="1628"/>
  </r>
  <r>
    <x v="3"/>
    <x v="7"/>
    <x v="2291"/>
  </r>
  <r>
    <x v="3"/>
    <x v="8"/>
    <x v="6074"/>
  </r>
  <r>
    <x v="3"/>
    <x v="9"/>
    <x v="5723"/>
  </r>
  <r>
    <x v="3"/>
    <x v="10"/>
    <x v="2457"/>
  </r>
  <r>
    <x v="3"/>
    <x v="11"/>
    <x v="1639"/>
  </r>
  <r>
    <x v="3"/>
    <x v="12"/>
    <x v="2710"/>
  </r>
  <r>
    <x v="3"/>
    <x v="13"/>
    <x v="2995"/>
  </r>
  <r>
    <x v="3"/>
    <x v="14"/>
    <x v="2409"/>
  </r>
  <r>
    <x v="3"/>
    <x v="15"/>
    <x v="5574"/>
  </r>
  <r>
    <x v="3"/>
    <x v="16"/>
    <x v="2622"/>
  </r>
  <r>
    <x v="3"/>
    <x v="17"/>
    <x v="4389"/>
  </r>
  <r>
    <x v="3"/>
    <x v="18"/>
    <x v="1641"/>
  </r>
  <r>
    <x v="3"/>
    <x v="19"/>
    <x v="1655"/>
  </r>
  <r>
    <x v="3"/>
    <x v="20"/>
    <x v="1681"/>
  </r>
  <r>
    <x v="3"/>
    <x v="21"/>
    <x v="2598"/>
  </r>
  <r>
    <x v="3"/>
    <x v="22"/>
    <x v="2455"/>
  </r>
  <r>
    <x v="3"/>
    <x v="23"/>
    <x v="1126"/>
  </r>
  <r>
    <x v="3"/>
    <x v="0"/>
    <x v="2018"/>
  </r>
  <r>
    <x v="3"/>
    <x v="1"/>
    <x v="4075"/>
  </r>
  <r>
    <x v="3"/>
    <x v="2"/>
    <x v="3803"/>
  </r>
  <r>
    <x v="3"/>
    <x v="3"/>
    <x v="4130"/>
  </r>
  <r>
    <x v="3"/>
    <x v="4"/>
    <x v="3071"/>
  </r>
  <r>
    <x v="3"/>
    <x v="5"/>
    <x v="4118"/>
  </r>
  <r>
    <x v="3"/>
    <x v="6"/>
    <x v="3567"/>
  </r>
  <r>
    <x v="3"/>
    <x v="7"/>
    <x v="5527"/>
  </r>
  <r>
    <x v="3"/>
    <x v="8"/>
    <x v="2976"/>
  </r>
  <r>
    <x v="3"/>
    <x v="9"/>
    <x v="2139"/>
  </r>
  <r>
    <x v="3"/>
    <x v="10"/>
    <x v="3922"/>
  </r>
  <r>
    <x v="3"/>
    <x v="11"/>
    <x v="5772"/>
  </r>
  <r>
    <x v="3"/>
    <x v="12"/>
    <x v="4537"/>
  </r>
  <r>
    <x v="3"/>
    <x v="13"/>
    <x v="3665"/>
  </r>
  <r>
    <x v="3"/>
    <x v="14"/>
    <x v="4325"/>
  </r>
  <r>
    <x v="3"/>
    <x v="15"/>
    <x v="4859"/>
  </r>
  <r>
    <x v="3"/>
    <x v="16"/>
    <x v="2833"/>
  </r>
  <r>
    <x v="3"/>
    <x v="17"/>
    <x v="4787"/>
  </r>
  <r>
    <x v="3"/>
    <x v="18"/>
    <x v="13"/>
  </r>
  <r>
    <x v="3"/>
    <x v="19"/>
    <x v="503"/>
  </r>
  <r>
    <x v="3"/>
    <x v="20"/>
    <x v="7228"/>
  </r>
  <r>
    <x v="3"/>
    <x v="21"/>
    <x v="2679"/>
  </r>
  <r>
    <x v="3"/>
    <x v="22"/>
    <x v="2320"/>
  </r>
  <r>
    <x v="3"/>
    <x v="23"/>
    <x v="2289"/>
  </r>
  <r>
    <x v="3"/>
    <x v="0"/>
    <x v="4146"/>
  </r>
  <r>
    <x v="3"/>
    <x v="1"/>
    <x v="4556"/>
  </r>
  <r>
    <x v="3"/>
    <x v="2"/>
    <x v="6949"/>
  </r>
  <r>
    <x v="3"/>
    <x v="3"/>
    <x v="4276"/>
  </r>
  <r>
    <x v="3"/>
    <x v="4"/>
    <x v="3132"/>
  </r>
  <r>
    <x v="3"/>
    <x v="5"/>
    <x v="3975"/>
  </r>
  <r>
    <x v="3"/>
    <x v="6"/>
    <x v="5758"/>
  </r>
  <r>
    <x v="3"/>
    <x v="7"/>
    <x v="4430"/>
  </r>
  <r>
    <x v="3"/>
    <x v="8"/>
    <x v="6032"/>
  </r>
  <r>
    <x v="3"/>
    <x v="9"/>
    <x v="5988"/>
  </r>
  <r>
    <x v="3"/>
    <x v="10"/>
    <x v="4003"/>
  </r>
  <r>
    <x v="3"/>
    <x v="11"/>
    <x v="2167"/>
  </r>
  <r>
    <x v="3"/>
    <x v="12"/>
    <x v="4464"/>
  </r>
  <r>
    <x v="3"/>
    <x v="13"/>
    <x v="1598"/>
  </r>
  <r>
    <x v="3"/>
    <x v="14"/>
    <x v="3161"/>
  </r>
  <r>
    <x v="3"/>
    <x v="15"/>
    <x v="2426"/>
  </r>
  <r>
    <x v="3"/>
    <x v="16"/>
    <x v="4781"/>
  </r>
  <r>
    <x v="3"/>
    <x v="17"/>
    <x v="1851"/>
  </r>
  <r>
    <x v="3"/>
    <x v="18"/>
    <x v="2641"/>
  </r>
  <r>
    <x v="3"/>
    <x v="19"/>
    <x v="4340"/>
  </r>
  <r>
    <x v="3"/>
    <x v="20"/>
    <x v="4871"/>
  </r>
  <r>
    <x v="3"/>
    <x v="21"/>
    <x v="5730"/>
  </r>
  <r>
    <x v="3"/>
    <x v="22"/>
    <x v="1885"/>
  </r>
  <r>
    <x v="3"/>
    <x v="23"/>
    <x v="2250"/>
  </r>
  <r>
    <x v="3"/>
    <x v="0"/>
    <x v="4118"/>
  </r>
  <r>
    <x v="3"/>
    <x v="1"/>
    <x v="1638"/>
  </r>
  <r>
    <x v="3"/>
    <x v="2"/>
    <x v="2086"/>
  </r>
  <r>
    <x v="3"/>
    <x v="3"/>
    <x v="1780"/>
  </r>
  <r>
    <x v="3"/>
    <x v="4"/>
    <x v="3378"/>
  </r>
  <r>
    <x v="3"/>
    <x v="5"/>
    <x v="4159"/>
  </r>
  <r>
    <x v="3"/>
    <x v="6"/>
    <x v="32"/>
  </r>
  <r>
    <x v="3"/>
    <x v="7"/>
    <x v="6811"/>
  </r>
  <r>
    <x v="3"/>
    <x v="8"/>
    <x v="6273"/>
  </r>
  <r>
    <x v="3"/>
    <x v="9"/>
    <x v="1591"/>
  </r>
  <r>
    <x v="3"/>
    <x v="10"/>
    <x v="2995"/>
  </r>
  <r>
    <x v="3"/>
    <x v="11"/>
    <x v="1994"/>
  </r>
  <r>
    <x v="3"/>
    <x v="12"/>
    <x v="4535"/>
  </r>
  <r>
    <x v="3"/>
    <x v="13"/>
    <x v="4463"/>
  </r>
  <r>
    <x v="3"/>
    <x v="14"/>
    <x v="3555"/>
  </r>
  <r>
    <x v="3"/>
    <x v="15"/>
    <x v="7229"/>
  </r>
  <r>
    <x v="3"/>
    <x v="16"/>
    <x v="7230"/>
  </r>
  <r>
    <x v="3"/>
    <x v="17"/>
    <x v="3313"/>
  </r>
  <r>
    <x v="3"/>
    <x v="18"/>
    <x v="3856"/>
  </r>
  <r>
    <x v="3"/>
    <x v="19"/>
    <x v="6897"/>
  </r>
  <r>
    <x v="3"/>
    <x v="20"/>
    <x v="3879"/>
  </r>
  <r>
    <x v="3"/>
    <x v="21"/>
    <x v="2321"/>
  </r>
  <r>
    <x v="3"/>
    <x v="22"/>
    <x v="2011"/>
  </r>
  <r>
    <x v="3"/>
    <x v="23"/>
    <x v="3357"/>
  </r>
  <r>
    <x v="3"/>
    <x v="0"/>
    <x v="2642"/>
  </r>
  <r>
    <x v="3"/>
    <x v="1"/>
    <x v="2935"/>
  </r>
  <r>
    <x v="3"/>
    <x v="2"/>
    <x v="2998"/>
  </r>
  <r>
    <x v="3"/>
    <x v="3"/>
    <x v="2278"/>
  </r>
  <r>
    <x v="3"/>
    <x v="4"/>
    <x v="5354"/>
  </r>
  <r>
    <x v="3"/>
    <x v="5"/>
    <x v="5680"/>
  </r>
  <r>
    <x v="3"/>
    <x v="6"/>
    <x v="2545"/>
  </r>
  <r>
    <x v="3"/>
    <x v="7"/>
    <x v="5732"/>
  </r>
  <r>
    <x v="3"/>
    <x v="8"/>
    <x v="2541"/>
  </r>
  <r>
    <x v="3"/>
    <x v="9"/>
    <x v="1999"/>
  </r>
  <r>
    <x v="3"/>
    <x v="10"/>
    <x v="5790"/>
  </r>
  <r>
    <x v="3"/>
    <x v="11"/>
    <x v="3663"/>
  </r>
  <r>
    <x v="3"/>
    <x v="12"/>
    <x v="1701"/>
  </r>
  <r>
    <x v="3"/>
    <x v="13"/>
    <x v="2426"/>
  </r>
  <r>
    <x v="3"/>
    <x v="14"/>
    <x v="2784"/>
  </r>
  <r>
    <x v="3"/>
    <x v="15"/>
    <x v="2122"/>
  </r>
  <r>
    <x v="3"/>
    <x v="16"/>
    <x v="6927"/>
  </r>
  <r>
    <x v="3"/>
    <x v="17"/>
    <x v="89"/>
  </r>
  <r>
    <x v="3"/>
    <x v="18"/>
    <x v="3196"/>
  </r>
  <r>
    <x v="3"/>
    <x v="19"/>
    <x v="3838"/>
  </r>
  <r>
    <x v="3"/>
    <x v="20"/>
    <x v="7231"/>
  </r>
  <r>
    <x v="3"/>
    <x v="21"/>
    <x v="2622"/>
  </r>
  <r>
    <x v="3"/>
    <x v="22"/>
    <x v="2408"/>
  </r>
  <r>
    <x v="3"/>
    <x v="23"/>
    <x v="1762"/>
  </r>
  <r>
    <x v="3"/>
    <x v="0"/>
    <x v="5100"/>
  </r>
  <r>
    <x v="3"/>
    <x v="1"/>
    <x v="4086"/>
  </r>
  <r>
    <x v="3"/>
    <x v="2"/>
    <x v="2459"/>
  </r>
  <r>
    <x v="3"/>
    <x v="3"/>
    <x v="2529"/>
  </r>
  <r>
    <x v="3"/>
    <x v="4"/>
    <x v="2281"/>
  </r>
  <r>
    <x v="3"/>
    <x v="5"/>
    <x v="4538"/>
  </r>
  <r>
    <x v="3"/>
    <x v="6"/>
    <x v="2505"/>
  </r>
  <r>
    <x v="3"/>
    <x v="7"/>
    <x v="2293"/>
  </r>
  <r>
    <x v="3"/>
    <x v="8"/>
    <x v="3913"/>
  </r>
  <r>
    <x v="3"/>
    <x v="9"/>
    <x v="4131"/>
  </r>
  <r>
    <x v="3"/>
    <x v="10"/>
    <x v="2742"/>
  </r>
  <r>
    <x v="3"/>
    <x v="11"/>
    <x v="6231"/>
  </r>
  <r>
    <x v="3"/>
    <x v="12"/>
    <x v="3910"/>
  </r>
  <r>
    <x v="3"/>
    <x v="13"/>
    <x v="6246"/>
  </r>
  <r>
    <x v="3"/>
    <x v="14"/>
    <x v="1961"/>
  </r>
  <r>
    <x v="3"/>
    <x v="15"/>
    <x v="432"/>
  </r>
  <r>
    <x v="3"/>
    <x v="16"/>
    <x v="4713"/>
  </r>
  <r>
    <x v="3"/>
    <x v="17"/>
    <x v="7232"/>
  </r>
  <r>
    <x v="3"/>
    <x v="18"/>
    <x v="3017"/>
  </r>
  <r>
    <x v="3"/>
    <x v="19"/>
    <x v="1072"/>
  </r>
  <r>
    <x v="3"/>
    <x v="20"/>
    <x v="6504"/>
  </r>
  <r>
    <x v="3"/>
    <x v="21"/>
    <x v="4283"/>
  </r>
  <r>
    <x v="3"/>
    <x v="22"/>
    <x v="2869"/>
  </r>
  <r>
    <x v="3"/>
    <x v="23"/>
    <x v="3739"/>
  </r>
  <r>
    <x v="4"/>
    <x v="0"/>
    <x v="2457"/>
  </r>
  <r>
    <x v="4"/>
    <x v="1"/>
    <x v="2338"/>
  </r>
  <r>
    <x v="4"/>
    <x v="2"/>
    <x v="2494"/>
  </r>
  <r>
    <x v="4"/>
    <x v="3"/>
    <x v="5499"/>
  </r>
  <r>
    <x v="4"/>
    <x v="4"/>
    <x v="3196"/>
  </r>
  <r>
    <x v="4"/>
    <x v="5"/>
    <x v="7233"/>
  </r>
  <r>
    <x v="4"/>
    <x v="6"/>
    <x v="7234"/>
  </r>
  <r>
    <x v="4"/>
    <x v="7"/>
    <x v="5980"/>
  </r>
  <r>
    <x v="4"/>
    <x v="8"/>
    <x v="1493"/>
  </r>
  <r>
    <x v="4"/>
    <x v="9"/>
    <x v="1734"/>
  </r>
  <r>
    <x v="4"/>
    <x v="10"/>
    <x v="4006"/>
  </r>
  <r>
    <x v="4"/>
    <x v="11"/>
    <x v="4560"/>
  </r>
  <r>
    <x v="4"/>
    <x v="12"/>
    <x v="6022"/>
  </r>
  <r>
    <x v="4"/>
    <x v="13"/>
    <x v="4710"/>
  </r>
  <r>
    <x v="4"/>
    <x v="14"/>
    <x v="4934"/>
  </r>
  <r>
    <x v="4"/>
    <x v="15"/>
    <x v="5426"/>
  </r>
  <r>
    <x v="4"/>
    <x v="16"/>
    <x v="7235"/>
  </r>
  <r>
    <x v="4"/>
    <x v="17"/>
    <x v="7236"/>
  </r>
  <r>
    <x v="4"/>
    <x v="18"/>
    <x v="4177"/>
  </r>
  <r>
    <x v="4"/>
    <x v="19"/>
    <x v="7237"/>
  </r>
  <r>
    <x v="4"/>
    <x v="20"/>
    <x v="7238"/>
  </r>
  <r>
    <x v="4"/>
    <x v="21"/>
    <x v="4891"/>
  </r>
  <r>
    <x v="4"/>
    <x v="22"/>
    <x v="5533"/>
  </r>
  <r>
    <x v="4"/>
    <x v="23"/>
    <x v="5308"/>
  </r>
  <r>
    <x v="4"/>
    <x v="0"/>
    <x v="4847"/>
  </r>
  <r>
    <x v="4"/>
    <x v="1"/>
    <x v="3224"/>
  </r>
  <r>
    <x v="4"/>
    <x v="2"/>
    <x v="3054"/>
  </r>
  <r>
    <x v="4"/>
    <x v="3"/>
    <x v="4994"/>
  </r>
  <r>
    <x v="4"/>
    <x v="4"/>
    <x v="2882"/>
  </r>
  <r>
    <x v="4"/>
    <x v="5"/>
    <x v="4799"/>
  </r>
  <r>
    <x v="4"/>
    <x v="6"/>
    <x v="2156"/>
  </r>
  <r>
    <x v="4"/>
    <x v="7"/>
    <x v="2992"/>
  </r>
  <r>
    <x v="4"/>
    <x v="8"/>
    <x v="4610"/>
  </r>
  <r>
    <x v="4"/>
    <x v="9"/>
    <x v="7239"/>
  </r>
  <r>
    <x v="4"/>
    <x v="10"/>
    <x v="478"/>
  </r>
  <r>
    <x v="4"/>
    <x v="11"/>
    <x v="5456"/>
  </r>
  <r>
    <x v="4"/>
    <x v="12"/>
    <x v="6109"/>
  </r>
  <r>
    <x v="4"/>
    <x v="13"/>
    <x v="3319"/>
  </r>
  <r>
    <x v="4"/>
    <x v="14"/>
    <x v="6032"/>
  </r>
  <r>
    <x v="4"/>
    <x v="15"/>
    <x v="6969"/>
  </r>
  <r>
    <x v="4"/>
    <x v="16"/>
    <x v="884"/>
  </r>
  <r>
    <x v="4"/>
    <x v="17"/>
    <x v="7240"/>
  </r>
  <r>
    <x v="4"/>
    <x v="18"/>
    <x v="4485"/>
  </r>
  <r>
    <x v="4"/>
    <x v="19"/>
    <x v="517"/>
  </r>
  <r>
    <x v="4"/>
    <x v="20"/>
    <x v="6828"/>
  </r>
  <r>
    <x v="4"/>
    <x v="21"/>
    <x v="2409"/>
  </r>
  <r>
    <x v="4"/>
    <x v="22"/>
    <x v="3745"/>
  </r>
  <r>
    <x v="4"/>
    <x v="23"/>
    <x v="4348"/>
  </r>
  <r>
    <x v="4"/>
    <x v="0"/>
    <x v="5657"/>
  </r>
  <r>
    <x v="4"/>
    <x v="1"/>
    <x v="2201"/>
  </r>
  <r>
    <x v="4"/>
    <x v="2"/>
    <x v="2072"/>
  </r>
  <r>
    <x v="4"/>
    <x v="3"/>
    <x v="3215"/>
  </r>
  <r>
    <x v="4"/>
    <x v="4"/>
    <x v="4865"/>
  </r>
  <r>
    <x v="4"/>
    <x v="5"/>
    <x v="2502"/>
  </r>
  <r>
    <x v="4"/>
    <x v="6"/>
    <x v="4847"/>
  </r>
  <r>
    <x v="4"/>
    <x v="7"/>
    <x v="2098"/>
  </r>
  <r>
    <x v="4"/>
    <x v="8"/>
    <x v="2769"/>
  </r>
  <r>
    <x v="4"/>
    <x v="9"/>
    <x v="4923"/>
  </r>
  <r>
    <x v="4"/>
    <x v="10"/>
    <x v="2967"/>
  </r>
  <r>
    <x v="4"/>
    <x v="11"/>
    <x v="4865"/>
  </r>
  <r>
    <x v="4"/>
    <x v="12"/>
    <x v="47"/>
  </r>
  <r>
    <x v="4"/>
    <x v="13"/>
    <x v="3957"/>
  </r>
  <r>
    <x v="4"/>
    <x v="14"/>
    <x v="2980"/>
  </r>
  <r>
    <x v="4"/>
    <x v="15"/>
    <x v="5575"/>
  </r>
  <r>
    <x v="4"/>
    <x v="16"/>
    <x v="4923"/>
  </r>
  <r>
    <x v="4"/>
    <x v="17"/>
    <x v="2269"/>
  </r>
  <r>
    <x v="4"/>
    <x v="18"/>
    <x v="4457"/>
  </r>
  <r>
    <x v="4"/>
    <x v="19"/>
    <x v="5417"/>
  </r>
  <r>
    <x v="4"/>
    <x v="20"/>
    <x v="2004"/>
  </r>
  <r>
    <x v="4"/>
    <x v="21"/>
    <x v="1626"/>
  </r>
  <r>
    <x v="4"/>
    <x v="22"/>
    <x v="2068"/>
  </r>
  <r>
    <x v="4"/>
    <x v="23"/>
    <x v="2834"/>
  </r>
  <r>
    <x v="4"/>
    <x v="0"/>
    <x v="2317"/>
  </r>
  <r>
    <x v="4"/>
    <x v="1"/>
    <x v="3661"/>
  </r>
  <r>
    <x v="4"/>
    <x v="2"/>
    <x v="3807"/>
  </r>
  <r>
    <x v="4"/>
    <x v="3"/>
    <x v="7241"/>
  </r>
  <r>
    <x v="4"/>
    <x v="4"/>
    <x v="2719"/>
  </r>
  <r>
    <x v="4"/>
    <x v="5"/>
    <x v="2027"/>
  </r>
  <r>
    <x v="4"/>
    <x v="6"/>
    <x v="4021"/>
  </r>
  <r>
    <x v="4"/>
    <x v="7"/>
    <x v="2676"/>
  </r>
  <r>
    <x v="4"/>
    <x v="8"/>
    <x v="1963"/>
  </r>
  <r>
    <x v="4"/>
    <x v="9"/>
    <x v="4073"/>
  </r>
  <r>
    <x v="4"/>
    <x v="10"/>
    <x v="2411"/>
  </r>
  <r>
    <x v="4"/>
    <x v="11"/>
    <x v="3282"/>
  </r>
  <r>
    <x v="4"/>
    <x v="12"/>
    <x v="4228"/>
  </r>
  <r>
    <x v="4"/>
    <x v="13"/>
    <x v="4865"/>
  </r>
  <r>
    <x v="4"/>
    <x v="14"/>
    <x v="2867"/>
  </r>
  <r>
    <x v="4"/>
    <x v="15"/>
    <x v="1642"/>
  </r>
  <r>
    <x v="4"/>
    <x v="16"/>
    <x v="6950"/>
  </r>
  <r>
    <x v="4"/>
    <x v="17"/>
    <x v="7242"/>
  </r>
  <r>
    <x v="4"/>
    <x v="18"/>
    <x v="523"/>
  </r>
  <r>
    <x v="4"/>
    <x v="19"/>
    <x v="2850"/>
  </r>
  <r>
    <x v="4"/>
    <x v="20"/>
    <x v="3311"/>
  </r>
  <r>
    <x v="4"/>
    <x v="21"/>
    <x v="2466"/>
  </r>
  <r>
    <x v="4"/>
    <x v="22"/>
    <x v="3647"/>
  </r>
  <r>
    <x v="4"/>
    <x v="23"/>
    <x v="3743"/>
  </r>
  <r>
    <x v="4"/>
    <x v="0"/>
    <x v="2463"/>
  </r>
  <r>
    <x v="4"/>
    <x v="1"/>
    <x v="2103"/>
  </r>
  <r>
    <x v="4"/>
    <x v="2"/>
    <x v="7022"/>
  </r>
  <r>
    <x v="4"/>
    <x v="3"/>
    <x v="5537"/>
  </r>
  <r>
    <x v="4"/>
    <x v="4"/>
    <x v="1518"/>
  </r>
  <r>
    <x v="4"/>
    <x v="5"/>
    <x v="2528"/>
  </r>
  <r>
    <x v="4"/>
    <x v="6"/>
    <x v="7243"/>
  </r>
  <r>
    <x v="4"/>
    <x v="7"/>
    <x v="2006"/>
  </r>
  <r>
    <x v="4"/>
    <x v="8"/>
    <x v="5257"/>
  </r>
  <r>
    <x v="4"/>
    <x v="9"/>
    <x v="102"/>
  </r>
  <r>
    <x v="4"/>
    <x v="10"/>
    <x v="6566"/>
  </r>
  <r>
    <x v="4"/>
    <x v="11"/>
    <x v="5131"/>
  </r>
  <r>
    <x v="4"/>
    <x v="12"/>
    <x v="6070"/>
  </r>
  <r>
    <x v="4"/>
    <x v="13"/>
    <x v="7244"/>
  </r>
  <r>
    <x v="4"/>
    <x v="14"/>
    <x v="7245"/>
  </r>
  <r>
    <x v="4"/>
    <x v="15"/>
    <x v="7246"/>
  </r>
  <r>
    <x v="4"/>
    <x v="16"/>
    <x v="5910"/>
  </r>
  <r>
    <x v="4"/>
    <x v="17"/>
    <x v="5455"/>
  </r>
  <r>
    <x v="4"/>
    <x v="18"/>
    <x v="6266"/>
  </r>
  <r>
    <x v="4"/>
    <x v="19"/>
    <x v="408"/>
  </r>
  <r>
    <x v="4"/>
    <x v="20"/>
    <x v="7247"/>
  </r>
  <r>
    <x v="4"/>
    <x v="21"/>
    <x v="2455"/>
  </r>
  <r>
    <x v="4"/>
    <x v="22"/>
    <x v="4276"/>
  </r>
  <r>
    <x v="4"/>
    <x v="23"/>
    <x v="2491"/>
  </r>
  <r>
    <x v="4"/>
    <x v="0"/>
    <x v="2223"/>
  </r>
  <r>
    <x v="4"/>
    <x v="1"/>
    <x v="2598"/>
  </r>
  <r>
    <x v="4"/>
    <x v="2"/>
    <x v="1982"/>
  </r>
  <r>
    <x v="4"/>
    <x v="3"/>
    <x v="1856"/>
  </r>
  <r>
    <x v="4"/>
    <x v="4"/>
    <x v="5749"/>
  </r>
  <r>
    <x v="4"/>
    <x v="5"/>
    <x v="95"/>
  </r>
  <r>
    <x v="4"/>
    <x v="6"/>
    <x v="7248"/>
  </r>
  <r>
    <x v="4"/>
    <x v="7"/>
    <x v="4371"/>
  </r>
  <r>
    <x v="4"/>
    <x v="8"/>
    <x v="7249"/>
  </r>
  <r>
    <x v="4"/>
    <x v="9"/>
    <x v="4862"/>
  </r>
  <r>
    <x v="4"/>
    <x v="10"/>
    <x v="3353"/>
  </r>
  <r>
    <x v="4"/>
    <x v="11"/>
    <x v="3353"/>
  </r>
  <r>
    <x v="4"/>
    <x v="12"/>
    <x v="5393"/>
  </r>
  <r>
    <x v="4"/>
    <x v="13"/>
    <x v="4900"/>
  </r>
  <r>
    <x v="4"/>
    <x v="14"/>
    <x v="4392"/>
  </r>
  <r>
    <x v="4"/>
    <x v="15"/>
    <x v="2543"/>
  </r>
  <r>
    <x v="4"/>
    <x v="16"/>
    <x v="2841"/>
  </r>
  <r>
    <x v="4"/>
    <x v="17"/>
    <x v="1886"/>
  </r>
  <r>
    <x v="4"/>
    <x v="18"/>
    <x v="4791"/>
  </r>
  <r>
    <x v="4"/>
    <x v="19"/>
    <x v="3149"/>
  </r>
  <r>
    <x v="4"/>
    <x v="20"/>
    <x v="1564"/>
  </r>
  <r>
    <x v="4"/>
    <x v="21"/>
    <x v="3232"/>
  </r>
  <r>
    <x v="4"/>
    <x v="22"/>
    <x v="2620"/>
  </r>
  <r>
    <x v="4"/>
    <x v="23"/>
    <x v="5036"/>
  </r>
  <r>
    <x v="4"/>
    <x v="0"/>
    <x v="2941"/>
  </r>
  <r>
    <x v="4"/>
    <x v="1"/>
    <x v="3593"/>
  </r>
  <r>
    <x v="4"/>
    <x v="2"/>
    <x v="3112"/>
  </r>
  <r>
    <x v="4"/>
    <x v="3"/>
    <x v="5611"/>
  </r>
  <r>
    <x v="4"/>
    <x v="4"/>
    <x v="3175"/>
  </r>
  <r>
    <x v="4"/>
    <x v="5"/>
    <x v="7250"/>
  </r>
  <r>
    <x v="4"/>
    <x v="6"/>
    <x v="7251"/>
  </r>
  <r>
    <x v="4"/>
    <x v="7"/>
    <x v="7252"/>
  </r>
  <r>
    <x v="4"/>
    <x v="8"/>
    <x v="2796"/>
  </r>
  <r>
    <x v="4"/>
    <x v="9"/>
    <x v="2259"/>
  </r>
  <r>
    <x v="4"/>
    <x v="10"/>
    <x v="2258"/>
  </r>
  <r>
    <x v="4"/>
    <x v="11"/>
    <x v="5035"/>
  </r>
  <r>
    <x v="4"/>
    <x v="12"/>
    <x v="2020"/>
  </r>
  <r>
    <x v="4"/>
    <x v="13"/>
    <x v="4900"/>
  </r>
  <r>
    <x v="4"/>
    <x v="14"/>
    <x v="3296"/>
  </r>
  <r>
    <x v="4"/>
    <x v="15"/>
    <x v="4081"/>
  </r>
  <r>
    <x v="4"/>
    <x v="16"/>
    <x v="3583"/>
  </r>
  <r>
    <x v="4"/>
    <x v="17"/>
    <x v="4732"/>
  </r>
  <r>
    <x v="4"/>
    <x v="18"/>
    <x v="1681"/>
  </r>
  <r>
    <x v="4"/>
    <x v="19"/>
    <x v="3971"/>
  </r>
  <r>
    <x v="4"/>
    <x v="20"/>
    <x v="3379"/>
  </r>
  <r>
    <x v="4"/>
    <x v="21"/>
    <x v="3155"/>
  </r>
  <r>
    <x v="4"/>
    <x v="22"/>
    <x v="3569"/>
  </r>
  <r>
    <x v="4"/>
    <x v="23"/>
    <x v="3303"/>
  </r>
  <r>
    <x v="4"/>
    <x v="0"/>
    <x v="3422"/>
  </r>
  <r>
    <x v="4"/>
    <x v="1"/>
    <x v="2230"/>
  </r>
  <r>
    <x v="4"/>
    <x v="2"/>
    <x v="2619"/>
  </r>
  <r>
    <x v="4"/>
    <x v="3"/>
    <x v="4848"/>
  </r>
  <r>
    <x v="4"/>
    <x v="4"/>
    <x v="6843"/>
  </r>
  <r>
    <x v="4"/>
    <x v="5"/>
    <x v="2484"/>
  </r>
  <r>
    <x v="4"/>
    <x v="6"/>
    <x v="69"/>
  </r>
  <r>
    <x v="4"/>
    <x v="7"/>
    <x v="1991"/>
  </r>
  <r>
    <x v="4"/>
    <x v="8"/>
    <x v="2264"/>
  </r>
  <r>
    <x v="4"/>
    <x v="9"/>
    <x v="3427"/>
  </r>
  <r>
    <x v="4"/>
    <x v="10"/>
    <x v="3955"/>
  </r>
  <r>
    <x v="4"/>
    <x v="11"/>
    <x v="3240"/>
  </r>
  <r>
    <x v="4"/>
    <x v="12"/>
    <x v="4894"/>
  </r>
  <r>
    <x v="4"/>
    <x v="13"/>
    <x v="2304"/>
  </r>
  <r>
    <x v="4"/>
    <x v="14"/>
    <x v="2303"/>
  </r>
  <r>
    <x v="4"/>
    <x v="15"/>
    <x v="3668"/>
  </r>
  <r>
    <x v="4"/>
    <x v="16"/>
    <x v="7253"/>
  </r>
  <r>
    <x v="4"/>
    <x v="17"/>
    <x v="5652"/>
  </r>
  <r>
    <x v="4"/>
    <x v="18"/>
    <x v="3231"/>
  </r>
  <r>
    <x v="4"/>
    <x v="19"/>
    <x v="2833"/>
  </r>
  <r>
    <x v="4"/>
    <x v="20"/>
    <x v="4129"/>
  </r>
  <r>
    <x v="4"/>
    <x v="21"/>
    <x v="4461"/>
  </r>
  <r>
    <x v="4"/>
    <x v="22"/>
    <x v="4213"/>
  </r>
  <r>
    <x v="4"/>
    <x v="23"/>
    <x v="2949"/>
  </r>
  <r>
    <x v="4"/>
    <x v="0"/>
    <x v="2621"/>
  </r>
  <r>
    <x v="4"/>
    <x v="1"/>
    <x v="2594"/>
  </r>
  <r>
    <x v="4"/>
    <x v="2"/>
    <x v="3523"/>
  </r>
  <r>
    <x v="4"/>
    <x v="3"/>
    <x v="3700"/>
  </r>
  <r>
    <x v="4"/>
    <x v="4"/>
    <x v="2882"/>
  </r>
  <r>
    <x v="4"/>
    <x v="5"/>
    <x v="4710"/>
  </r>
  <r>
    <x v="4"/>
    <x v="6"/>
    <x v="1776"/>
  </r>
  <r>
    <x v="4"/>
    <x v="7"/>
    <x v="3902"/>
  </r>
  <r>
    <x v="4"/>
    <x v="8"/>
    <x v="4887"/>
  </r>
  <r>
    <x v="4"/>
    <x v="9"/>
    <x v="3986"/>
  </r>
  <r>
    <x v="4"/>
    <x v="10"/>
    <x v="47"/>
  </r>
  <r>
    <x v="4"/>
    <x v="11"/>
    <x v="4461"/>
  </r>
  <r>
    <x v="4"/>
    <x v="12"/>
    <x v="3377"/>
  </r>
  <r>
    <x v="4"/>
    <x v="13"/>
    <x v="1604"/>
  </r>
  <r>
    <x v="4"/>
    <x v="14"/>
    <x v="5730"/>
  </r>
  <r>
    <x v="4"/>
    <x v="15"/>
    <x v="4797"/>
  </r>
  <r>
    <x v="4"/>
    <x v="16"/>
    <x v="4795"/>
  </r>
  <r>
    <x v="4"/>
    <x v="17"/>
    <x v="6926"/>
  </r>
  <r>
    <x v="4"/>
    <x v="18"/>
    <x v="2420"/>
  </r>
  <r>
    <x v="4"/>
    <x v="19"/>
    <x v="1869"/>
  </r>
  <r>
    <x v="4"/>
    <x v="20"/>
    <x v="2086"/>
  </r>
  <r>
    <x v="4"/>
    <x v="21"/>
    <x v="1561"/>
  </r>
  <r>
    <x v="4"/>
    <x v="22"/>
    <x v="5732"/>
  </r>
  <r>
    <x v="4"/>
    <x v="23"/>
    <x v="2909"/>
  </r>
  <r>
    <x v="4"/>
    <x v="0"/>
    <x v="7254"/>
  </r>
  <r>
    <x v="4"/>
    <x v="1"/>
    <x v="7255"/>
  </r>
  <r>
    <x v="4"/>
    <x v="2"/>
    <x v="41"/>
  </r>
  <r>
    <x v="4"/>
    <x v="3"/>
    <x v="458"/>
  </r>
  <r>
    <x v="4"/>
    <x v="4"/>
    <x v="4923"/>
  </r>
  <r>
    <x v="4"/>
    <x v="5"/>
    <x v="2183"/>
  </r>
  <r>
    <x v="4"/>
    <x v="6"/>
    <x v="4657"/>
  </r>
  <r>
    <x v="4"/>
    <x v="7"/>
    <x v="2183"/>
  </r>
  <r>
    <x v="4"/>
    <x v="8"/>
    <x v="1511"/>
  </r>
  <r>
    <x v="4"/>
    <x v="9"/>
    <x v="2867"/>
  </r>
  <r>
    <x v="4"/>
    <x v="10"/>
    <x v="3970"/>
  </r>
  <r>
    <x v="4"/>
    <x v="11"/>
    <x v="6142"/>
  </r>
  <r>
    <x v="4"/>
    <x v="12"/>
    <x v="3338"/>
  </r>
  <r>
    <x v="4"/>
    <x v="13"/>
    <x v="2085"/>
  </r>
  <r>
    <x v="4"/>
    <x v="14"/>
    <x v="5353"/>
  </r>
  <r>
    <x v="4"/>
    <x v="15"/>
    <x v="3637"/>
  </r>
  <r>
    <x v="4"/>
    <x v="16"/>
    <x v="3327"/>
  </r>
  <r>
    <x v="4"/>
    <x v="17"/>
    <x v="3756"/>
  </r>
  <r>
    <x v="4"/>
    <x v="18"/>
    <x v="1603"/>
  </r>
  <r>
    <x v="4"/>
    <x v="19"/>
    <x v="6039"/>
  </r>
  <r>
    <x v="4"/>
    <x v="20"/>
    <x v="20"/>
  </r>
  <r>
    <x v="4"/>
    <x v="21"/>
    <x v="2642"/>
  </r>
  <r>
    <x v="4"/>
    <x v="22"/>
    <x v="3176"/>
  </r>
  <r>
    <x v="4"/>
    <x v="23"/>
    <x v="3720"/>
  </r>
  <r>
    <x v="4"/>
    <x v="0"/>
    <x v="4500"/>
  </r>
  <r>
    <x v="4"/>
    <x v="1"/>
    <x v="3875"/>
  </r>
  <r>
    <x v="4"/>
    <x v="2"/>
    <x v="3382"/>
  </r>
  <r>
    <x v="4"/>
    <x v="3"/>
    <x v="2280"/>
  </r>
  <r>
    <x v="4"/>
    <x v="4"/>
    <x v="4075"/>
  </r>
  <r>
    <x v="4"/>
    <x v="5"/>
    <x v="3207"/>
  </r>
  <r>
    <x v="4"/>
    <x v="6"/>
    <x v="3741"/>
  </r>
  <r>
    <x v="4"/>
    <x v="7"/>
    <x v="3795"/>
  </r>
  <r>
    <x v="4"/>
    <x v="8"/>
    <x v="6381"/>
  </r>
  <r>
    <x v="4"/>
    <x v="9"/>
    <x v="2877"/>
  </r>
  <r>
    <x v="4"/>
    <x v="10"/>
    <x v="5379"/>
  </r>
  <r>
    <x v="4"/>
    <x v="11"/>
    <x v="5725"/>
  </r>
  <r>
    <x v="4"/>
    <x v="12"/>
    <x v="4871"/>
  </r>
  <r>
    <x v="4"/>
    <x v="13"/>
    <x v="2884"/>
  </r>
  <r>
    <x v="4"/>
    <x v="14"/>
    <x v="6074"/>
  </r>
  <r>
    <x v="4"/>
    <x v="15"/>
    <x v="24"/>
  </r>
  <r>
    <x v="4"/>
    <x v="16"/>
    <x v="6426"/>
  </r>
  <r>
    <x v="4"/>
    <x v="17"/>
    <x v="1631"/>
  </r>
  <r>
    <x v="4"/>
    <x v="18"/>
    <x v="2653"/>
  </r>
  <r>
    <x v="4"/>
    <x v="19"/>
    <x v="4883"/>
  </r>
  <r>
    <x v="4"/>
    <x v="20"/>
    <x v="4653"/>
  </r>
  <r>
    <x v="4"/>
    <x v="21"/>
    <x v="3721"/>
  </r>
  <r>
    <x v="4"/>
    <x v="22"/>
    <x v="2337"/>
  </r>
  <r>
    <x v="4"/>
    <x v="23"/>
    <x v="1647"/>
  </r>
  <r>
    <x v="4"/>
    <x v="0"/>
    <x v="2680"/>
  </r>
  <r>
    <x v="4"/>
    <x v="1"/>
    <x v="2873"/>
  </r>
  <r>
    <x v="4"/>
    <x v="2"/>
    <x v="3796"/>
  </r>
  <r>
    <x v="4"/>
    <x v="3"/>
    <x v="1567"/>
  </r>
  <r>
    <x v="4"/>
    <x v="4"/>
    <x v="3926"/>
  </r>
  <r>
    <x v="4"/>
    <x v="5"/>
    <x v="5747"/>
  </r>
  <r>
    <x v="4"/>
    <x v="6"/>
    <x v="3576"/>
  </r>
  <r>
    <x v="4"/>
    <x v="7"/>
    <x v="1665"/>
  </r>
  <r>
    <x v="4"/>
    <x v="8"/>
    <x v="5756"/>
  </r>
  <r>
    <x v="4"/>
    <x v="9"/>
    <x v="3657"/>
  </r>
  <r>
    <x v="4"/>
    <x v="10"/>
    <x v="1863"/>
  </r>
  <r>
    <x v="4"/>
    <x v="11"/>
    <x v="454"/>
  </r>
  <r>
    <x v="4"/>
    <x v="12"/>
    <x v="3740"/>
  </r>
  <r>
    <x v="4"/>
    <x v="13"/>
    <x v="3599"/>
  </r>
  <r>
    <x v="4"/>
    <x v="14"/>
    <x v="5281"/>
  </r>
  <r>
    <x v="4"/>
    <x v="15"/>
    <x v="3148"/>
  </r>
  <r>
    <x v="4"/>
    <x v="16"/>
    <x v="2648"/>
  </r>
  <r>
    <x v="4"/>
    <x v="17"/>
    <x v="2879"/>
  </r>
  <r>
    <x v="4"/>
    <x v="18"/>
    <x v="6307"/>
  </r>
  <r>
    <x v="4"/>
    <x v="19"/>
    <x v="4179"/>
  </r>
  <r>
    <x v="4"/>
    <x v="20"/>
    <x v="4492"/>
  </r>
  <r>
    <x v="4"/>
    <x v="21"/>
    <x v="3658"/>
  </r>
  <r>
    <x v="4"/>
    <x v="22"/>
    <x v="3255"/>
  </r>
  <r>
    <x v="4"/>
    <x v="23"/>
    <x v="577"/>
  </r>
  <r>
    <x v="4"/>
    <x v="0"/>
    <x v="2303"/>
  </r>
  <r>
    <x v="4"/>
    <x v="1"/>
    <x v="2226"/>
  </r>
  <r>
    <x v="4"/>
    <x v="2"/>
    <x v="3462"/>
  </r>
  <r>
    <x v="4"/>
    <x v="3"/>
    <x v="3572"/>
  </r>
  <r>
    <x v="4"/>
    <x v="4"/>
    <x v="1651"/>
  </r>
  <r>
    <x v="4"/>
    <x v="5"/>
    <x v="2463"/>
  </r>
  <r>
    <x v="4"/>
    <x v="6"/>
    <x v="2462"/>
  </r>
  <r>
    <x v="4"/>
    <x v="7"/>
    <x v="3957"/>
  </r>
  <r>
    <x v="4"/>
    <x v="8"/>
    <x v="3207"/>
  </r>
  <r>
    <x v="4"/>
    <x v="9"/>
    <x v="5197"/>
  </r>
  <r>
    <x v="4"/>
    <x v="10"/>
    <x v="1598"/>
  </r>
  <r>
    <x v="4"/>
    <x v="11"/>
    <x v="3357"/>
  </r>
  <r>
    <x v="4"/>
    <x v="12"/>
    <x v="3861"/>
  </r>
  <r>
    <x v="4"/>
    <x v="13"/>
    <x v="3624"/>
  </r>
  <r>
    <x v="4"/>
    <x v="14"/>
    <x v="4074"/>
  </r>
  <r>
    <x v="4"/>
    <x v="15"/>
    <x v="2290"/>
  </r>
  <r>
    <x v="4"/>
    <x v="16"/>
    <x v="2366"/>
  </r>
  <r>
    <x v="4"/>
    <x v="17"/>
    <x v="5190"/>
  </r>
  <r>
    <x v="4"/>
    <x v="18"/>
    <x v="1625"/>
  </r>
  <r>
    <x v="4"/>
    <x v="19"/>
    <x v="3734"/>
  </r>
  <r>
    <x v="4"/>
    <x v="20"/>
    <x v="2394"/>
  </r>
  <r>
    <x v="4"/>
    <x v="21"/>
    <x v="2493"/>
  </r>
  <r>
    <x v="4"/>
    <x v="22"/>
    <x v="2876"/>
  </r>
  <r>
    <x v="4"/>
    <x v="23"/>
    <x v="3538"/>
  </r>
  <r>
    <x v="4"/>
    <x v="0"/>
    <x v="2299"/>
  </r>
  <r>
    <x v="4"/>
    <x v="1"/>
    <x v="2400"/>
  </r>
  <r>
    <x v="4"/>
    <x v="2"/>
    <x v="2962"/>
  </r>
  <r>
    <x v="4"/>
    <x v="3"/>
    <x v="1686"/>
  </r>
  <r>
    <x v="4"/>
    <x v="4"/>
    <x v="2405"/>
  </r>
  <r>
    <x v="4"/>
    <x v="5"/>
    <x v="2106"/>
  </r>
  <r>
    <x v="4"/>
    <x v="6"/>
    <x v="7256"/>
  </r>
  <r>
    <x v="4"/>
    <x v="7"/>
    <x v="3566"/>
  </r>
  <r>
    <x v="4"/>
    <x v="8"/>
    <x v="4140"/>
  </r>
  <r>
    <x v="4"/>
    <x v="9"/>
    <x v="2991"/>
  </r>
  <r>
    <x v="4"/>
    <x v="10"/>
    <x v="6240"/>
  </r>
  <r>
    <x v="4"/>
    <x v="11"/>
    <x v="4899"/>
  </r>
  <r>
    <x v="4"/>
    <x v="12"/>
    <x v="1627"/>
  </r>
  <r>
    <x v="4"/>
    <x v="13"/>
    <x v="2244"/>
  </r>
  <r>
    <x v="4"/>
    <x v="14"/>
    <x v="3722"/>
  </r>
  <r>
    <x v="4"/>
    <x v="15"/>
    <x v="2318"/>
  </r>
  <r>
    <x v="4"/>
    <x v="16"/>
    <x v="2283"/>
  </r>
  <r>
    <x v="4"/>
    <x v="17"/>
    <x v="4554"/>
  </r>
  <r>
    <x v="4"/>
    <x v="18"/>
    <x v="2266"/>
  </r>
  <r>
    <x v="4"/>
    <x v="19"/>
    <x v="31"/>
  </r>
  <r>
    <x v="4"/>
    <x v="20"/>
    <x v="4796"/>
  </r>
  <r>
    <x v="4"/>
    <x v="21"/>
    <x v="2407"/>
  </r>
  <r>
    <x v="4"/>
    <x v="22"/>
    <x v="2104"/>
  </r>
  <r>
    <x v="4"/>
    <x v="23"/>
    <x v="2599"/>
  </r>
  <r>
    <x v="4"/>
    <x v="0"/>
    <x v="2885"/>
  </r>
  <r>
    <x v="4"/>
    <x v="1"/>
    <x v="2545"/>
  </r>
  <r>
    <x v="4"/>
    <x v="2"/>
    <x v="1651"/>
  </r>
  <r>
    <x v="4"/>
    <x v="3"/>
    <x v="5589"/>
  </r>
  <r>
    <x v="4"/>
    <x v="4"/>
    <x v="7257"/>
  </r>
  <r>
    <x v="4"/>
    <x v="5"/>
    <x v="7258"/>
  </r>
  <r>
    <x v="4"/>
    <x v="6"/>
    <x v="2786"/>
  </r>
  <r>
    <x v="4"/>
    <x v="7"/>
    <x v="4865"/>
  </r>
  <r>
    <x v="4"/>
    <x v="8"/>
    <x v="1529"/>
  </r>
  <r>
    <x v="4"/>
    <x v="9"/>
    <x v="4538"/>
  </r>
  <r>
    <x v="4"/>
    <x v="10"/>
    <x v="2491"/>
  </r>
  <r>
    <x v="4"/>
    <x v="11"/>
    <x v="2291"/>
  </r>
  <r>
    <x v="4"/>
    <x v="12"/>
    <x v="4626"/>
  </r>
  <r>
    <x v="4"/>
    <x v="13"/>
    <x v="2466"/>
  </r>
  <r>
    <x v="4"/>
    <x v="14"/>
    <x v="8"/>
  </r>
  <r>
    <x v="4"/>
    <x v="15"/>
    <x v="2747"/>
  </r>
  <r>
    <x v="4"/>
    <x v="16"/>
    <x v="2390"/>
  </r>
  <r>
    <x v="4"/>
    <x v="17"/>
    <x v="4686"/>
  </r>
  <r>
    <x v="4"/>
    <x v="18"/>
    <x v="5900"/>
  </r>
  <r>
    <x v="4"/>
    <x v="19"/>
    <x v="7259"/>
  </r>
  <r>
    <x v="4"/>
    <x v="20"/>
    <x v="7260"/>
  </r>
  <r>
    <x v="4"/>
    <x v="21"/>
    <x v="1991"/>
  </r>
  <r>
    <x v="4"/>
    <x v="22"/>
    <x v="5167"/>
  </r>
  <r>
    <x v="4"/>
    <x v="23"/>
    <x v="7261"/>
  </r>
  <r>
    <x v="4"/>
    <x v="0"/>
    <x v="2736"/>
  </r>
  <r>
    <x v="4"/>
    <x v="1"/>
    <x v="2420"/>
  </r>
  <r>
    <x v="4"/>
    <x v="2"/>
    <x v="1682"/>
  </r>
  <r>
    <x v="4"/>
    <x v="3"/>
    <x v="6486"/>
  </r>
  <r>
    <x v="4"/>
    <x v="4"/>
    <x v="5315"/>
  </r>
  <r>
    <x v="4"/>
    <x v="5"/>
    <x v="456"/>
  </r>
  <r>
    <x v="4"/>
    <x v="6"/>
    <x v="1487"/>
  </r>
  <r>
    <x v="4"/>
    <x v="7"/>
    <x v="7262"/>
  </r>
  <r>
    <x v="4"/>
    <x v="8"/>
    <x v="4954"/>
  </r>
  <r>
    <x v="4"/>
    <x v="9"/>
    <x v="5860"/>
  </r>
  <r>
    <x v="4"/>
    <x v="10"/>
    <x v="1870"/>
  </r>
  <r>
    <x v="4"/>
    <x v="11"/>
    <x v="2098"/>
  </r>
  <r>
    <x v="4"/>
    <x v="12"/>
    <x v="2345"/>
  </r>
  <r>
    <x v="4"/>
    <x v="13"/>
    <x v="3761"/>
  </r>
  <r>
    <x v="4"/>
    <x v="14"/>
    <x v="5417"/>
  </r>
  <r>
    <x v="4"/>
    <x v="15"/>
    <x v="3338"/>
  </r>
  <r>
    <x v="4"/>
    <x v="16"/>
    <x v="1685"/>
  </r>
  <r>
    <x v="4"/>
    <x v="17"/>
    <x v="6126"/>
  </r>
  <r>
    <x v="4"/>
    <x v="18"/>
    <x v="5381"/>
  </r>
  <r>
    <x v="4"/>
    <x v="19"/>
    <x v="4230"/>
  </r>
  <r>
    <x v="4"/>
    <x v="20"/>
    <x v="6724"/>
  </r>
  <r>
    <x v="4"/>
    <x v="21"/>
    <x v="6969"/>
  </r>
  <r>
    <x v="4"/>
    <x v="22"/>
    <x v="4460"/>
  </r>
  <r>
    <x v="4"/>
    <x v="23"/>
    <x v="1592"/>
  </r>
  <r>
    <x v="4"/>
    <x v="0"/>
    <x v="3036"/>
  </r>
  <r>
    <x v="4"/>
    <x v="1"/>
    <x v="2466"/>
  </r>
  <r>
    <x v="4"/>
    <x v="2"/>
    <x v="7263"/>
  </r>
  <r>
    <x v="4"/>
    <x v="3"/>
    <x v="7264"/>
  </r>
  <r>
    <x v="4"/>
    <x v="4"/>
    <x v="4335"/>
  </r>
  <r>
    <x v="4"/>
    <x v="5"/>
    <x v="2306"/>
  </r>
  <r>
    <x v="4"/>
    <x v="6"/>
    <x v="4555"/>
  </r>
  <r>
    <x v="4"/>
    <x v="7"/>
    <x v="4124"/>
  </r>
  <r>
    <x v="4"/>
    <x v="8"/>
    <x v="2756"/>
  </r>
  <r>
    <x v="4"/>
    <x v="9"/>
    <x v="2466"/>
  </r>
  <r>
    <x v="4"/>
    <x v="10"/>
    <x v="2458"/>
  </r>
  <r>
    <x v="4"/>
    <x v="11"/>
    <x v="3205"/>
  </r>
  <r>
    <x v="4"/>
    <x v="12"/>
    <x v="4413"/>
  </r>
  <r>
    <x v="4"/>
    <x v="13"/>
    <x v="3359"/>
  </r>
  <r>
    <x v="4"/>
    <x v="14"/>
    <x v="5415"/>
  </r>
  <r>
    <x v="4"/>
    <x v="15"/>
    <x v="1944"/>
  </r>
  <r>
    <x v="4"/>
    <x v="16"/>
    <x v="7265"/>
  </r>
  <r>
    <x v="4"/>
    <x v="17"/>
    <x v="7266"/>
  </r>
  <r>
    <x v="4"/>
    <x v="18"/>
    <x v="7267"/>
  </r>
  <r>
    <x v="4"/>
    <x v="19"/>
    <x v="7268"/>
  </r>
  <r>
    <x v="4"/>
    <x v="20"/>
    <x v="5337"/>
  </r>
  <r>
    <x v="4"/>
    <x v="21"/>
    <x v="3351"/>
  </r>
  <r>
    <x v="4"/>
    <x v="22"/>
    <x v="7231"/>
  </r>
  <r>
    <x v="4"/>
    <x v="23"/>
    <x v="5383"/>
  </r>
  <r>
    <x v="4"/>
    <x v="0"/>
    <x v="2548"/>
  </r>
  <r>
    <x v="4"/>
    <x v="1"/>
    <x v="2950"/>
  </r>
  <r>
    <x v="4"/>
    <x v="2"/>
    <x v="7269"/>
  </r>
  <r>
    <x v="4"/>
    <x v="3"/>
    <x v="7270"/>
  </r>
  <r>
    <x v="4"/>
    <x v="4"/>
    <x v="7271"/>
  </r>
  <r>
    <x v="4"/>
    <x v="5"/>
    <x v="7272"/>
  </r>
  <r>
    <x v="4"/>
    <x v="6"/>
    <x v="3149"/>
  </r>
  <r>
    <x v="4"/>
    <x v="7"/>
    <x v="452"/>
  </r>
  <r>
    <x v="4"/>
    <x v="8"/>
    <x v="6316"/>
  </r>
  <r>
    <x v="4"/>
    <x v="9"/>
    <x v="7273"/>
  </r>
  <r>
    <x v="4"/>
    <x v="10"/>
    <x v="7274"/>
  </r>
  <r>
    <x v="4"/>
    <x v="11"/>
    <x v="6049"/>
  </r>
  <r>
    <x v="4"/>
    <x v="12"/>
    <x v="7275"/>
  </r>
  <r>
    <x v="4"/>
    <x v="13"/>
    <x v="7276"/>
  </r>
  <r>
    <x v="4"/>
    <x v="14"/>
    <x v="7277"/>
  </r>
  <r>
    <x v="4"/>
    <x v="15"/>
    <x v="7278"/>
  </r>
  <r>
    <x v="4"/>
    <x v="16"/>
    <x v="7279"/>
  </r>
  <r>
    <x v="4"/>
    <x v="17"/>
    <x v="7280"/>
  </r>
  <r>
    <x v="4"/>
    <x v="18"/>
    <x v="7281"/>
  </r>
  <r>
    <x v="4"/>
    <x v="19"/>
    <x v="7282"/>
  </r>
  <r>
    <x v="4"/>
    <x v="20"/>
    <x v="7283"/>
  </r>
  <r>
    <x v="4"/>
    <x v="21"/>
    <x v="3326"/>
  </r>
  <r>
    <x v="4"/>
    <x v="22"/>
    <x v="3071"/>
  </r>
  <r>
    <x v="4"/>
    <x v="23"/>
    <x v="2930"/>
  </r>
  <r>
    <x v="4"/>
    <x v="0"/>
    <x v="4789"/>
  </r>
  <r>
    <x v="4"/>
    <x v="1"/>
    <x v="103"/>
  </r>
  <r>
    <x v="4"/>
    <x v="2"/>
    <x v="3522"/>
  </r>
  <r>
    <x v="4"/>
    <x v="3"/>
    <x v="4766"/>
  </r>
  <r>
    <x v="4"/>
    <x v="4"/>
    <x v="5645"/>
  </r>
  <r>
    <x v="4"/>
    <x v="5"/>
    <x v="6975"/>
  </r>
  <r>
    <x v="4"/>
    <x v="6"/>
    <x v="3184"/>
  </r>
  <r>
    <x v="4"/>
    <x v="7"/>
    <x v="6166"/>
  </r>
  <r>
    <x v="4"/>
    <x v="8"/>
    <x v="1660"/>
  </r>
  <r>
    <x v="4"/>
    <x v="9"/>
    <x v="4025"/>
  </r>
  <r>
    <x v="4"/>
    <x v="10"/>
    <x v="508"/>
  </r>
  <r>
    <x v="4"/>
    <x v="11"/>
    <x v="7284"/>
  </r>
  <r>
    <x v="4"/>
    <x v="12"/>
    <x v="7285"/>
  </r>
  <r>
    <x v="4"/>
    <x v="13"/>
    <x v="7286"/>
  </r>
  <r>
    <x v="4"/>
    <x v="14"/>
    <x v="7287"/>
  </r>
  <r>
    <x v="4"/>
    <x v="15"/>
    <x v="7288"/>
  </r>
  <r>
    <x v="4"/>
    <x v="16"/>
    <x v="7289"/>
  </r>
  <r>
    <x v="4"/>
    <x v="17"/>
    <x v="7290"/>
  </r>
  <r>
    <x v="4"/>
    <x v="18"/>
    <x v="2434"/>
  </r>
  <r>
    <x v="4"/>
    <x v="19"/>
    <x v="5195"/>
  </r>
  <r>
    <x v="4"/>
    <x v="20"/>
    <x v="6383"/>
  </r>
  <r>
    <x v="4"/>
    <x v="21"/>
    <x v="5307"/>
  </r>
  <r>
    <x v="4"/>
    <x v="22"/>
    <x v="2658"/>
  </r>
  <r>
    <x v="4"/>
    <x v="23"/>
    <x v="5283"/>
  </r>
  <r>
    <x v="4"/>
    <x v="0"/>
    <x v="4268"/>
  </r>
  <r>
    <x v="4"/>
    <x v="1"/>
    <x v="7291"/>
  </r>
  <r>
    <x v="4"/>
    <x v="2"/>
    <x v="1744"/>
  </r>
  <r>
    <x v="4"/>
    <x v="3"/>
    <x v="558"/>
  </r>
  <r>
    <x v="4"/>
    <x v="4"/>
    <x v="2706"/>
  </r>
  <r>
    <x v="4"/>
    <x v="5"/>
    <x v="4469"/>
  </r>
  <r>
    <x v="4"/>
    <x v="6"/>
    <x v="2656"/>
  </r>
  <r>
    <x v="4"/>
    <x v="7"/>
    <x v="2706"/>
  </r>
  <r>
    <x v="4"/>
    <x v="8"/>
    <x v="2463"/>
  </r>
  <r>
    <x v="4"/>
    <x v="9"/>
    <x v="2485"/>
  </r>
  <r>
    <x v="4"/>
    <x v="10"/>
    <x v="2226"/>
  </r>
  <r>
    <x v="4"/>
    <x v="11"/>
    <x v="3877"/>
  </r>
  <r>
    <x v="4"/>
    <x v="12"/>
    <x v="5793"/>
  </r>
  <r>
    <x v="4"/>
    <x v="13"/>
    <x v="3252"/>
  </r>
  <r>
    <x v="4"/>
    <x v="14"/>
    <x v="3803"/>
  </r>
  <r>
    <x v="4"/>
    <x v="15"/>
    <x v="3625"/>
  </r>
  <r>
    <x v="4"/>
    <x v="16"/>
    <x v="4847"/>
  </r>
  <r>
    <x v="4"/>
    <x v="17"/>
    <x v="49"/>
  </r>
  <r>
    <x v="4"/>
    <x v="18"/>
    <x v="3359"/>
  </r>
  <r>
    <x v="4"/>
    <x v="19"/>
    <x v="7292"/>
  </r>
  <r>
    <x v="4"/>
    <x v="20"/>
    <x v="3998"/>
  </r>
  <r>
    <x v="4"/>
    <x v="21"/>
    <x v="5233"/>
  </r>
  <r>
    <x v="4"/>
    <x v="22"/>
    <x v="4791"/>
  </r>
  <r>
    <x v="4"/>
    <x v="23"/>
    <x v="3551"/>
  </r>
  <r>
    <x v="4"/>
    <x v="0"/>
    <x v="5818"/>
  </r>
  <r>
    <x v="4"/>
    <x v="1"/>
    <x v="6150"/>
  </r>
  <r>
    <x v="4"/>
    <x v="2"/>
    <x v="4199"/>
  </r>
  <r>
    <x v="4"/>
    <x v="3"/>
    <x v="4506"/>
  </r>
  <r>
    <x v="4"/>
    <x v="4"/>
    <x v="3070"/>
  </r>
  <r>
    <x v="4"/>
    <x v="5"/>
    <x v="3123"/>
  </r>
  <r>
    <x v="4"/>
    <x v="6"/>
    <x v="6298"/>
  </r>
  <r>
    <x v="4"/>
    <x v="7"/>
    <x v="2246"/>
  </r>
  <r>
    <x v="4"/>
    <x v="8"/>
    <x v="2105"/>
  </r>
  <r>
    <x v="4"/>
    <x v="9"/>
    <x v="4993"/>
  </r>
  <r>
    <x v="4"/>
    <x v="10"/>
    <x v="5005"/>
  </r>
  <r>
    <x v="4"/>
    <x v="11"/>
    <x v="3096"/>
  </r>
  <r>
    <x v="4"/>
    <x v="12"/>
    <x v="2856"/>
  </r>
  <r>
    <x v="4"/>
    <x v="13"/>
    <x v="6009"/>
  </r>
  <r>
    <x v="4"/>
    <x v="14"/>
    <x v="7293"/>
  </r>
  <r>
    <x v="4"/>
    <x v="15"/>
    <x v="3668"/>
  </r>
  <r>
    <x v="4"/>
    <x v="16"/>
    <x v="6846"/>
  </r>
  <r>
    <x v="4"/>
    <x v="17"/>
    <x v="7294"/>
  </r>
  <r>
    <x v="4"/>
    <x v="18"/>
    <x v="7229"/>
  </r>
  <r>
    <x v="4"/>
    <x v="19"/>
    <x v="7295"/>
  </r>
  <r>
    <x v="4"/>
    <x v="20"/>
    <x v="2473"/>
  </r>
  <r>
    <x v="4"/>
    <x v="21"/>
    <x v="5361"/>
  </r>
  <r>
    <x v="4"/>
    <x v="22"/>
    <x v="2741"/>
  </r>
  <r>
    <x v="4"/>
    <x v="23"/>
    <x v="3751"/>
  </r>
  <r>
    <x v="4"/>
    <x v="0"/>
    <x v="3746"/>
  </r>
  <r>
    <x v="4"/>
    <x v="1"/>
    <x v="3947"/>
  </r>
  <r>
    <x v="4"/>
    <x v="2"/>
    <x v="3202"/>
  </r>
  <r>
    <x v="4"/>
    <x v="3"/>
    <x v="4829"/>
  </r>
  <r>
    <x v="4"/>
    <x v="4"/>
    <x v="2733"/>
  </r>
  <r>
    <x v="4"/>
    <x v="5"/>
    <x v="2545"/>
  </r>
  <r>
    <x v="4"/>
    <x v="6"/>
    <x v="4506"/>
  </r>
  <r>
    <x v="4"/>
    <x v="7"/>
    <x v="4712"/>
  </r>
  <r>
    <x v="4"/>
    <x v="8"/>
    <x v="479"/>
  </r>
  <r>
    <x v="4"/>
    <x v="9"/>
    <x v="7168"/>
  </r>
  <r>
    <x v="4"/>
    <x v="10"/>
    <x v="6269"/>
  </r>
  <r>
    <x v="4"/>
    <x v="11"/>
    <x v="4429"/>
  </r>
  <r>
    <x v="4"/>
    <x v="12"/>
    <x v="6807"/>
  </r>
  <r>
    <x v="4"/>
    <x v="13"/>
    <x v="3588"/>
  </r>
  <r>
    <x v="4"/>
    <x v="14"/>
    <x v="4712"/>
  </r>
  <r>
    <x v="4"/>
    <x v="15"/>
    <x v="4017"/>
  </r>
  <r>
    <x v="4"/>
    <x v="16"/>
    <x v="4146"/>
  </r>
  <r>
    <x v="4"/>
    <x v="17"/>
    <x v="4871"/>
  </r>
  <r>
    <x v="4"/>
    <x v="18"/>
    <x v="2415"/>
  </r>
  <r>
    <x v="4"/>
    <x v="19"/>
    <x v="1655"/>
  </r>
  <r>
    <x v="4"/>
    <x v="20"/>
    <x v="2411"/>
  </r>
  <r>
    <x v="4"/>
    <x v="21"/>
    <x v="5258"/>
  </r>
  <r>
    <x v="4"/>
    <x v="22"/>
    <x v="4899"/>
  </r>
  <r>
    <x v="4"/>
    <x v="23"/>
    <x v="7296"/>
  </r>
  <r>
    <x v="4"/>
    <x v="0"/>
    <x v="7297"/>
  </r>
  <r>
    <x v="4"/>
    <x v="1"/>
    <x v="4348"/>
  </r>
  <r>
    <x v="4"/>
    <x v="2"/>
    <x v="2404"/>
  </r>
  <r>
    <x v="4"/>
    <x v="3"/>
    <x v="2543"/>
  </r>
  <r>
    <x v="4"/>
    <x v="4"/>
    <x v="3243"/>
  </r>
  <r>
    <x v="4"/>
    <x v="5"/>
    <x v="2248"/>
  </r>
  <r>
    <x v="4"/>
    <x v="6"/>
    <x v="4962"/>
  </r>
  <r>
    <x v="4"/>
    <x v="7"/>
    <x v="3609"/>
  </r>
  <r>
    <x v="4"/>
    <x v="8"/>
    <x v="4385"/>
  </r>
  <r>
    <x v="4"/>
    <x v="9"/>
    <x v="2322"/>
  </r>
  <r>
    <x v="4"/>
    <x v="10"/>
    <x v="3719"/>
  </r>
  <r>
    <x v="4"/>
    <x v="11"/>
    <x v="3427"/>
  </r>
  <r>
    <x v="4"/>
    <x v="12"/>
    <x v="2471"/>
  </r>
  <r>
    <x v="4"/>
    <x v="13"/>
    <x v="2111"/>
  </r>
  <r>
    <x v="4"/>
    <x v="14"/>
    <x v="3553"/>
  </r>
  <r>
    <x v="4"/>
    <x v="15"/>
    <x v="4091"/>
  </r>
  <r>
    <x v="4"/>
    <x v="16"/>
    <x v="2882"/>
  </r>
  <r>
    <x v="4"/>
    <x v="17"/>
    <x v="2290"/>
  </r>
  <r>
    <x v="4"/>
    <x v="18"/>
    <x v="5570"/>
  </r>
  <r>
    <x v="4"/>
    <x v="19"/>
    <x v="2626"/>
  </r>
  <r>
    <x v="4"/>
    <x v="20"/>
    <x v="44"/>
  </r>
  <r>
    <x v="4"/>
    <x v="21"/>
    <x v="3949"/>
  </r>
  <r>
    <x v="4"/>
    <x v="22"/>
    <x v="4385"/>
  </r>
  <r>
    <x v="4"/>
    <x v="23"/>
    <x v="3242"/>
  </r>
  <r>
    <x v="4"/>
    <x v="0"/>
    <x v="1431"/>
  </r>
  <r>
    <x v="4"/>
    <x v="1"/>
    <x v="7298"/>
  </r>
  <r>
    <x v="4"/>
    <x v="2"/>
    <x v="2636"/>
  </r>
  <r>
    <x v="4"/>
    <x v="3"/>
    <x v="1995"/>
  </r>
  <r>
    <x v="4"/>
    <x v="4"/>
    <x v="3245"/>
  </r>
  <r>
    <x v="4"/>
    <x v="5"/>
    <x v="3745"/>
  </r>
  <r>
    <x v="4"/>
    <x v="6"/>
    <x v="2934"/>
  </r>
  <r>
    <x v="4"/>
    <x v="7"/>
    <x v="1885"/>
  </r>
  <r>
    <x v="4"/>
    <x v="8"/>
    <x v="5139"/>
  </r>
  <r>
    <x v="4"/>
    <x v="9"/>
    <x v="533"/>
  </r>
  <r>
    <x v="4"/>
    <x v="10"/>
    <x v="5139"/>
  </r>
  <r>
    <x v="4"/>
    <x v="11"/>
    <x v="4953"/>
  </r>
  <r>
    <x v="4"/>
    <x v="12"/>
    <x v="6307"/>
  </r>
  <r>
    <x v="4"/>
    <x v="13"/>
    <x v="3528"/>
  </r>
  <r>
    <x v="4"/>
    <x v="14"/>
    <x v="3349"/>
  </r>
  <r>
    <x v="4"/>
    <x v="15"/>
    <x v="7299"/>
  </r>
  <r>
    <x v="4"/>
    <x v="16"/>
    <x v="7300"/>
  </r>
  <r>
    <x v="4"/>
    <x v="17"/>
    <x v="2240"/>
  </r>
  <r>
    <x v="4"/>
    <x v="18"/>
    <x v="5252"/>
  </r>
  <r>
    <x v="4"/>
    <x v="19"/>
    <x v="1538"/>
  </r>
  <r>
    <x v="4"/>
    <x v="20"/>
    <x v="38"/>
  </r>
  <r>
    <x v="4"/>
    <x v="21"/>
    <x v="3366"/>
  </r>
  <r>
    <x v="4"/>
    <x v="22"/>
    <x v="5828"/>
  </r>
  <r>
    <x v="4"/>
    <x v="23"/>
    <x v="3870"/>
  </r>
  <r>
    <x v="4"/>
    <x v="0"/>
    <x v="4468"/>
  </r>
  <r>
    <x v="4"/>
    <x v="1"/>
    <x v="3870"/>
  </r>
  <r>
    <x v="4"/>
    <x v="2"/>
    <x v="2013"/>
  </r>
  <r>
    <x v="4"/>
    <x v="3"/>
    <x v="2104"/>
  </r>
  <r>
    <x v="4"/>
    <x v="4"/>
    <x v="5955"/>
  </r>
  <r>
    <x v="4"/>
    <x v="5"/>
    <x v="2873"/>
  </r>
  <r>
    <x v="4"/>
    <x v="6"/>
    <x v="2087"/>
  </r>
  <r>
    <x v="4"/>
    <x v="7"/>
    <x v="3873"/>
  </r>
  <r>
    <x v="4"/>
    <x v="8"/>
    <x v="2933"/>
  </r>
  <r>
    <x v="4"/>
    <x v="9"/>
    <x v="2291"/>
  </r>
  <r>
    <x v="4"/>
    <x v="10"/>
    <x v="4081"/>
  </r>
  <r>
    <x v="4"/>
    <x v="11"/>
    <x v="5388"/>
  </r>
  <r>
    <x v="4"/>
    <x v="12"/>
    <x v="4737"/>
  </r>
  <r>
    <x v="4"/>
    <x v="13"/>
    <x v="4962"/>
  </r>
  <r>
    <x v="4"/>
    <x v="14"/>
    <x v="1639"/>
  </r>
  <r>
    <x v="4"/>
    <x v="15"/>
    <x v="2775"/>
  </r>
  <r>
    <x v="4"/>
    <x v="16"/>
    <x v="3338"/>
  </r>
  <r>
    <x v="4"/>
    <x v="17"/>
    <x v="4899"/>
  </r>
  <r>
    <x v="4"/>
    <x v="18"/>
    <x v="5495"/>
  </r>
  <r>
    <x v="4"/>
    <x v="19"/>
    <x v="3537"/>
  </r>
  <r>
    <x v="4"/>
    <x v="20"/>
    <x v="3379"/>
  </r>
  <r>
    <x v="4"/>
    <x v="21"/>
    <x v="2463"/>
  </r>
  <r>
    <x v="4"/>
    <x v="22"/>
    <x v="5151"/>
  </r>
  <r>
    <x v="4"/>
    <x v="23"/>
    <x v="4983"/>
  </r>
  <r>
    <x v="4"/>
    <x v="0"/>
    <x v="3013"/>
  </r>
  <r>
    <x v="4"/>
    <x v="1"/>
    <x v="3243"/>
  </r>
  <r>
    <x v="4"/>
    <x v="2"/>
    <x v="3813"/>
  </r>
  <r>
    <x v="4"/>
    <x v="3"/>
    <x v="4459"/>
  </r>
  <r>
    <x v="4"/>
    <x v="4"/>
    <x v="4073"/>
  </r>
  <r>
    <x v="4"/>
    <x v="5"/>
    <x v="5681"/>
  </r>
  <r>
    <x v="4"/>
    <x v="6"/>
    <x v="4935"/>
  </r>
  <r>
    <x v="4"/>
    <x v="7"/>
    <x v="5523"/>
  </r>
  <r>
    <x v="4"/>
    <x v="8"/>
    <x v="2867"/>
  </r>
  <r>
    <x v="4"/>
    <x v="9"/>
    <x v="1873"/>
  </r>
  <r>
    <x v="4"/>
    <x v="10"/>
    <x v="4346"/>
  </r>
  <r>
    <x v="4"/>
    <x v="11"/>
    <x v="4274"/>
  </r>
  <r>
    <x v="4"/>
    <x v="12"/>
    <x v="1627"/>
  </r>
  <r>
    <x v="4"/>
    <x v="13"/>
    <x v="2680"/>
  </r>
  <r>
    <x v="4"/>
    <x v="14"/>
    <x v="3134"/>
  </r>
  <r>
    <x v="4"/>
    <x v="15"/>
    <x v="3233"/>
  </r>
  <r>
    <x v="4"/>
    <x v="16"/>
    <x v="2284"/>
  </r>
  <r>
    <x v="4"/>
    <x v="17"/>
    <x v="3135"/>
  </r>
  <r>
    <x v="4"/>
    <x v="18"/>
    <x v="5023"/>
  </r>
  <r>
    <x v="4"/>
    <x v="19"/>
    <x v="2858"/>
  </r>
  <r>
    <x v="4"/>
    <x v="20"/>
    <x v="2935"/>
  </r>
  <r>
    <x v="4"/>
    <x v="21"/>
    <x v="1650"/>
  </r>
  <r>
    <x v="4"/>
    <x v="22"/>
    <x v="2639"/>
  </r>
  <r>
    <x v="4"/>
    <x v="23"/>
    <x v="512"/>
  </r>
  <r>
    <x v="4"/>
    <x v="0"/>
    <x v="5588"/>
  </r>
  <r>
    <x v="4"/>
    <x v="1"/>
    <x v="2342"/>
  </r>
  <r>
    <x v="4"/>
    <x v="2"/>
    <x v="2762"/>
  </r>
  <r>
    <x v="4"/>
    <x v="3"/>
    <x v="5019"/>
  </r>
  <r>
    <x v="4"/>
    <x v="4"/>
    <x v="2754"/>
  </r>
  <r>
    <x v="4"/>
    <x v="5"/>
    <x v="7301"/>
  </r>
  <r>
    <x v="4"/>
    <x v="6"/>
    <x v="3644"/>
  </r>
  <r>
    <x v="4"/>
    <x v="7"/>
    <x v="3749"/>
  </r>
  <r>
    <x v="4"/>
    <x v="8"/>
    <x v="2302"/>
  </r>
  <r>
    <x v="4"/>
    <x v="9"/>
    <x v="2105"/>
  </r>
  <r>
    <x v="4"/>
    <x v="10"/>
    <x v="3131"/>
  </r>
  <r>
    <x v="4"/>
    <x v="11"/>
    <x v="1779"/>
  </r>
  <r>
    <x v="4"/>
    <x v="12"/>
    <x v="3973"/>
  </r>
  <r>
    <x v="4"/>
    <x v="13"/>
    <x v="4137"/>
  </r>
  <r>
    <x v="4"/>
    <x v="14"/>
    <x v="2274"/>
  </r>
  <r>
    <x v="4"/>
    <x v="15"/>
    <x v="3572"/>
  </r>
  <r>
    <x v="4"/>
    <x v="16"/>
    <x v="2322"/>
  </r>
  <r>
    <x v="4"/>
    <x v="17"/>
    <x v="2274"/>
  </r>
  <r>
    <x v="4"/>
    <x v="18"/>
    <x v="2619"/>
  </r>
  <r>
    <x v="4"/>
    <x v="19"/>
    <x v="2298"/>
  </r>
  <r>
    <x v="4"/>
    <x v="20"/>
    <x v="2883"/>
  </r>
  <r>
    <x v="4"/>
    <x v="21"/>
    <x v="3095"/>
  </r>
  <r>
    <x v="4"/>
    <x v="22"/>
    <x v="2597"/>
  </r>
  <r>
    <x v="4"/>
    <x v="23"/>
    <x v="2334"/>
  </r>
  <r>
    <x v="4"/>
    <x v="0"/>
    <x v="4407"/>
  </r>
  <r>
    <x v="4"/>
    <x v="1"/>
    <x v="5036"/>
  </r>
  <r>
    <x v="4"/>
    <x v="2"/>
    <x v="2271"/>
  </r>
  <r>
    <x v="4"/>
    <x v="3"/>
    <x v="7302"/>
  </r>
  <r>
    <x v="4"/>
    <x v="4"/>
    <x v="1433"/>
  </r>
  <r>
    <x v="4"/>
    <x v="5"/>
    <x v="7303"/>
  </r>
  <r>
    <x v="4"/>
    <x v="6"/>
    <x v="7304"/>
  </r>
  <r>
    <x v="4"/>
    <x v="7"/>
    <x v="2693"/>
  </r>
  <r>
    <x v="4"/>
    <x v="8"/>
    <x v="4172"/>
  </r>
  <r>
    <x v="4"/>
    <x v="9"/>
    <x v="3426"/>
  </r>
  <r>
    <x v="4"/>
    <x v="10"/>
    <x v="2095"/>
  </r>
  <r>
    <x v="4"/>
    <x v="11"/>
    <x v="3751"/>
  </r>
  <r>
    <x v="4"/>
    <x v="12"/>
    <x v="2018"/>
  </r>
  <r>
    <x v="4"/>
    <x v="13"/>
    <x v="3736"/>
  </r>
  <r>
    <x v="4"/>
    <x v="14"/>
    <x v="2222"/>
  </r>
  <r>
    <x v="4"/>
    <x v="15"/>
    <x v="419"/>
  </r>
  <r>
    <x v="4"/>
    <x v="16"/>
    <x v="2350"/>
  </r>
  <r>
    <x v="4"/>
    <x v="17"/>
    <x v="4448"/>
  </r>
  <r>
    <x v="4"/>
    <x v="18"/>
    <x v="4515"/>
  </r>
  <r>
    <x v="4"/>
    <x v="19"/>
    <x v="2206"/>
  </r>
  <r>
    <x v="4"/>
    <x v="20"/>
    <x v="2061"/>
  </r>
  <r>
    <x v="4"/>
    <x v="21"/>
    <x v="7305"/>
  </r>
  <r>
    <x v="4"/>
    <x v="22"/>
    <x v="4946"/>
  </r>
  <r>
    <x v="4"/>
    <x v="23"/>
    <x v="7306"/>
  </r>
  <r>
    <x v="4"/>
    <x v="0"/>
    <x v="5061"/>
  </r>
  <r>
    <x v="4"/>
    <x v="1"/>
    <x v="7307"/>
  </r>
  <r>
    <x v="4"/>
    <x v="2"/>
    <x v="7308"/>
  </r>
  <r>
    <x v="4"/>
    <x v="3"/>
    <x v="5971"/>
  </r>
  <r>
    <x v="4"/>
    <x v="4"/>
    <x v="7309"/>
  </r>
  <r>
    <x v="4"/>
    <x v="5"/>
    <x v="7310"/>
  </r>
  <r>
    <x v="4"/>
    <x v="6"/>
    <x v="7311"/>
  </r>
  <r>
    <x v="4"/>
    <x v="7"/>
    <x v="2260"/>
  </r>
  <r>
    <x v="4"/>
    <x v="8"/>
    <x v="2715"/>
  </r>
  <r>
    <x v="4"/>
    <x v="9"/>
    <x v="2868"/>
  </r>
  <r>
    <x v="4"/>
    <x v="10"/>
    <x v="2876"/>
  </r>
  <r>
    <x v="4"/>
    <x v="11"/>
    <x v="3368"/>
  </r>
  <r>
    <x v="4"/>
    <x v="12"/>
    <x v="1126"/>
  </r>
  <r>
    <x v="4"/>
    <x v="13"/>
    <x v="2963"/>
  </r>
  <r>
    <x v="4"/>
    <x v="14"/>
    <x v="2544"/>
  </r>
  <r>
    <x v="4"/>
    <x v="15"/>
    <x v="2626"/>
  </r>
  <r>
    <x v="4"/>
    <x v="16"/>
    <x v="3922"/>
  </r>
  <r>
    <x v="4"/>
    <x v="17"/>
    <x v="2503"/>
  </r>
  <r>
    <x v="4"/>
    <x v="18"/>
    <x v="3203"/>
  </r>
  <r>
    <x v="4"/>
    <x v="19"/>
    <x v="2523"/>
  </r>
  <r>
    <x v="4"/>
    <x v="20"/>
    <x v="3987"/>
  </r>
  <r>
    <x v="4"/>
    <x v="21"/>
    <x v="3234"/>
  </r>
  <r>
    <x v="4"/>
    <x v="22"/>
    <x v="1568"/>
  </r>
  <r>
    <x v="4"/>
    <x v="23"/>
    <x v="4553"/>
  </r>
  <r>
    <x v="4"/>
    <x v="0"/>
    <x v="5590"/>
  </r>
  <r>
    <x v="4"/>
    <x v="1"/>
    <x v="7021"/>
  </r>
  <r>
    <x v="4"/>
    <x v="2"/>
    <x v="5586"/>
  </r>
  <r>
    <x v="4"/>
    <x v="3"/>
    <x v="3393"/>
  </r>
  <r>
    <x v="4"/>
    <x v="4"/>
    <x v="5550"/>
  </r>
  <r>
    <x v="4"/>
    <x v="5"/>
    <x v="5557"/>
  </r>
  <r>
    <x v="4"/>
    <x v="6"/>
    <x v="3369"/>
  </r>
  <r>
    <x v="4"/>
    <x v="7"/>
    <x v="3805"/>
  </r>
  <r>
    <x v="4"/>
    <x v="8"/>
    <x v="2486"/>
  </r>
  <r>
    <x v="4"/>
    <x v="9"/>
    <x v="3807"/>
  </r>
  <r>
    <x v="4"/>
    <x v="10"/>
    <x v="2305"/>
  </r>
  <r>
    <x v="4"/>
    <x v="11"/>
    <x v="1581"/>
  </r>
  <r>
    <x v="4"/>
    <x v="12"/>
    <x v="7042"/>
  </r>
  <r>
    <x v="4"/>
    <x v="13"/>
    <x v="2750"/>
  </r>
  <r>
    <x v="4"/>
    <x v="14"/>
    <x v="3750"/>
  </r>
  <r>
    <x v="4"/>
    <x v="15"/>
    <x v="2651"/>
  </r>
  <r>
    <x v="4"/>
    <x v="16"/>
    <x v="2733"/>
  </r>
  <r>
    <x v="4"/>
    <x v="17"/>
    <x v="2649"/>
  </r>
  <r>
    <x v="4"/>
    <x v="18"/>
    <x v="2649"/>
  </r>
  <r>
    <x v="4"/>
    <x v="19"/>
    <x v="1579"/>
  </r>
  <r>
    <x v="4"/>
    <x v="20"/>
    <x v="3251"/>
  </r>
  <r>
    <x v="4"/>
    <x v="21"/>
    <x v="7016"/>
  </r>
  <r>
    <x v="4"/>
    <x v="22"/>
    <x v="2532"/>
  </r>
  <r>
    <x v="4"/>
    <x v="23"/>
    <x v="3892"/>
  </r>
  <r>
    <x v="4"/>
    <x v="0"/>
    <x v="2237"/>
  </r>
  <r>
    <x v="4"/>
    <x v="1"/>
    <x v="2091"/>
  </r>
  <r>
    <x v="4"/>
    <x v="2"/>
    <x v="3284"/>
  </r>
  <r>
    <x v="4"/>
    <x v="3"/>
    <x v="3411"/>
  </r>
  <r>
    <x v="4"/>
    <x v="4"/>
    <x v="7312"/>
  </r>
  <r>
    <x v="4"/>
    <x v="5"/>
    <x v="5888"/>
  </r>
  <r>
    <x v="4"/>
    <x v="6"/>
    <x v="2611"/>
  </r>
  <r>
    <x v="4"/>
    <x v="7"/>
    <x v="2408"/>
  </r>
  <r>
    <x v="4"/>
    <x v="8"/>
    <x v="3523"/>
  </r>
  <r>
    <x v="4"/>
    <x v="9"/>
    <x v="2519"/>
  </r>
  <r>
    <x v="4"/>
    <x v="10"/>
    <x v="4496"/>
  </r>
  <r>
    <x v="4"/>
    <x v="11"/>
    <x v="3013"/>
  </r>
  <r>
    <x v="4"/>
    <x v="12"/>
    <x v="4950"/>
  </r>
  <r>
    <x v="4"/>
    <x v="13"/>
    <x v="2310"/>
  </r>
  <r>
    <x v="4"/>
    <x v="14"/>
    <x v="2802"/>
  </r>
  <r>
    <x v="4"/>
    <x v="15"/>
    <x v="3947"/>
  </r>
  <r>
    <x v="4"/>
    <x v="16"/>
    <x v="4205"/>
  </r>
  <r>
    <x v="4"/>
    <x v="17"/>
    <x v="2806"/>
  </r>
  <r>
    <x v="4"/>
    <x v="18"/>
    <x v="2296"/>
  </r>
  <r>
    <x v="4"/>
    <x v="19"/>
    <x v="4468"/>
  </r>
  <r>
    <x v="4"/>
    <x v="20"/>
    <x v="2934"/>
  </r>
  <r>
    <x v="4"/>
    <x v="21"/>
    <x v="2361"/>
  </r>
  <r>
    <x v="4"/>
    <x v="22"/>
    <x v="2035"/>
  </r>
  <r>
    <x v="4"/>
    <x v="23"/>
    <x v="3558"/>
  </r>
  <r>
    <x v="5"/>
    <x v="0"/>
    <x v="5776"/>
  </r>
  <r>
    <x v="5"/>
    <x v="1"/>
    <x v="3717"/>
  </r>
  <r>
    <x v="5"/>
    <x v="2"/>
    <x v="2861"/>
  </r>
  <r>
    <x v="5"/>
    <x v="3"/>
    <x v="4729"/>
  </r>
  <r>
    <x v="5"/>
    <x v="4"/>
    <x v="7313"/>
  </r>
  <r>
    <x v="5"/>
    <x v="5"/>
    <x v="2067"/>
  </r>
  <r>
    <x v="5"/>
    <x v="6"/>
    <x v="2512"/>
  </r>
  <r>
    <x v="5"/>
    <x v="7"/>
    <x v="2485"/>
  </r>
  <r>
    <x v="5"/>
    <x v="8"/>
    <x v="2014"/>
  </r>
  <r>
    <x v="5"/>
    <x v="9"/>
    <x v="2515"/>
  </r>
  <r>
    <x v="5"/>
    <x v="10"/>
    <x v="2998"/>
  </r>
  <r>
    <x v="5"/>
    <x v="11"/>
    <x v="2569"/>
  </r>
  <r>
    <x v="5"/>
    <x v="12"/>
    <x v="4209"/>
  </r>
  <r>
    <x v="5"/>
    <x v="13"/>
    <x v="2525"/>
  </r>
  <r>
    <x v="5"/>
    <x v="14"/>
    <x v="4522"/>
  </r>
  <r>
    <x v="5"/>
    <x v="15"/>
    <x v="4214"/>
  </r>
  <r>
    <x v="5"/>
    <x v="16"/>
    <x v="3656"/>
  </r>
  <r>
    <x v="5"/>
    <x v="17"/>
    <x v="3427"/>
  </r>
  <r>
    <x v="5"/>
    <x v="18"/>
    <x v="5393"/>
  </r>
  <r>
    <x v="5"/>
    <x v="19"/>
    <x v="2290"/>
  </r>
  <r>
    <x v="5"/>
    <x v="20"/>
    <x v="1529"/>
  </r>
  <r>
    <x v="5"/>
    <x v="21"/>
    <x v="1550"/>
  </r>
  <r>
    <x v="5"/>
    <x v="22"/>
    <x v="3681"/>
  </r>
  <r>
    <x v="5"/>
    <x v="23"/>
    <x v="2094"/>
  </r>
  <r>
    <x v="5"/>
    <x v="0"/>
    <x v="7314"/>
  </r>
  <r>
    <x v="5"/>
    <x v="1"/>
    <x v="3736"/>
  </r>
  <r>
    <x v="5"/>
    <x v="2"/>
    <x v="6449"/>
  </r>
  <r>
    <x v="5"/>
    <x v="3"/>
    <x v="2715"/>
  </r>
  <r>
    <x v="5"/>
    <x v="4"/>
    <x v="1577"/>
  </r>
  <r>
    <x v="5"/>
    <x v="5"/>
    <x v="1542"/>
  </r>
  <r>
    <x v="5"/>
    <x v="6"/>
    <x v="2512"/>
  </r>
  <r>
    <x v="5"/>
    <x v="7"/>
    <x v="2569"/>
  </r>
  <r>
    <x v="5"/>
    <x v="8"/>
    <x v="3344"/>
  </r>
  <r>
    <x v="5"/>
    <x v="9"/>
    <x v="2509"/>
  </r>
  <r>
    <x v="5"/>
    <x v="10"/>
    <x v="1993"/>
  </r>
  <r>
    <x v="5"/>
    <x v="11"/>
    <x v="4919"/>
  </r>
  <r>
    <x v="5"/>
    <x v="12"/>
    <x v="4639"/>
  </r>
  <r>
    <x v="5"/>
    <x v="13"/>
    <x v="2516"/>
  </r>
  <r>
    <x v="5"/>
    <x v="14"/>
    <x v="2246"/>
  </r>
  <r>
    <x v="5"/>
    <x v="15"/>
    <x v="3661"/>
  </r>
  <r>
    <x v="5"/>
    <x v="16"/>
    <x v="2491"/>
  </r>
  <r>
    <x v="5"/>
    <x v="17"/>
    <x v="2301"/>
  </r>
  <r>
    <x v="5"/>
    <x v="18"/>
    <x v="2225"/>
  </r>
  <r>
    <x v="5"/>
    <x v="19"/>
    <x v="2323"/>
  </r>
  <r>
    <x v="5"/>
    <x v="20"/>
    <x v="5833"/>
  </r>
  <r>
    <x v="5"/>
    <x v="21"/>
    <x v="2209"/>
  </r>
  <r>
    <x v="5"/>
    <x v="22"/>
    <x v="3736"/>
  </r>
  <r>
    <x v="5"/>
    <x v="23"/>
    <x v="5933"/>
  </r>
  <r>
    <x v="5"/>
    <x v="0"/>
    <x v="5775"/>
  </r>
  <r>
    <x v="5"/>
    <x v="1"/>
    <x v="7315"/>
  </r>
  <r>
    <x v="5"/>
    <x v="2"/>
    <x v="7316"/>
  </r>
  <r>
    <x v="5"/>
    <x v="3"/>
    <x v="2848"/>
  </r>
  <r>
    <x v="5"/>
    <x v="4"/>
    <x v="6821"/>
  </r>
  <r>
    <x v="5"/>
    <x v="5"/>
    <x v="5315"/>
  </r>
  <r>
    <x v="5"/>
    <x v="6"/>
    <x v="3079"/>
  </r>
  <r>
    <x v="5"/>
    <x v="7"/>
    <x v="2238"/>
  </r>
  <r>
    <x v="5"/>
    <x v="8"/>
    <x v="3658"/>
  </r>
  <r>
    <x v="5"/>
    <x v="9"/>
    <x v="2406"/>
  </r>
  <r>
    <x v="5"/>
    <x v="10"/>
    <x v="2012"/>
  </r>
  <r>
    <x v="5"/>
    <x v="11"/>
    <x v="2631"/>
  </r>
  <r>
    <x v="5"/>
    <x v="12"/>
    <x v="2557"/>
  </r>
  <r>
    <x v="5"/>
    <x v="13"/>
    <x v="3157"/>
  </r>
  <r>
    <x v="5"/>
    <x v="14"/>
    <x v="4208"/>
  </r>
  <r>
    <x v="5"/>
    <x v="15"/>
    <x v="5583"/>
  </r>
  <r>
    <x v="5"/>
    <x v="16"/>
    <x v="4178"/>
  </r>
  <r>
    <x v="5"/>
    <x v="17"/>
    <x v="2085"/>
  </r>
  <r>
    <x v="5"/>
    <x v="18"/>
    <x v="3447"/>
  </r>
  <r>
    <x v="5"/>
    <x v="19"/>
    <x v="2490"/>
  </r>
  <r>
    <x v="5"/>
    <x v="20"/>
    <x v="3010"/>
  </r>
  <r>
    <x v="5"/>
    <x v="21"/>
    <x v="1794"/>
  </r>
  <r>
    <x v="5"/>
    <x v="22"/>
    <x v="2659"/>
  </r>
  <r>
    <x v="5"/>
    <x v="23"/>
    <x v="2716"/>
  </r>
  <r>
    <x v="5"/>
    <x v="0"/>
    <x v="2047"/>
  </r>
  <r>
    <x v="5"/>
    <x v="1"/>
    <x v="3496"/>
  </r>
  <r>
    <x v="5"/>
    <x v="2"/>
    <x v="7050"/>
  </r>
  <r>
    <x v="5"/>
    <x v="3"/>
    <x v="5535"/>
  </r>
  <r>
    <x v="5"/>
    <x v="4"/>
    <x v="2612"/>
  </r>
  <r>
    <x v="5"/>
    <x v="5"/>
    <x v="3176"/>
  </r>
  <r>
    <x v="5"/>
    <x v="6"/>
    <x v="2087"/>
  </r>
  <r>
    <x v="5"/>
    <x v="7"/>
    <x v="7317"/>
  </r>
  <r>
    <x v="5"/>
    <x v="8"/>
    <x v="3736"/>
  </r>
  <r>
    <x v="5"/>
    <x v="9"/>
    <x v="2212"/>
  </r>
  <r>
    <x v="5"/>
    <x v="10"/>
    <x v="5266"/>
  </r>
  <r>
    <x v="5"/>
    <x v="11"/>
    <x v="2500"/>
  </r>
  <r>
    <x v="5"/>
    <x v="12"/>
    <x v="1588"/>
  </r>
  <r>
    <x v="5"/>
    <x v="13"/>
    <x v="1590"/>
  </r>
  <r>
    <x v="5"/>
    <x v="14"/>
    <x v="2978"/>
  </r>
  <r>
    <x v="5"/>
    <x v="15"/>
    <x v="4755"/>
  </r>
  <r>
    <x v="5"/>
    <x v="16"/>
    <x v="3628"/>
  </r>
  <r>
    <x v="5"/>
    <x v="17"/>
    <x v="3734"/>
  </r>
  <r>
    <x v="5"/>
    <x v="18"/>
    <x v="4311"/>
  </r>
  <r>
    <x v="5"/>
    <x v="19"/>
    <x v="2410"/>
  </r>
  <r>
    <x v="5"/>
    <x v="20"/>
    <x v="2175"/>
  </r>
  <r>
    <x v="5"/>
    <x v="21"/>
    <x v="2336"/>
  </r>
  <r>
    <x v="5"/>
    <x v="22"/>
    <x v="2067"/>
  </r>
  <r>
    <x v="5"/>
    <x v="23"/>
    <x v="2602"/>
  </r>
  <r>
    <x v="5"/>
    <x v="0"/>
    <x v="7318"/>
  </r>
  <r>
    <x v="5"/>
    <x v="1"/>
    <x v="7319"/>
  </r>
  <r>
    <x v="5"/>
    <x v="2"/>
    <x v="5088"/>
  </r>
  <r>
    <x v="5"/>
    <x v="3"/>
    <x v="6449"/>
  </r>
  <r>
    <x v="5"/>
    <x v="4"/>
    <x v="5090"/>
  </r>
  <r>
    <x v="5"/>
    <x v="5"/>
    <x v="5354"/>
  </r>
  <r>
    <x v="5"/>
    <x v="6"/>
    <x v="3253"/>
  </r>
  <r>
    <x v="5"/>
    <x v="7"/>
    <x v="4158"/>
  </r>
  <r>
    <x v="5"/>
    <x v="8"/>
    <x v="4214"/>
  </r>
  <r>
    <x v="5"/>
    <x v="9"/>
    <x v="2018"/>
  </r>
  <r>
    <x v="5"/>
    <x v="10"/>
    <x v="2283"/>
  </r>
  <r>
    <x v="5"/>
    <x v="11"/>
    <x v="5210"/>
  </r>
  <r>
    <x v="5"/>
    <x v="12"/>
    <x v="5740"/>
  </r>
  <r>
    <x v="5"/>
    <x v="13"/>
    <x v="4213"/>
  </r>
  <r>
    <x v="5"/>
    <x v="14"/>
    <x v="2507"/>
  </r>
  <r>
    <x v="5"/>
    <x v="15"/>
    <x v="2304"/>
  </r>
  <r>
    <x v="5"/>
    <x v="16"/>
    <x v="2023"/>
  </r>
  <r>
    <x v="5"/>
    <x v="17"/>
    <x v="3560"/>
  </r>
  <r>
    <x v="5"/>
    <x v="18"/>
    <x v="2550"/>
  </r>
  <r>
    <x v="5"/>
    <x v="19"/>
    <x v="3641"/>
  </r>
  <r>
    <x v="5"/>
    <x v="20"/>
    <x v="2071"/>
  </r>
  <r>
    <x v="5"/>
    <x v="21"/>
    <x v="7320"/>
  </r>
  <r>
    <x v="5"/>
    <x v="22"/>
    <x v="2055"/>
  </r>
  <r>
    <x v="5"/>
    <x v="23"/>
    <x v="7321"/>
  </r>
  <r>
    <x v="5"/>
    <x v="0"/>
    <x v="7322"/>
  </r>
  <r>
    <x v="5"/>
    <x v="1"/>
    <x v="7323"/>
  </r>
  <r>
    <x v="5"/>
    <x v="2"/>
    <x v="2642"/>
  </r>
  <r>
    <x v="5"/>
    <x v="3"/>
    <x v="555"/>
  </r>
  <r>
    <x v="5"/>
    <x v="4"/>
    <x v="4828"/>
  </r>
  <r>
    <x v="5"/>
    <x v="5"/>
    <x v="3895"/>
  </r>
  <r>
    <x v="5"/>
    <x v="6"/>
    <x v="2020"/>
  </r>
  <r>
    <x v="5"/>
    <x v="7"/>
    <x v="5740"/>
  </r>
  <r>
    <x v="5"/>
    <x v="8"/>
    <x v="3559"/>
  </r>
  <r>
    <x v="5"/>
    <x v="9"/>
    <x v="3743"/>
  </r>
  <r>
    <x v="5"/>
    <x v="10"/>
    <x v="458"/>
  </r>
  <r>
    <x v="5"/>
    <x v="11"/>
    <x v="3340"/>
  </r>
  <r>
    <x v="5"/>
    <x v="12"/>
    <x v="2306"/>
  </r>
  <r>
    <x v="5"/>
    <x v="13"/>
    <x v="2862"/>
  </r>
  <r>
    <x v="5"/>
    <x v="14"/>
    <x v="2296"/>
  </r>
  <r>
    <x v="5"/>
    <x v="15"/>
    <x v="2051"/>
  </r>
  <r>
    <x v="5"/>
    <x v="16"/>
    <x v="2568"/>
  </r>
  <r>
    <x v="5"/>
    <x v="17"/>
    <x v="2310"/>
  </r>
  <r>
    <x v="5"/>
    <x v="18"/>
    <x v="3890"/>
  </r>
  <r>
    <x v="5"/>
    <x v="19"/>
    <x v="5728"/>
  </r>
  <r>
    <x v="5"/>
    <x v="20"/>
    <x v="2837"/>
  </r>
  <r>
    <x v="5"/>
    <x v="21"/>
    <x v="7324"/>
  </r>
  <r>
    <x v="5"/>
    <x v="22"/>
    <x v="7325"/>
  </r>
  <r>
    <x v="5"/>
    <x v="23"/>
    <x v="4305"/>
  </r>
  <r>
    <x v="5"/>
    <x v="0"/>
    <x v="7326"/>
  </r>
  <r>
    <x v="5"/>
    <x v="1"/>
    <x v="3084"/>
  </r>
  <r>
    <x v="5"/>
    <x v="2"/>
    <x v="7327"/>
  </r>
  <r>
    <x v="5"/>
    <x v="3"/>
    <x v="4567"/>
  </r>
  <r>
    <x v="5"/>
    <x v="4"/>
    <x v="4172"/>
  </r>
  <r>
    <x v="5"/>
    <x v="5"/>
    <x v="2301"/>
  </r>
  <r>
    <x v="5"/>
    <x v="6"/>
    <x v="3200"/>
  </r>
  <r>
    <x v="5"/>
    <x v="7"/>
    <x v="2050"/>
  </r>
  <r>
    <x v="5"/>
    <x v="8"/>
    <x v="2692"/>
  </r>
  <r>
    <x v="5"/>
    <x v="9"/>
    <x v="5029"/>
  </r>
  <r>
    <x v="5"/>
    <x v="10"/>
    <x v="2223"/>
  </r>
  <r>
    <x v="5"/>
    <x v="11"/>
    <x v="2768"/>
  </r>
  <r>
    <x v="5"/>
    <x v="12"/>
    <x v="2763"/>
  </r>
  <r>
    <x v="5"/>
    <x v="13"/>
    <x v="2220"/>
  </r>
  <r>
    <x v="5"/>
    <x v="14"/>
    <x v="1524"/>
  </r>
  <r>
    <x v="5"/>
    <x v="15"/>
    <x v="3036"/>
  </r>
  <r>
    <x v="5"/>
    <x v="16"/>
    <x v="2859"/>
  </r>
  <r>
    <x v="5"/>
    <x v="17"/>
    <x v="3317"/>
  </r>
  <r>
    <x v="5"/>
    <x v="18"/>
    <x v="2858"/>
  </r>
  <r>
    <x v="5"/>
    <x v="19"/>
    <x v="2016"/>
  </r>
  <r>
    <x v="5"/>
    <x v="20"/>
    <x v="3923"/>
  </r>
  <r>
    <x v="5"/>
    <x v="21"/>
    <x v="3078"/>
  </r>
  <r>
    <x v="5"/>
    <x v="22"/>
    <x v="4950"/>
  </r>
  <r>
    <x v="5"/>
    <x v="23"/>
    <x v="3403"/>
  </r>
  <r>
    <x v="5"/>
    <x v="0"/>
    <x v="3646"/>
  </r>
  <r>
    <x v="5"/>
    <x v="1"/>
    <x v="3750"/>
  </r>
  <r>
    <x v="5"/>
    <x v="2"/>
    <x v="2592"/>
  </r>
  <r>
    <x v="5"/>
    <x v="3"/>
    <x v="3156"/>
  </r>
  <r>
    <x v="5"/>
    <x v="4"/>
    <x v="7328"/>
  </r>
  <r>
    <x v="5"/>
    <x v="5"/>
    <x v="3178"/>
  </r>
  <r>
    <x v="5"/>
    <x v="6"/>
    <x v="2766"/>
  </r>
  <r>
    <x v="5"/>
    <x v="7"/>
    <x v="2325"/>
  </r>
  <r>
    <x v="5"/>
    <x v="8"/>
    <x v="1575"/>
  </r>
  <r>
    <x v="5"/>
    <x v="9"/>
    <x v="2514"/>
  </r>
  <r>
    <x v="5"/>
    <x v="10"/>
    <x v="2028"/>
  </r>
  <r>
    <x v="5"/>
    <x v="11"/>
    <x v="5575"/>
  </r>
  <r>
    <x v="5"/>
    <x v="12"/>
    <x v="576"/>
  </r>
  <r>
    <x v="5"/>
    <x v="13"/>
    <x v="4865"/>
  </r>
  <r>
    <x v="5"/>
    <x v="14"/>
    <x v="4853"/>
  </r>
  <r>
    <x v="5"/>
    <x v="15"/>
    <x v="2004"/>
  </r>
  <r>
    <x v="5"/>
    <x v="16"/>
    <x v="2982"/>
  </r>
  <r>
    <x v="5"/>
    <x v="17"/>
    <x v="3178"/>
  </r>
  <r>
    <x v="5"/>
    <x v="18"/>
    <x v="2592"/>
  </r>
  <r>
    <x v="5"/>
    <x v="19"/>
    <x v="5005"/>
  </r>
  <r>
    <x v="5"/>
    <x v="20"/>
    <x v="3783"/>
  </r>
  <r>
    <x v="5"/>
    <x v="21"/>
    <x v="2577"/>
  </r>
  <r>
    <x v="5"/>
    <x v="22"/>
    <x v="6982"/>
  </r>
  <r>
    <x v="5"/>
    <x v="23"/>
    <x v="4881"/>
  </r>
  <r>
    <x v="5"/>
    <x v="0"/>
    <x v="7228"/>
  </r>
  <r>
    <x v="5"/>
    <x v="1"/>
    <x v="3435"/>
  </r>
  <r>
    <x v="5"/>
    <x v="2"/>
    <x v="2492"/>
  </r>
  <r>
    <x v="5"/>
    <x v="3"/>
    <x v="2546"/>
  </r>
  <r>
    <x v="5"/>
    <x v="4"/>
    <x v="2224"/>
  </r>
  <r>
    <x v="5"/>
    <x v="5"/>
    <x v="2348"/>
  </r>
  <r>
    <x v="5"/>
    <x v="6"/>
    <x v="4137"/>
  </r>
  <r>
    <x v="5"/>
    <x v="7"/>
    <x v="2384"/>
  </r>
  <r>
    <x v="5"/>
    <x v="8"/>
    <x v="4855"/>
  </r>
  <r>
    <x v="5"/>
    <x v="9"/>
    <x v="2609"/>
  </r>
  <r>
    <x v="5"/>
    <x v="10"/>
    <x v="2855"/>
  </r>
  <r>
    <x v="5"/>
    <x v="11"/>
    <x v="3243"/>
  </r>
  <r>
    <x v="5"/>
    <x v="12"/>
    <x v="2516"/>
  </r>
  <r>
    <x v="5"/>
    <x v="13"/>
    <x v="2555"/>
  </r>
  <r>
    <x v="5"/>
    <x v="14"/>
    <x v="4286"/>
  </r>
  <r>
    <x v="5"/>
    <x v="15"/>
    <x v="1561"/>
  </r>
  <r>
    <x v="5"/>
    <x v="16"/>
    <x v="2667"/>
  </r>
  <r>
    <x v="5"/>
    <x v="17"/>
    <x v="4957"/>
  </r>
  <r>
    <x v="5"/>
    <x v="18"/>
    <x v="2894"/>
  </r>
  <r>
    <x v="5"/>
    <x v="19"/>
    <x v="2054"/>
  </r>
  <r>
    <x v="5"/>
    <x v="20"/>
    <x v="5354"/>
  </r>
  <r>
    <x v="5"/>
    <x v="21"/>
    <x v="3798"/>
  </r>
  <r>
    <x v="5"/>
    <x v="22"/>
    <x v="2763"/>
  </r>
  <r>
    <x v="5"/>
    <x v="23"/>
    <x v="2093"/>
  </r>
  <r>
    <x v="5"/>
    <x v="0"/>
    <x v="2057"/>
  </r>
  <r>
    <x v="5"/>
    <x v="1"/>
    <x v="2602"/>
  </r>
  <r>
    <x v="5"/>
    <x v="2"/>
    <x v="5016"/>
  </r>
  <r>
    <x v="5"/>
    <x v="3"/>
    <x v="2061"/>
  </r>
  <r>
    <x v="5"/>
    <x v="4"/>
    <x v="2215"/>
  </r>
  <r>
    <x v="5"/>
    <x v="5"/>
    <x v="5587"/>
  </r>
  <r>
    <x v="5"/>
    <x v="6"/>
    <x v="6851"/>
  </r>
  <r>
    <x v="5"/>
    <x v="7"/>
    <x v="2796"/>
  </r>
  <r>
    <x v="5"/>
    <x v="8"/>
    <x v="2329"/>
  </r>
  <r>
    <x v="5"/>
    <x v="9"/>
    <x v="3901"/>
  </r>
  <r>
    <x v="5"/>
    <x v="10"/>
    <x v="3727"/>
  </r>
  <r>
    <x v="5"/>
    <x v="11"/>
    <x v="1644"/>
  </r>
  <r>
    <x v="5"/>
    <x v="12"/>
    <x v="2835"/>
  </r>
  <r>
    <x v="5"/>
    <x v="13"/>
    <x v="2385"/>
  </r>
  <r>
    <x v="5"/>
    <x v="14"/>
    <x v="2626"/>
  </r>
  <r>
    <x v="5"/>
    <x v="15"/>
    <x v="7329"/>
  </r>
  <r>
    <x v="5"/>
    <x v="16"/>
    <x v="6330"/>
  </r>
  <r>
    <x v="5"/>
    <x v="17"/>
    <x v="7007"/>
  </r>
  <r>
    <x v="5"/>
    <x v="18"/>
    <x v="2190"/>
  </r>
  <r>
    <x v="5"/>
    <x v="19"/>
    <x v="2280"/>
  </r>
  <r>
    <x v="5"/>
    <x v="20"/>
    <x v="2642"/>
  </r>
  <r>
    <x v="5"/>
    <x v="21"/>
    <x v="3551"/>
  </r>
  <r>
    <x v="5"/>
    <x v="22"/>
    <x v="2298"/>
  </r>
  <r>
    <x v="5"/>
    <x v="23"/>
    <x v="7330"/>
  </r>
  <r>
    <x v="5"/>
    <x v="0"/>
    <x v="7331"/>
  </r>
  <r>
    <x v="5"/>
    <x v="1"/>
    <x v="2716"/>
  </r>
  <r>
    <x v="5"/>
    <x v="2"/>
    <x v="7332"/>
  </r>
  <r>
    <x v="5"/>
    <x v="3"/>
    <x v="7333"/>
  </r>
  <r>
    <x v="5"/>
    <x v="4"/>
    <x v="7334"/>
  </r>
  <r>
    <x v="5"/>
    <x v="5"/>
    <x v="7335"/>
  </r>
  <r>
    <x v="5"/>
    <x v="6"/>
    <x v="7336"/>
  </r>
  <r>
    <x v="5"/>
    <x v="7"/>
    <x v="7337"/>
  </r>
  <r>
    <x v="5"/>
    <x v="8"/>
    <x v="5078"/>
  </r>
  <r>
    <x v="5"/>
    <x v="9"/>
    <x v="2568"/>
  </r>
  <r>
    <x v="5"/>
    <x v="10"/>
    <x v="2568"/>
  </r>
  <r>
    <x v="5"/>
    <x v="11"/>
    <x v="2046"/>
  </r>
  <r>
    <x v="5"/>
    <x v="12"/>
    <x v="4554"/>
  </r>
  <r>
    <x v="5"/>
    <x v="13"/>
    <x v="4320"/>
  </r>
  <r>
    <x v="5"/>
    <x v="14"/>
    <x v="7338"/>
  </r>
  <r>
    <x v="5"/>
    <x v="15"/>
    <x v="7339"/>
  </r>
  <r>
    <x v="5"/>
    <x v="16"/>
    <x v="7340"/>
  </r>
  <r>
    <x v="5"/>
    <x v="17"/>
    <x v="1119"/>
  </r>
  <r>
    <x v="5"/>
    <x v="18"/>
    <x v="4123"/>
  </r>
  <r>
    <x v="5"/>
    <x v="19"/>
    <x v="2927"/>
  </r>
  <r>
    <x v="5"/>
    <x v="20"/>
    <x v="3278"/>
  </r>
  <r>
    <x v="5"/>
    <x v="21"/>
    <x v="2841"/>
  </r>
  <r>
    <x v="5"/>
    <x v="22"/>
    <x v="2524"/>
  </r>
  <r>
    <x v="5"/>
    <x v="23"/>
    <x v="49"/>
  </r>
  <r>
    <x v="5"/>
    <x v="0"/>
    <x v="4362"/>
  </r>
  <r>
    <x v="5"/>
    <x v="1"/>
    <x v="538"/>
  </r>
  <r>
    <x v="5"/>
    <x v="2"/>
    <x v="2101"/>
  </r>
  <r>
    <x v="5"/>
    <x v="3"/>
    <x v="3176"/>
  </r>
  <r>
    <x v="5"/>
    <x v="4"/>
    <x v="538"/>
  </r>
  <r>
    <x v="5"/>
    <x v="5"/>
    <x v="1648"/>
  </r>
  <r>
    <x v="5"/>
    <x v="6"/>
    <x v="3611"/>
  </r>
  <r>
    <x v="5"/>
    <x v="7"/>
    <x v="3583"/>
  </r>
  <r>
    <x v="5"/>
    <x v="8"/>
    <x v="1873"/>
  </r>
  <r>
    <x v="5"/>
    <x v="9"/>
    <x v="3819"/>
  </r>
  <r>
    <x v="5"/>
    <x v="10"/>
    <x v="7341"/>
  </r>
  <r>
    <x v="5"/>
    <x v="11"/>
    <x v="7342"/>
  </r>
  <r>
    <x v="5"/>
    <x v="12"/>
    <x v="7343"/>
  </r>
  <r>
    <x v="5"/>
    <x v="13"/>
    <x v="6992"/>
  </r>
  <r>
    <x v="5"/>
    <x v="14"/>
    <x v="704"/>
  </r>
  <r>
    <x v="5"/>
    <x v="15"/>
    <x v="1086"/>
  </r>
  <r>
    <x v="5"/>
    <x v="16"/>
    <x v="7344"/>
  </r>
  <r>
    <x v="5"/>
    <x v="17"/>
    <x v="7345"/>
  </r>
  <r>
    <x v="5"/>
    <x v="18"/>
    <x v="4012"/>
  </r>
  <r>
    <x v="5"/>
    <x v="19"/>
    <x v="6327"/>
  </r>
  <r>
    <x v="5"/>
    <x v="20"/>
    <x v="7346"/>
  </r>
  <r>
    <x v="5"/>
    <x v="21"/>
    <x v="2882"/>
  </r>
  <r>
    <x v="5"/>
    <x v="22"/>
    <x v="2409"/>
  </r>
  <r>
    <x v="5"/>
    <x v="23"/>
    <x v="2184"/>
  </r>
  <r>
    <x v="5"/>
    <x v="0"/>
    <x v="6293"/>
  </r>
  <r>
    <x v="5"/>
    <x v="1"/>
    <x v="2969"/>
  </r>
  <r>
    <x v="5"/>
    <x v="2"/>
    <x v="4157"/>
  </r>
  <r>
    <x v="5"/>
    <x v="3"/>
    <x v="4662"/>
  </r>
  <r>
    <x v="5"/>
    <x v="4"/>
    <x v="5574"/>
  </r>
  <r>
    <x v="5"/>
    <x v="5"/>
    <x v="2461"/>
  </r>
  <r>
    <x v="5"/>
    <x v="6"/>
    <x v="4498"/>
  </r>
  <r>
    <x v="5"/>
    <x v="7"/>
    <x v="2483"/>
  </r>
  <r>
    <x v="5"/>
    <x v="8"/>
    <x v="3557"/>
  </r>
  <r>
    <x v="5"/>
    <x v="9"/>
    <x v="4388"/>
  </r>
  <r>
    <x v="5"/>
    <x v="10"/>
    <x v="1979"/>
  </r>
  <r>
    <x v="5"/>
    <x v="11"/>
    <x v="59"/>
  </r>
  <r>
    <x v="5"/>
    <x v="12"/>
    <x v="578"/>
  </r>
  <r>
    <x v="5"/>
    <x v="13"/>
    <x v="1814"/>
  </r>
  <r>
    <x v="5"/>
    <x v="14"/>
    <x v="4067"/>
  </r>
  <r>
    <x v="5"/>
    <x v="15"/>
    <x v="7347"/>
  </r>
  <r>
    <x v="5"/>
    <x v="16"/>
    <x v="631"/>
  </r>
  <r>
    <x v="5"/>
    <x v="17"/>
    <x v="7348"/>
  </r>
  <r>
    <x v="5"/>
    <x v="18"/>
    <x v="7349"/>
  </r>
  <r>
    <x v="5"/>
    <x v="19"/>
    <x v="7350"/>
  </r>
  <r>
    <x v="5"/>
    <x v="20"/>
    <x v="7351"/>
  </r>
  <r>
    <x v="5"/>
    <x v="21"/>
    <x v="4744"/>
  </r>
  <r>
    <x v="5"/>
    <x v="22"/>
    <x v="3554"/>
  </r>
  <r>
    <x v="5"/>
    <x v="23"/>
    <x v="4230"/>
  </r>
  <r>
    <x v="5"/>
    <x v="0"/>
    <x v="5380"/>
  </r>
  <r>
    <x v="5"/>
    <x v="1"/>
    <x v="7352"/>
  </r>
  <r>
    <x v="5"/>
    <x v="2"/>
    <x v="280"/>
  </r>
  <r>
    <x v="5"/>
    <x v="3"/>
    <x v="1554"/>
  </r>
  <r>
    <x v="5"/>
    <x v="4"/>
    <x v="1671"/>
  </r>
  <r>
    <x v="5"/>
    <x v="5"/>
    <x v="7353"/>
  </r>
  <r>
    <x v="5"/>
    <x v="6"/>
    <x v="12"/>
  </r>
  <r>
    <x v="5"/>
    <x v="7"/>
    <x v="5009"/>
  </r>
  <r>
    <x v="5"/>
    <x v="8"/>
    <x v="5539"/>
  </r>
  <r>
    <x v="5"/>
    <x v="9"/>
    <x v="5946"/>
  </r>
  <r>
    <x v="5"/>
    <x v="10"/>
    <x v="2368"/>
  </r>
  <r>
    <x v="5"/>
    <x v="11"/>
    <x v="2569"/>
  </r>
  <r>
    <x v="5"/>
    <x v="12"/>
    <x v="3368"/>
  </r>
  <r>
    <x v="5"/>
    <x v="13"/>
    <x v="6070"/>
  </r>
  <r>
    <x v="5"/>
    <x v="14"/>
    <x v="4705"/>
  </r>
  <r>
    <x v="5"/>
    <x v="15"/>
    <x v="7354"/>
  </r>
  <r>
    <x v="5"/>
    <x v="16"/>
    <x v="7160"/>
  </r>
  <r>
    <x v="5"/>
    <x v="17"/>
    <x v="6622"/>
  </r>
  <r>
    <x v="5"/>
    <x v="18"/>
    <x v="7355"/>
  </r>
  <r>
    <x v="5"/>
    <x v="19"/>
    <x v="6865"/>
  </r>
  <r>
    <x v="5"/>
    <x v="20"/>
    <x v="6128"/>
  </r>
  <r>
    <x v="5"/>
    <x v="21"/>
    <x v="3849"/>
  </r>
  <r>
    <x v="5"/>
    <x v="22"/>
    <x v="4770"/>
  </r>
  <r>
    <x v="5"/>
    <x v="23"/>
    <x v="2024"/>
  </r>
  <r>
    <x v="5"/>
    <x v="0"/>
    <x v="3753"/>
  </r>
  <r>
    <x v="5"/>
    <x v="1"/>
    <x v="3135"/>
  </r>
  <r>
    <x v="5"/>
    <x v="2"/>
    <x v="3174"/>
  </r>
  <r>
    <x v="5"/>
    <x v="3"/>
    <x v="2783"/>
  </r>
  <r>
    <x v="5"/>
    <x v="4"/>
    <x v="487"/>
  </r>
  <r>
    <x v="5"/>
    <x v="5"/>
    <x v="2049"/>
  </r>
  <r>
    <x v="5"/>
    <x v="6"/>
    <x v="5035"/>
  </r>
  <r>
    <x v="5"/>
    <x v="7"/>
    <x v="2785"/>
  </r>
  <r>
    <x v="5"/>
    <x v="8"/>
    <x v="4205"/>
  </r>
  <r>
    <x v="5"/>
    <x v="9"/>
    <x v="2859"/>
  </r>
  <r>
    <x v="5"/>
    <x v="10"/>
    <x v="2857"/>
  </r>
  <r>
    <x v="5"/>
    <x v="11"/>
    <x v="2306"/>
  </r>
  <r>
    <x v="5"/>
    <x v="12"/>
    <x v="3926"/>
  </r>
  <r>
    <x v="5"/>
    <x v="13"/>
    <x v="2505"/>
  </r>
  <r>
    <x v="5"/>
    <x v="14"/>
    <x v="2774"/>
  </r>
  <r>
    <x v="5"/>
    <x v="15"/>
    <x v="2706"/>
  </r>
  <r>
    <x v="5"/>
    <x v="16"/>
    <x v="5946"/>
  </r>
  <r>
    <x v="5"/>
    <x v="17"/>
    <x v="5946"/>
  </r>
  <r>
    <x v="5"/>
    <x v="18"/>
    <x v="2031"/>
  </r>
  <r>
    <x v="5"/>
    <x v="19"/>
    <x v="2739"/>
  </r>
  <r>
    <x v="5"/>
    <x v="20"/>
    <x v="3824"/>
  </r>
  <r>
    <x v="5"/>
    <x v="21"/>
    <x v="2765"/>
  </r>
  <r>
    <x v="5"/>
    <x v="22"/>
    <x v="2528"/>
  </r>
  <r>
    <x v="5"/>
    <x v="23"/>
    <x v="2638"/>
  </r>
  <r>
    <x v="5"/>
    <x v="0"/>
    <x v="6371"/>
  </r>
  <r>
    <x v="5"/>
    <x v="1"/>
    <x v="4127"/>
  </r>
  <r>
    <x v="5"/>
    <x v="2"/>
    <x v="3875"/>
  </r>
  <r>
    <x v="5"/>
    <x v="3"/>
    <x v="1687"/>
  </r>
  <r>
    <x v="5"/>
    <x v="4"/>
    <x v="2525"/>
  </r>
  <r>
    <x v="5"/>
    <x v="5"/>
    <x v="2522"/>
  </r>
  <r>
    <x v="5"/>
    <x v="6"/>
    <x v="3011"/>
  </r>
  <r>
    <x v="5"/>
    <x v="7"/>
    <x v="2133"/>
  </r>
  <r>
    <x v="5"/>
    <x v="8"/>
    <x v="3595"/>
  </r>
  <r>
    <x v="5"/>
    <x v="9"/>
    <x v="3000"/>
  </r>
  <r>
    <x v="5"/>
    <x v="10"/>
    <x v="2672"/>
  </r>
  <r>
    <x v="5"/>
    <x v="11"/>
    <x v="6518"/>
  </r>
  <r>
    <x v="5"/>
    <x v="12"/>
    <x v="4935"/>
  </r>
  <r>
    <x v="5"/>
    <x v="13"/>
    <x v="4040"/>
  </r>
  <r>
    <x v="5"/>
    <x v="14"/>
    <x v="2243"/>
  </r>
  <r>
    <x v="5"/>
    <x v="15"/>
    <x v="3807"/>
  </r>
  <r>
    <x v="5"/>
    <x v="16"/>
    <x v="2066"/>
  </r>
  <r>
    <x v="5"/>
    <x v="17"/>
    <x v="3025"/>
  </r>
  <r>
    <x v="5"/>
    <x v="18"/>
    <x v="3238"/>
  </r>
  <r>
    <x v="5"/>
    <x v="19"/>
    <x v="3725"/>
  </r>
  <r>
    <x v="5"/>
    <x v="20"/>
    <x v="2236"/>
  </r>
  <r>
    <x v="5"/>
    <x v="21"/>
    <x v="2220"/>
  </r>
  <r>
    <x v="5"/>
    <x v="22"/>
    <x v="4943"/>
  </r>
  <r>
    <x v="5"/>
    <x v="23"/>
    <x v="5776"/>
  </r>
  <r>
    <x v="5"/>
    <x v="0"/>
    <x v="2202"/>
  </r>
  <r>
    <x v="5"/>
    <x v="1"/>
    <x v="2095"/>
  </r>
  <r>
    <x v="5"/>
    <x v="2"/>
    <x v="2890"/>
  </r>
  <r>
    <x v="5"/>
    <x v="3"/>
    <x v="2796"/>
  </r>
  <r>
    <x v="5"/>
    <x v="4"/>
    <x v="3649"/>
  </r>
  <r>
    <x v="5"/>
    <x v="5"/>
    <x v="2752"/>
  </r>
  <r>
    <x v="5"/>
    <x v="6"/>
    <x v="4840"/>
  </r>
  <r>
    <x v="5"/>
    <x v="7"/>
    <x v="3025"/>
  </r>
  <r>
    <x v="5"/>
    <x v="8"/>
    <x v="3052"/>
  </r>
  <r>
    <x v="5"/>
    <x v="9"/>
    <x v="2554"/>
  </r>
  <r>
    <x v="5"/>
    <x v="10"/>
    <x v="2740"/>
  </r>
  <r>
    <x v="5"/>
    <x v="11"/>
    <x v="3659"/>
  </r>
  <r>
    <x v="5"/>
    <x v="12"/>
    <x v="3315"/>
  </r>
  <r>
    <x v="5"/>
    <x v="13"/>
    <x v="3659"/>
  </r>
  <r>
    <x v="5"/>
    <x v="14"/>
    <x v="2297"/>
  </r>
  <r>
    <x v="5"/>
    <x v="15"/>
    <x v="2325"/>
  </r>
  <r>
    <x v="5"/>
    <x v="16"/>
    <x v="5530"/>
  </r>
  <r>
    <x v="5"/>
    <x v="17"/>
    <x v="2789"/>
  </r>
  <r>
    <x v="5"/>
    <x v="18"/>
    <x v="1779"/>
  </r>
  <r>
    <x v="5"/>
    <x v="19"/>
    <x v="1779"/>
  </r>
  <r>
    <x v="5"/>
    <x v="20"/>
    <x v="2368"/>
  </r>
  <r>
    <x v="5"/>
    <x v="21"/>
    <x v="4843"/>
  </r>
  <r>
    <x v="5"/>
    <x v="22"/>
    <x v="3151"/>
  </r>
  <r>
    <x v="5"/>
    <x v="23"/>
    <x v="2923"/>
  </r>
  <r>
    <x v="5"/>
    <x v="0"/>
    <x v="3455"/>
  </r>
  <r>
    <x v="5"/>
    <x v="1"/>
    <x v="3654"/>
  </r>
  <r>
    <x v="5"/>
    <x v="2"/>
    <x v="2216"/>
  </r>
  <r>
    <x v="5"/>
    <x v="3"/>
    <x v="4832"/>
  </r>
  <r>
    <x v="5"/>
    <x v="4"/>
    <x v="6449"/>
  </r>
  <r>
    <x v="5"/>
    <x v="5"/>
    <x v="2690"/>
  </r>
  <r>
    <x v="5"/>
    <x v="6"/>
    <x v="6303"/>
  </r>
  <r>
    <x v="5"/>
    <x v="7"/>
    <x v="3039"/>
  </r>
  <r>
    <x v="5"/>
    <x v="8"/>
    <x v="2839"/>
  </r>
  <r>
    <x v="5"/>
    <x v="9"/>
    <x v="1779"/>
  </r>
  <r>
    <x v="5"/>
    <x v="10"/>
    <x v="3346"/>
  </r>
  <r>
    <x v="5"/>
    <x v="11"/>
    <x v="1794"/>
  </r>
  <r>
    <x v="5"/>
    <x v="12"/>
    <x v="3855"/>
  </r>
  <r>
    <x v="5"/>
    <x v="13"/>
    <x v="1504"/>
  </r>
  <r>
    <x v="5"/>
    <x v="14"/>
    <x v="5646"/>
  </r>
  <r>
    <x v="5"/>
    <x v="15"/>
    <x v="5785"/>
  </r>
  <r>
    <x v="5"/>
    <x v="16"/>
    <x v="5101"/>
  </r>
  <r>
    <x v="5"/>
    <x v="17"/>
    <x v="2473"/>
  </r>
  <r>
    <x v="5"/>
    <x v="18"/>
    <x v="3219"/>
  </r>
  <r>
    <x v="5"/>
    <x v="19"/>
    <x v="1981"/>
  </r>
  <r>
    <x v="5"/>
    <x v="20"/>
    <x v="5273"/>
  </r>
  <r>
    <x v="5"/>
    <x v="21"/>
    <x v="7356"/>
  </r>
  <r>
    <x v="5"/>
    <x v="22"/>
    <x v="2364"/>
  </r>
  <r>
    <x v="5"/>
    <x v="23"/>
    <x v="2307"/>
  </r>
  <r>
    <x v="5"/>
    <x v="0"/>
    <x v="1526"/>
  </r>
  <r>
    <x v="5"/>
    <x v="1"/>
    <x v="5140"/>
  </r>
  <r>
    <x v="5"/>
    <x v="2"/>
    <x v="1648"/>
  </r>
  <r>
    <x v="5"/>
    <x v="3"/>
    <x v="4145"/>
  </r>
  <r>
    <x v="5"/>
    <x v="4"/>
    <x v="3016"/>
  </r>
  <r>
    <x v="5"/>
    <x v="5"/>
    <x v="4853"/>
  </r>
  <r>
    <x v="5"/>
    <x v="6"/>
    <x v="7357"/>
  </r>
  <r>
    <x v="5"/>
    <x v="7"/>
    <x v="7358"/>
  </r>
  <r>
    <x v="5"/>
    <x v="8"/>
    <x v="7359"/>
  </r>
  <r>
    <x v="5"/>
    <x v="9"/>
    <x v="6726"/>
  </r>
  <r>
    <x v="5"/>
    <x v="10"/>
    <x v="7360"/>
  </r>
  <r>
    <x v="5"/>
    <x v="11"/>
    <x v="6857"/>
  </r>
  <r>
    <x v="5"/>
    <x v="12"/>
    <x v="6621"/>
  </r>
  <r>
    <x v="5"/>
    <x v="13"/>
    <x v="7361"/>
  </r>
  <r>
    <x v="5"/>
    <x v="14"/>
    <x v="7362"/>
  </r>
  <r>
    <x v="5"/>
    <x v="15"/>
    <x v="7363"/>
  </r>
  <r>
    <x v="5"/>
    <x v="16"/>
    <x v="5296"/>
  </r>
  <r>
    <x v="5"/>
    <x v="17"/>
    <x v="3683"/>
  </r>
  <r>
    <x v="5"/>
    <x v="18"/>
    <x v="2798"/>
  </r>
  <r>
    <x v="5"/>
    <x v="19"/>
    <x v="6142"/>
  </r>
  <r>
    <x v="5"/>
    <x v="20"/>
    <x v="4283"/>
  </r>
  <r>
    <x v="5"/>
    <x v="21"/>
    <x v="3182"/>
  </r>
  <r>
    <x v="5"/>
    <x v="22"/>
    <x v="2856"/>
  </r>
  <r>
    <x v="5"/>
    <x v="23"/>
    <x v="2773"/>
  </r>
  <r>
    <x v="5"/>
    <x v="0"/>
    <x v="3034"/>
  </r>
  <r>
    <x v="5"/>
    <x v="1"/>
    <x v="3258"/>
  </r>
  <r>
    <x v="5"/>
    <x v="2"/>
    <x v="3947"/>
  </r>
  <r>
    <x v="5"/>
    <x v="3"/>
    <x v="3641"/>
  </r>
  <r>
    <x v="5"/>
    <x v="4"/>
    <x v="2027"/>
  </r>
  <r>
    <x v="5"/>
    <x v="5"/>
    <x v="1889"/>
  </r>
  <r>
    <x v="5"/>
    <x v="6"/>
    <x v="2249"/>
  </r>
  <r>
    <x v="5"/>
    <x v="7"/>
    <x v="2644"/>
  </r>
  <r>
    <x v="5"/>
    <x v="8"/>
    <x v="2934"/>
  </r>
  <r>
    <x v="5"/>
    <x v="9"/>
    <x v="2421"/>
  </r>
  <r>
    <x v="5"/>
    <x v="10"/>
    <x v="4728"/>
  </r>
  <r>
    <x v="5"/>
    <x v="11"/>
    <x v="4283"/>
  </r>
  <r>
    <x v="5"/>
    <x v="12"/>
    <x v="422"/>
  </r>
  <r>
    <x v="5"/>
    <x v="13"/>
    <x v="5860"/>
  </r>
  <r>
    <x v="5"/>
    <x v="14"/>
    <x v="2455"/>
  </r>
  <r>
    <x v="5"/>
    <x v="15"/>
    <x v="1589"/>
  </r>
  <r>
    <x v="5"/>
    <x v="16"/>
    <x v="3526"/>
  </r>
  <r>
    <x v="5"/>
    <x v="17"/>
    <x v="4387"/>
  </r>
  <r>
    <x v="5"/>
    <x v="18"/>
    <x v="6866"/>
  </r>
  <r>
    <x v="5"/>
    <x v="19"/>
    <x v="2472"/>
  </r>
  <r>
    <x v="5"/>
    <x v="20"/>
    <x v="2456"/>
  </r>
  <r>
    <x v="5"/>
    <x v="21"/>
    <x v="2044"/>
  </r>
  <r>
    <x v="5"/>
    <x v="22"/>
    <x v="3720"/>
  </r>
  <r>
    <x v="5"/>
    <x v="23"/>
    <x v="2011"/>
  </r>
  <r>
    <x v="5"/>
    <x v="0"/>
    <x v="4501"/>
  </r>
  <r>
    <x v="5"/>
    <x v="1"/>
    <x v="4526"/>
  </r>
  <r>
    <x v="5"/>
    <x v="2"/>
    <x v="5637"/>
  </r>
  <r>
    <x v="5"/>
    <x v="3"/>
    <x v="2871"/>
  </r>
  <r>
    <x v="5"/>
    <x v="4"/>
    <x v="6439"/>
  </r>
  <r>
    <x v="5"/>
    <x v="5"/>
    <x v="3424"/>
  </r>
  <r>
    <x v="5"/>
    <x v="6"/>
    <x v="7364"/>
  </r>
  <r>
    <x v="5"/>
    <x v="7"/>
    <x v="2299"/>
  </r>
  <r>
    <x v="5"/>
    <x v="8"/>
    <x v="2527"/>
  </r>
  <r>
    <x v="5"/>
    <x v="9"/>
    <x v="2406"/>
  </r>
  <r>
    <x v="5"/>
    <x v="10"/>
    <x v="3797"/>
  </r>
  <r>
    <x v="5"/>
    <x v="11"/>
    <x v="7292"/>
  </r>
  <r>
    <x v="5"/>
    <x v="12"/>
    <x v="4382"/>
  </r>
  <r>
    <x v="5"/>
    <x v="13"/>
    <x v="7365"/>
  </r>
  <r>
    <x v="5"/>
    <x v="14"/>
    <x v="4070"/>
  </r>
  <r>
    <x v="5"/>
    <x v="15"/>
    <x v="2033"/>
  </r>
  <r>
    <x v="5"/>
    <x v="16"/>
    <x v="3710"/>
  </r>
  <r>
    <x v="5"/>
    <x v="17"/>
    <x v="2189"/>
  </r>
  <r>
    <x v="5"/>
    <x v="18"/>
    <x v="5755"/>
  </r>
  <r>
    <x v="5"/>
    <x v="19"/>
    <x v="48"/>
  </r>
  <r>
    <x v="5"/>
    <x v="20"/>
    <x v="3339"/>
  </r>
  <r>
    <x v="5"/>
    <x v="21"/>
    <x v="2349"/>
  </r>
  <r>
    <x v="5"/>
    <x v="22"/>
    <x v="4159"/>
  </r>
  <r>
    <x v="5"/>
    <x v="23"/>
    <x v="4940"/>
  </r>
  <r>
    <x v="5"/>
    <x v="0"/>
    <x v="5393"/>
  </r>
  <r>
    <x v="5"/>
    <x v="1"/>
    <x v="2733"/>
  </r>
  <r>
    <x v="5"/>
    <x v="2"/>
    <x v="5559"/>
  </r>
  <r>
    <x v="5"/>
    <x v="3"/>
    <x v="5594"/>
  </r>
  <r>
    <x v="5"/>
    <x v="4"/>
    <x v="4849"/>
  </r>
  <r>
    <x v="5"/>
    <x v="5"/>
    <x v="2855"/>
  </r>
  <r>
    <x v="5"/>
    <x v="6"/>
    <x v="3233"/>
  </r>
  <r>
    <x v="5"/>
    <x v="7"/>
    <x v="2682"/>
  </r>
  <r>
    <x v="5"/>
    <x v="8"/>
    <x v="3232"/>
  </r>
  <r>
    <x v="5"/>
    <x v="9"/>
    <x v="2936"/>
  </r>
  <r>
    <x v="5"/>
    <x v="10"/>
    <x v="3903"/>
  </r>
  <r>
    <x v="5"/>
    <x v="11"/>
    <x v="3765"/>
  </r>
  <r>
    <x v="5"/>
    <x v="12"/>
    <x v="4913"/>
  </r>
  <r>
    <x v="5"/>
    <x v="13"/>
    <x v="1748"/>
  </r>
  <r>
    <x v="5"/>
    <x v="14"/>
    <x v="6098"/>
  </r>
  <r>
    <x v="5"/>
    <x v="15"/>
    <x v="5238"/>
  </r>
  <r>
    <x v="5"/>
    <x v="16"/>
    <x v="2966"/>
  </r>
  <r>
    <x v="5"/>
    <x v="17"/>
    <x v="3191"/>
  </r>
  <r>
    <x v="5"/>
    <x v="18"/>
    <x v="2771"/>
  </r>
  <r>
    <x v="5"/>
    <x v="19"/>
    <x v="2542"/>
  </r>
  <r>
    <x v="5"/>
    <x v="20"/>
    <x v="3305"/>
  </r>
  <r>
    <x v="5"/>
    <x v="21"/>
    <x v="1594"/>
  </r>
  <r>
    <x v="5"/>
    <x v="22"/>
    <x v="2852"/>
  </r>
  <r>
    <x v="5"/>
    <x v="23"/>
    <x v="3550"/>
  </r>
  <r>
    <x v="5"/>
    <x v="0"/>
    <x v="8"/>
  </r>
  <r>
    <x v="5"/>
    <x v="1"/>
    <x v="1617"/>
  </r>
  <r>
    <x v="5"/>
    <x v="2"/>
    <x v="3255"/>
  </r>
  <r>
    <x v="5"/>
    <x v="3"/>
    <x v="3735"/>
  </r>
  <r>
    <x v="5"/>
    <x v="4"/>
    <x v="2011"/>
  </r>
  <r>
    <x v="5"/>
    <x v="5"/>
    <x v="2101"/>
  </r>
  <r>
    <x v="5"/>
    <x v="6"/>
    <x v="1588"/>
  </r>
  <r>
    <x v="5"/>
    <x v="7"/>
    <x v="3610"/>
  </r>
  <r>
    <x v="5"/>
    <x v="8"/>
    <x v="3957"/>
  </r>
  <r>
    <x v="5"/>
    <x v="9"/>
    <x v="3986"/>
  </r>
  <r>
    <x v="5"/>
    <x v="10"/>
    <x v="2427"/>
  </r>
  <r>
    <x v="5"/>
    <x v="11"/>
    <x v="7366"/>
  </r>
  <r>
    <x v="5"/>
    <x v="12"/>
    <x v="880"/>
  </r>
  <r>
    <x v="5"/>
    <x v="13"/>
    <x v="7367"/>
  </r>
  <r>
    <x v="5"/>
    <x v="14"/>
    <x v="4594"/>
  </r>
  <r>
    <x v="5"/>
    <x v="15"/>
    <x v="7228"/>
  </r>
  <r>
    <x v="5"/>
    <x v="16"/>
    <x v="6378"/>
  </r>
  <r>
    <x v="5"/>
    <x v="17"/>
    <x v="7368"/>
  </r>
  <r>
    <x v="5"/>
    <x v="18"/>
    <x v="2240"/>
  </r>
  <r>
    <x v="5"/>
    <x v="19"/>
    <x v="29"/>
  </r>
  <r>
    <x v="5"/>
    <x v="20"/>
    <x v="2970"/>
  </r>
  <r>
    <x v="5"/>
    <x v="21"/>
    <x v="3158"/>
  </r>
  <r>
    <x v="5"/>
    <x v="22"/>
    <x v="4887"/>
  </r>
  <r>
    <x v="5"/>
    <x v="23"/>
    <x v="1969"/>
  </r>
  <r>
    <x v="5"/>
    <x v="0"/>
    <x v="2677"/>
  </r>
  <r>
    <x v="5"/>
    <x v="1"/>
    <x v="4842"/>
  </r>
  <r>
    <x v="5"/>
    <x v="2"/>
    <x v="1961"/>
  </r>
  <r>
    <x v="5"/>
    <x v="3"/>
    <x v="5157"/>
  </r>
  <r>
    <x v="5"/>
    <x v="4"/>
    <x v="4887"/>
  </r>
  <r>
    <x v="5"/>
    <x v="5"/>
    <x v="3734"/>
  </r>
  <r>
    <x v="5"/>
    <x v="6"/>
    <x v="6129"/>
  </r>
  <r>
    <x v="5"/>
    <x v="7"/>
    <x v="6811"/>
  </r>
  <r>
    <x v="5"/>
    <x v="8"/>
    <x v="2813"/>
  </r>
  <r>
    <x v="5"/>
    <x v="9"/>
    <x v="3700"/>
  </r>
  <r>
    <x v="5"/>
    <x v="10"/>
    <x v="3734"/>
  </r>
  <r>
    <x v="5"/>
    <x v="11"/>
    <x v="5022"/>
  </r>
  <r>
    <x v="5"/>
    <x v="12"/>
    <x v="2869"/>
  </r>
  <r>
    <x v="5"/>
    <x v="13"/>
    <x v="1511"/>
  </r>
  <r>
    <x v="5"/>
    <x v="14"/>
    <x v="6142"/>
  </r>
  <r>
    <x v="5"/>
    <x v="15"/>
    <x v="6098"/>
  </r>
  <r>
    <x v="5"/>
    <x v="16"/>
    <x v="4118"/>
  </r>
  <r>
    <x v="5"/>
    <x v="17"/>
    <x v="4734"/>
  </r>
  <r>
    <x v="5"/>
    <x v="18"/>
    <x v="3367"/>
  </r>
  <r>
    <x v="5"/>
    <x v="19"/>
    <x v="3591"/>
  </r>
  <r>
    <x v="5"/>
    <x v="20"/>
    <x v="3870"/>
  </r>
  <r>
    <x v="5"/>
    <x v="21"/>
    <x v="4139"/>
  </r>
  <r>
    <x v="5"/>
    <x v="22"/>
    <x v="3133"/>
  </r>
  <r>
    <x v="5"/>
    <x v="23"/>
    <x v="3950"/>
  </r>
  <r>
    <x v="5"/>
    <x v="0"/>
    <x v="48"/>
  </r>
  <r>
    <x v="5"/>
    <x v="1"/>
    <x v="2641"/>
  </r>
  <r>
    <x v="5"/>
    <x v="2"/>
    <x v="2879"/>
  </r>
  <r>
    <x v="5"/>
    <x v="3"/>
    <x v="2283"/>
  </r>
  <r>
    <x v="5"/>
    <x v="4"/>
    <x v="3648"/>
  </r>
  <r>
    <x v="5"/>
    <x v="5"/>
    <x v="2569"/>
  </r>
  <r>
    <x v="5"/>
    <x v="6"/>
    <x v="5000"/>
  </r>
  <r>
    <x v="5"/>
    <x v="7"/>
    <x v="2193"/>
  </r>
  <r>
    <x v="5"/>
    <x v="8"/>
    <x v="3560"/>
  </r>
  <r>
    <x v="5"/>
    <x v="9"/>
    <x v="2051"/>
  </r>
  <r>
    <x v="5"/>
    <x v="10"/>
    <x v="2793"/>
  </r>
  <r>
    <x v="5"/>
    <x v="11"/>
    <x v="3339"/>
  </r>
  <r>
    <x v="5"/>
    <x v="12"/>
    <x v="1615"/>
  </r>
  <r>
    <x v="5"/>
    <x v="13"/>
    <x v="6506"/>
  </r>
  <r>
    <x v="5"/>
    <x v="14"/>
    <x v="4017"/>
  </r>
  <r>
    <x v="5"/>
    <x v="15"/>
    <x v="4311"/>
  </r>
  <r>
    <x v="5"/>
    <x v="16"/>
    <x v="4498"/>
  </r>
  <r>
    <x v="5"/>
    <x v="17"/>
    <x v="3161"/>
  </r>
  <r>
    <x v="5"/>
    <x v="18"/>
    <x v="1625"/>
  </r>
  <r>
    <x v="5"/>
    <x v="19"/>
    <x v="2405"/>
  </r>
  <r>
    <x v="5"/>
    <x v="20"/>
    <x v="4459"/>
  </r>
  <r>
    <x v="5"/>
    <x v="21"/>
    <x v="2571"/>
  </r>
  <r>
    <x v="5"/>
    <x v="22"/>
    <x v="1581"/>
  </r>
  <r>
    <x v="5"/>
    <x v="23"/>
    <x v="3987"/>
  </r>
  <r>
    <x v="5"/>
    <x v="0"/>
    <x v="2544"/>
  </r>
  <r>
    <x v="5"/>
    <x v="1"/>
    <x v="4450"/>
  </r>
  <r>
    <x v="5"/>
    <x v="2"/>
    <x v="4519"/>
  </r>
  <r>
    <x v="5"/>
    <x v="3"/>
    <x v="2562"/>
  </r>
  <r>
    <x v="5"/>
    <x v="4"/>
    <x v="7369"/>
  </r>
  <r>
    <x v="5"/>
    <x v="5"/>
    <x v="3170"/>
  </r>
  <r>
    <x v="5"/>
    <x v="6"/>
    <x v="5530"/>
  </r>
  <r>
    <x v="5"/>
    <x v="7"/>
    <x v="2806"/>
  </r>
  <r>
    <x v="5"/>
    <x v="8"/>
    <x v="4205"/>
  </r>
  <r>
    <x v="5"/>
    <x v="9"/>
    <x v="2681"/>
  </r>
  <r>
    <x v="5"/>
    <x v="10"/>
    <x v="2615"/>
  </r>
  <r>
    <x v="5"/>
    <x v="11"/>
    <x v="1559"/>
  </r>
  <r>
    <x v="5"/>
    <x v="12"/>
    <x v="7"/>
  </r>
  <r>
    <x v="5"/>
    <x v="13"/>
    <x v="3986"/>
  </r>
  <r>
    <x v="5"/>
    <x v="14"/>
    <x v="3161"/>
  </r>
  <r>
    <x v="5"/>
    <x v="15"/>
    <x v="2676"/>
  </r>
  <r>
    <x v="5"/>
    <x v="16"/>
    <x v="3909"/>
  </r>
  <r>
    <x v="5"/>
    <x v="17"/>
    <x v="4164"/>
  </r>
  <r>
    <x v="5"/>
    <x v="18"/>
    <x v="3360"/>
  </r>
  <r>
    <x v="5"/>
    <x v="19"/>
    <x v="4562"/>
  </r>
  <r>
    <x v="5"/>
    <x v="20"/>
    <x v="2615"/>
  </r>
  <r>
    <x v="5"/>
    <x v="21"/>
    <x v="2483"/>
  </r>
  <r>
    <x v="5"/>
    <x v="22"/>
    <x v="5101"/>
  </r>
  <r>
    <x v="5"/>
    <x v="23"/>
    <x v="5008"/>
  </r>
  <r>
    <x v="5"/>
    <x v="0"/>
    <x v="2834"/>
  </r>
  <r>
    <x v="5"/>
    <x v="1"/>
    <x v="4082"/>
  </r>
  <r>
    <x v="5"/>
    <x v="2"/>
    <x v="4078"/>
  </r>
  <r>
    <x v="5"/>
    <x v="3"/>
    <x v="5533"/>
  </r>
  <r>
    <x v="5"/>
    <x v="4"/>
    <x v="458"/>
  </r>
  <r>
    <x v="5"/>
    <x v="5"/>
    <x v="2036"/>
  </r>
  <r>
    <x v="5"/>
    <x v="6"/>
    <x v="1681"/>
  </r>
  <r>
    <x v="5"/>
    <x v="7"/>
    <x v="3568"/>
  </r>
  <r>
    <x v="5"/>
    <x v="8"/>
    <x v="1870"/>
  </r>
  <r>
    <x v="5"/>
    <x v="9"/>
    <x v="2745"/>
  </r>
  <r>
    <x v="5"/>
    <x v="10"/>
    <x v="2526"/>
  </r>
  <r>
    <x v="5"/>
    <x v="11"/>
    <x v="4286"/>
  </r>
  <r>
    <x v="5"/>
    <x v="12"/>
    <x v="2788"/>
  </r>
  <r>
    <x v="5"/>
    <x v="13"/>
    <x v="582"/>
  </r>
  <r>
    <x v="5"/>
    <x v="14"/>
    <x v="1992"/>
  </r>
  <r>
    <x v="5"/>
    <x v="15"/>
    <x v="3011"/>
  </r>
  <r>
    <x v="5"/>
    <x v="16"/>
    <x v="3223"/>
  </r>
  <r>
    <x v="5"/>
    <x v="17"/>
    <x v="4525"/>
  </r>
  <r>
    <x v="5"/>
    <x v="18"/>
    <x v="2338"/>
  </r>
  <r>
    <x v="5"/>
    <x v="19"/>
    <x v="2285"/>
  </r>
  <r>
    <x v="5"/>
    <x v="20"/>
    <x v="3242"/>
  </r>
  <r>
    <x v="5"/>
    <x v="21"/>
    <x v="2293"/>
  </r>
  <r>
    <x v="5"/>
    <x v="22"/>
    <x v="5210"/>
  </r>
  <r>
    <x v="5"/>
    <x v="23"/>
    <x v="4566"/>
  </r>
  <r>
    <x v="5"/>
    <x v="0"/>
    <x v="5125"/>
  </r>
  <r>
    <x v="5"/>
    <x v="1"/>
    <x v="2582"/>
  </r>
  <r>
    <x v="5"/>
    <x v="2"/>
    <x v="2896"/>
  </r>
  <r>
    <x v="5"/>
    <x v="3"/>
    <x v="2091"/>
  </r>
  <r>
    <x v="5"/>
    <x v="4"/>
    <x v="3823"/>
  </r>
  <r>
    <x v="5"/>
    <x v="5"/>
    <x v="3217"/>
  </r>
  <r>
    <x v="5"/>
    <x v="6"/>
    <x v="3178"/>
  </r>
  <r>
    <x v="5"/>
    <x v="7"/>
    <x v="2620"/>
  </r>
  <r>
    <x v="5"/>
    <x v="8"/>
    <x v="3130"/>
  </r>
  <r>
    <x v="5"/>
    <x v="9"/>
    <x v="2767"/>
  </r>
  <r>
    <x v="5"/>
    <x v="10"/>
    <x v="2856"/>
  </r>
  <r>
    <x v="5"/>
    <x v="11"/>
    <x v="2013"/>
  </r>
  <r>
    <x v="5"/>
    <x v="12"/>
    <x v="2030"/>
  </r>
  <r>
    <x v="5"/>
    <x v="13"/>
    <x v="2402"/>
  </r>
  <r>
    <x v="5"/>
    <x v="14"/>
    <x v="4965"/>
  </r>
  <r>
    <x v="5"/>
    <x v="15"/>
    <x v="3751"/>
  </r>
  <r>
    <x v="5"/>
    <x v="16"/>
    <x v="2338"/>
  </r>
  <r>
    <x v="5"/>
    <x v="17"/>
    <x v="4720"/>
  </r>
  <r>
    <x v="5"/>
    <x v="18"/>
    <x v="4017"/>
  </r>
  <r>
    <x v="5"/>
    <x v="19"/>
    <x v="5394"/>
  </r>
  <r>
    <x v="5"/>
    <x v="20"/>
    <x v="7218"/>
  </r>
  <r>
    <x v="5"/>
    <x v="21"/>
    <x v="2424"/>
  </r>
  <r>
    <x v="5"/>
    <x v="22"/>
    <x v="3806"/>
  </r>
  <r>
    <x v="5"/>
    <x v="23"/>
    <x v="5025"/>
  </r>
  <r>
    <x v="5"/>
    <x v="0"/>
    <x v="2296"/>
  </r>
  <r>
    <x v="5"/>
    <x v="1"/>
    <x v="7370"/>
  </r>
  <r>
    <x v="5"/>
    <x v="2"/>
    <x v="7371"/>
  </r>
  <r>
    <x v="5"/>
    <x v="3"/>
    <x v="7372"/>
  </r>
  <r>
    <x v="5"/>
    <x v="4"/>
    <x v="7373"/>
  </r>
  <r>
    <x v="5"/>
    <x v="5"/>
    <x v="7374"/>
  </r>
  <r>
    <x v="5"/>
    <x v="6"/>
    <x v="2334"/>
  </r>
  <r>
    <x v="5"/>
    <x v="7"/>
    <x v="539"/>
  </r>
  <r>
    <x v="5"/>
    <x v="8"/>
    <x v="3036"/>
  </r>
  <r>
    <x v="5"/>
    <x v="9"/>
    <x v="3034"/>
  </r>
  <r>
    <x v="5"/>
    <x v="10"/>
    <x v="2499"/>
  </r>
  <r>
    <x v="5"/>
    <x v="11"/>
    <x v="2858"/>
  </r>
  <r>
    <x v="5"/>
    <x v="12"/>
    <x v="2019"/>
  </r>
  <r>
    <x v="5"/>
    <x v="13"/>
    <x v="2424"/>
  </r>
  <r>
    <x v="5"/>
    <x v="14"/>
    <x v="3243"/>
  </r>
  <r>
    <x v="5"/>
    <x v="15"/>
    <x v="2423"/>
  </r>
  <r>
    <x v="5"/>
    <x v="16"/>
    <x v="2487"/>
  </r>
  <r>
    <x v="5"/>
    <x v="17"/>
    <x v="2013"/>
  </r>
  <r>
    <x v="5"/>
    <x v="18"/>
    <x v="3033"/>
  </r>
  <r>
    <x v="5"/>
    <x v="19"/>
    <x v="2859"/>
  </r>
  <r>
    <x v="5"/>
    <x v="20"/>
    <x v="1528"/>
  </r>
  <r>
    <x v="5"/>
    <x v="21"/>
    <x v="577"/>
  </r>
  <r>
    <x v="5"/>
    <x v="22"/>
    <x v="3886"/>
  </r>
  <r>
    <x v="5"/>
    <x v="23"/>
    <x v="5037"/>
  </r>
  <r>
    <x v="5"/>
    <x v="0"/>
    <x v="5740"/>
  </r>
  <r>
    <x v="5"/>
    <x v="1"/>
    <x v="3340"/>
  </r>
  <r>
    <x v="5"/>
    <x v="2"/>
    <x v="5530"/>
  </r>
  <r>
    <x v="5"/>
    <x v="3"/>
    <x v="2073"/>
  </r>
  <r>
    <x v="5"/>
    <x v="4"/>
    <x v="7375"/>
  </r>
  <r>
    <x v="5"/>
    <x v="5"/>
    <x v="7376"/>
  </r>
  <r>
    <x v="5"/>
    <x v="6"/>
    <x v="2017"/>
  </r>
  <r>
    <x v="5"/>
    <x v="7"/>
    <x v="2734"/>
  </r>
  <r>
    <x v="5"/>
    <x v="8"/>
    <x v="2019"/>
  </r>
  <r>
    <x v="5"/>
    <x v="9"/>
    <x v="3590"/>
  </r>
  <r>
    <x v="5"/>
    <x v="10"/>
    <x v="1528"/>
  </r>
  <r>
    <x v="5"/>
    <x v="11"/>
    <x v="4471"/>
  </r>
  <r>
    <x v="5"/>
    <x v="12"/>
    <x v="2106"/>
  </r>
  <r>
    <x v="5"/>
    <x v="13"/>
    <x v="4131"/>
  </r>
  <r>
    <x v="5"/>
    <x v="14"/>
    <x v="3191"/>
  </r>
  <r>
    <x v="5"/>
    <x v="15"/>
    <x v="4246"/>
  </r>
  <r>
    <x v="5"/>
    <x v="16"/>
    <x v="3953"/>
  </r>
  <r>
    <x v="5"/>
    <x v="17"/>
    <x v="3795"/>
  </r>
  <r>
    <x v="5"/>
    <x v="18"/>
    <x v="1666"/>
  </r>
  <r>
    <x v="5"/>
    <x v="19"/>
    <x v="3268"/>
  </r>
  <r>
    <x v="5"/>
    <x v="20"/>
    <x v="2385"/>
  </r>
  <r>
    <x v="5"/>
    <x v="21"/>
    <x v="2262"/>
  </r>
  <r>
    <x v="5"/>
    <x v="22"/>
    <x v="3926"/>
  </r>
  <r>
    <x v="5"/>
    <x v="23"/>
    <x v="5208"/>
  </r>
  <r>
    <x v="6"/>
    <x v="0"/>
    <x v="4129"/>
  </r>
  <r>
    <x v="6"/>
    <x v="1"/>
    <x v="2087"/>
  </r>
  <r>
    <x v="6"/>
    <x v="2"/>
    <x v="2005"/>
  </r>
  <r>
    <x v="6"/>
    <x v="3"/>
    <x v="2471"/>
  </r>
  <r>
    <x v="6"/>
    <x v="4"/>
    <x v="4471"/>
  </r>
  <r>
    <x v="6"/>
    <x v="5"/>
    <x v="405"/>
  </r>
  <r>
    <x v="6"/>
    <x v="6"/>
    <x v="3207"/>
  </r>
  <r>
    <x v="6"/>
    <x v="7"/>
    <x v="5721"/>
  </r>
  <r>
    <x v="6"/>
    <x v="8"/>
    <x v="2457"/>
  </r>
  <r>
    <x v="6"/>
    <x v="9"/>
    <x v="4712"/>
  </r>
  <r>
    <x v="6"/>
    <x v="10"/>
    <x v="2659"/>
  </r>
  <r>
    <x v="6"/>
    <x v="11"/>
    <x v="5936"/>
  </r>
  <r>
    <x v="6"/>
    <x v="12"/>
    <x v="4612"/>
  </r>
  <r>
    <x v="6"/>
    <x v="13"/>
    <x v="3218"/>
  </r>
  <r>
    <x v="6"/>
    <x v="14"/>
    <x v="6307"/>
  </r>
  <r>
    <x v="6"/>
    <x v="15"/>
    <x v="2513"/>
  </r>
  <r>
    <x v="6"/>
    <x v="16"/>
    <x v="2792"/>
  </r>
  <r>
    <x v="6"/>
    <x v="17"/>
    <x v="35"/>
  </r>
  <r>
    <x v="6"/>
    <x v="18"/>
    <x v="4865"/>
  </r>
  <r>
    <x v="6"/>
    <x v="19"/>
    <x v="4891"/>
  </r>
  <r>
    <x v="6"/>
    <x v="20"/>
    <x v="2267"/>
  </r>
  <r>
    <x v="6"/>
    <x v="21"/>
    <x v="2336"/>
  </r>
  <r>
    <x v="6"/>
    <x v="22"/>
    <x v="5023"/>
  </r>
  <r>
    <x v="6"/>
    <x v="23"/>
    <x v="1647"/>
  </r>
  <r>
    <x v="6"/>
    <x v="0"/>
    <x v="4311"/>
  </r>
  <r>
    <x v="6"/>
    <x v="1"/>
    <x v="6253"/>
  </r>
  <r>
    <x v="6"/>
    <x v="2"/>
    <x v="2223"/>
  </r>
  <r>
    <x v="6"/>
    <x v="3"/>
    <x v="2936"/>
  </r>
  <r>
    <x v="6"/>
    <x v="4"/>
    <x v="2045"/>
  </r>
  <r>
    <x v="6"/>
    <x v="5"/>
    <x v="5993"/>
  </r>
  <r>
    <x v="6"/>
    <x v="6"/>
    <x v="2274"/>
  </r>
  <r>
    <x v="6"/>
    <x v="7"/>
    <x v="3446"/>
  </r>
  <r>
    <x v="6"/>
    <x v="8"/>
    <x v="3806"/>
  </r>
  <r>
    <x v="6"/>
    <x v="9"/>
    <x v="2265"/>
  </r>
  <r>
    <x v="6"/>
    <x v="10"/>
    <x v="4348"/>
  </r>
  <r>
    <x v="6"/>
    <x v="11"/>
    <x v="1517"/>
  </r>
  <r>
    <x v="6"/>
    <x v="12"/>
    <x v="2772"/>
  </r>
  <r>
    <x v="6"/>
    <x v="13"/>
    <x v="3438"/>
  </r>
  <r>
    <x v="6"/>
    <x v="14"/>
    <x v="5723"/>
  </r>
  <r>
    <x v="6"/>
    <x v="15"/>
    <x v="1547"/>
  </r>
  <r>
    <x v="6"/>
    <x v="16"/>
    <x v="5789"/>
  </r>
  <r>
    <x v="6"/>
    <x v="17"/>
    <x v="7377"/>
  </r>
  <r>
    <x v="6"/>
    <x v="18"/>
    <x v="2993"/>
  </r>
  <r>
    <x v="6"/>
    <x v="19"/>
    <x v="2419"/>
  </r>
  <r>
    <x v="6"/>
    <x v="20"/>
    <x v="6974"/>
  </r>
  <r>
    <x v="6"/>
    <x v="21"/>
    <x v="4280"/>
  </r>
  <r>
    <x v="6"/>
    <x v="22"/>
    <x v="4228"/>
  </r>
  <r>
    <x v="6"/>
    <x v="23"/>
    <x v="3158"/>
  </r>
  <r>
    <x v="6"/>
    <x v="0"/>
    <x v="2682"/>
  </r>
  <r>
    <x v="6"/>
    <x v="1"/>
    <x v="6074"/>
  </r>
  <r>
    <x v="6"/>
    <x v="2"/>
    <x v="2541"/>
  </r>
  <r>
    <x v="6"/>
    <x v="3"/>
    <x v="2265"/>
  </r>
  <r>
    <x v="6"/>
    <x v="4"/>
    <x v="2632"/>
  </r>
  <r>
    <x v="6"/>
    <x v="5"/>
    <x v="3862"/>
  </r>
  <r>
    <x v="6"/>
    <x v="6"/>
    <x v="1550"/>
  </r>
  <r>
    <x v="6"/>
    <x v="7"/>
    <x v="5612"/>
  </r>
  <r>
    <x v="6"/>
    <x v="8"/>
    <x v="2036"/>
  </r>
  <r>
    <x v="6"/>
    <x v="9"/>
    <x v="2584"/>
  </r>
  <r>
    <x v="6"/>
    <x v="10"/>
    <x v="6074"/>
  </r>
  <r>
    <x v="6"/>
    <x v="11"/>
    <x v="3583"/>
  </r>
  <r>
    <x v="6"/>
    <x v="12"/>
    <x v="2994"/>
  </r>
  <r>
    <x v="6"/>
    <x v="13"/>
    <x v="5570"/>
  </r>
  <r>
    <x v="6"/>
    <x v="14"/>
    <x v="5722"/>
  </r>
  <r>
    <x v="6"/>
    <x v="15"/>
    <x v="7378"/>
  </r>
  <r>
    <x v="6"/>
    <x v="16"/>
    <x v="2488"/>
  </r>
  <r>
    <x v="6"/>
    <x v="17"/>
    <x v="2929"/>
  </r>
  <r>
    <x v="6"/>
    <x v="18"/>
    <x v="2269"/>
  </r>
  <r>
    <x v="6"/>
    <x v="19"/>
    <x v="3955"/>
  </r>
  <r>
    <x v="6"/>
    <x v="20"/>
    <x v="30"/>
  </r>
  <r>
    <x v="6"/>
    <x v="21"/>
    <x v="2500"/>
  </r>
  <r>
    <x v="6"/>
    <x v="22"/>
    <x v="2244"/>
  </r>
  <r>
    <x v="6"/>
    <x v="23"/>
    <x v="2514"/>
  </r>
  <r>
    <x v="6"/>
    <x v="0"/>
    <x v="2961"/>
  </r>
  <r>
    <x v="6"/>
    <x v="1"/>
    <x v="3760"/>
  </r>
  <r>
    <x v="6"/>
    <x v="2"/>
    <x v="3572"/>
  </r>
  <r>
    <x v="6"/>
    <x v="3"/>
    <x v="2780"/>
  </r>
  <r>
    <x v="6"/>
    <x v="4"/>
    <x v="4450"/>
  </r>
  <r>
    <x v="6"/>
    <x v="5"/>
    <x v="2216"/>
  </r>
  <r>
    <x v="6"/>
    <x v="6"/>
    <x v="2632"/>
  </r>
  <r>
    <x v="6"/>
    <x v="7"/>
    <x v="2516"/>
  </r>
  <r>
    <x v="6"/>
    <x v="8"/>
    <x v="5125"/>
  </r>
  <r>
    <x v="6"/>
    <x v="9"/>
    <x v="4138"/>
  </r>
  <r>
    <x v="6"/>
    <x v="10"/>
    <x v="2102"/>
  </r>
  <r>
    <x v="6"/>
    <x v="11"/>
    <x v="4780"/>
  </r>
  <r>
    <x v="6"/>
    <x v="12"/>
    <x v="4626"/>
  </r>
  <r>
    <x v="6"/>
    <x v="13"/>
    <x v="41"/>
  </r>
  <r>
    <x v="6"/>
    <x v="14"/>
    <x v="5794"/>
  </r>
  <r>
    <x v="6"/>
    <x v="15"/>
    <x v="4627"/>
  </r>
  <r>
    <x v="6"/>
    <x v="16"/>
    <x v="2502"/>
  </r>
  <r>
    <x v="6"/>
    <x v="17"/>
    <x v="1625"/>
  </r>
  <r>
    <x v="6"/>
    <x v="18"/>
    <x v="2530"/>
  </r>
  <r>
    <x v="6"/>
    <x v="19"/>
    <x v="4953"/>
  </r>
  <r>
    <x v="6"/>
    <x v="20"/>
    <x v="5258"/>
  </r>
  <r>
    <x v="6"/>
    <x v="21"/>
    <x v="2193"/>
  </r>
  <r>
    <x v="6"/>
    <x v="22"/>
    <x v="3446"/>
  </r>
  <r>
    <x v="6"/>
    <x v="23"/>
    <x v="2855"/>
  </r>
  <r>
    <x v="6"/>
    <x v="0"/>
    <x v="2812"/>
  </r>
  <r>
    <x v="6"/>
    <x v="1"/>
    <x v="3212"/>
  </r>
  <r>
    <x v="6"/>
    <x v="2"/>
    <x v="2759"/>
  </r>
  <r>
    <x v="6"/>
    <x v="3"/>
    <x v="4956"/>
  </r>
  <r>
    <x v="6"/>
    <x v="4"/>
    <x v="3736"/>
  </r>
  <r>
    <x v="6"/>
    <x v="5"/>
    <x v="2296"/>
  </r>
  <r>
    <x v="6"/>
    <x v="6"/>
    <x v="5583"/>
  </r>
  <r>
    <x v="6"/>
    <x v="7"/>
    <x v="579"/>
  </r>
  <r>
    <x v="6"/>
    <x v="8"/>
    <x v="1547"/>
  </r>
  <r>
    <x v="6"/>
    <x v="9"/>
    <x v="7379"/>
  </r>
  <r>
    <x v="6"/>
    <x v="10"/>
    <x v="3327"/>
  </r>
  <r>
    <x v="6"/>
    <x v="11"/>
    <x v="3199"/>
  </r>
  <r>
    <x v="6"/>
    <x v="12"/>
    <x v="6989"/>
  </r>
  <r>
    <x v="6"/>
    <x v="13"/>
    <x v="1823"/>
  </r>
  <r>
    <x v="6"/>
    <x v="14"/>
    <x v="4747"/>
  </r>
  <r>
    <x v="6"/>
    <x v="15"/>
    <x v="7380"/>
  </r>
  <r>
    <x v="6"/>
    <x v="16"/>
    <x v="4181"/>
  </r>
  <r>
    <x v="6"/>
    <x v="17"/>
    <x v="6782"/>
  </r>
  <r>
    <x v="6"/>
    <x v="18"/>
    <x v="7158"/>
  </r>
  <r>
    <x v="6"/>
    <x v="19"/>
    <x v="4490"/>
  </r>
  <r>
    <x v="6"/>
    <x v="20"/>
    <x v="4749"/>
  </r>
  <r>
    <x v="6"/>
    <x v="21"/>
    <x v="3987"/>
  </r>
  <r>
    <x v="6"/>
    <x v="22"/>
    <x v="2066"/>
  </r>
  <r>
    <x v="6"/>
    <x v="23"/>
    <x v="3639"/>
  </r>
  <r>
    <x v="6"/>
    <x v="0"/>
    <x v="3205"/>
  </r>
  <r>
    <x v="6"/>
    <x v="1"/>
    <x v="2018"/>
  </r>
  <r>
    <x v="6"/>
    <x v="2"/>
    <x v="2066"/>
  </r>
  <r>
    <x v="6"/>
    <x v="3"/>
    <x v="2226"/>
  </r>
  <r>
    <x v="6"/>
    <x v="4"/>
    <x v="3611"/>
  </r>
  <r>
    <x v="6"/>
    <x v="5"/>
    <x v="4939"/>
  </r>
  <r>
    <x v="6"/>
    <x v="6"/>
    <x v="2196"/>
  </r>
  <r>
    <x v="6"/>
    <x v="7"/>
    <x v="3908"/>
  </r>
  <r>
    <x v="6"/>
    <x v="8"/>
    <x v="4275"/>
  </r>
  <r>
    <x v="6"/>
    <x v="9"/>
    <x v="2980"/>
  </r>
  <r>
    <x v="6"/>
    <x v="10"/>
    <x v="2471"/>
  </r>
  <r>
    <x v="6"/>
    <x v="11"/>
    <x v="4993"/>
  </r>
  <r>
    <x v="6"/>
    <x v="12"/>
    <x v="2740"/>
  </r>
  <r>
    <x v="6"/>
    <x v="13"/>
    <x v="2050"/>
  </r>
  <r>
    <x v="6"/>
    <x v="14"/>
    <x v="2857"/>
  </r>
  <r>
    <x v="6"/>
    <x v="15"/>
    <x v="2770"/>
  </r>
  <r>
    <x v="6"/>
    <x v="16"/>
    <x v="2995"/>
  </r>
  <r>
    <x v="6"/>
    <x v="17"/>
    <x v="4418"/>
  </r>
  <r>
    <x v="6"/>
    <x v="18"/>
    <x v="3624"/>
  </r>
  <r>
    <x v="6"/>
    <x v="19"/>
    <x v="2100"/>
  </r>
  <r>
    <x v="6"/>
    <x v="20"/>
    <x v="3596"/>
  </r>
  <r>
    <x v="6"/>
    <x v="21"/>
    <x v="3807"/>
  </r>
  <r>
    <x v="6"/>
    <x v="22"/>
    <x v="2582"/>
  </r>
  <r>
    <x v="6"/>
    <x v="23"/>
    <x v="2751"/>
  </r>
  <r>
    <x v="6"/>
    <x v="0"/>
    <x v="3654"/>
  </r>
  <r>
    <x v="6"/>
    <x v="1"/>
    <x v="2562"/>
  </r>
  <r>
    <x v="6"/>
    <x v="2"/>
    <x v="5021"/>
  </r>
  <r>
    <x v="6"/>
    <x v="3"/>
    <x v="2220"/>
  </r>
  <r>
    <x v="6"/>
    <x v="4"/>
    <x v="2348"/>
  </r>
  <r>
    <x v="6"/>
    <x v="5"/>
    <x v="2510"/>
  </r>
  <r>
    <x v="6"/>
    <x v="6"/>
    <x v="3892"/>
  </r>
  <r>
    <x v="6"/>
    <x v="7"/>
    <x v="5025"/>
  </r>
  <r>
    <x v="6"/>
    <x v="8"/>
    <x v="2366"/>
  </r>
  <r>
    <x v="6"/>
    <x v="9"/>
    <x v="3586"/>
  </r>
  <r>
    <x v="6"/>
    <x v="10"/>
    <x v="5248"/>
  </r>
  <r>
    <x v="6"/>
    <x v="11"/>
    <x v="2884"/>
  </r>
  <r>
    <x v="6"/>
    <x v="12"/>
    <x v="2011"/>
  </r>
  <r>
    <x v="6"/>
    <x v="13"/>
    <x v="3862"/>
  </r>
  <r>
    <x v="6"/>
    <x v="14"/>
    <x v="2026"/>
  </r>
  <r>
    <x v="6"/>
    <x v="15"/>
    <x v="4158"/>
  </r>
  <r>
    <x v="6"/>
    <x v="16"/>
    <x v="2793"/>
  </r>
  <r>
    <x v="6"/>
    <x v="17"/>
    <x v="2424"/>
  </r>
  <r>
    <x v="6"/>
    <x v="18"/>
    <x v="2302"/>
  </r>
  <r>
    <x v="6"/>
    <x v="19"/>
    <x v="2857"/>
  </r>
  <r>
    <x v="6"/>
    <x v="20"/>
    <x v="3891"/>
  </r>
  <r>
    <x v="6"/>
    <x v="21"/>
    <x v="3238"/>
  </r>
  <r>
    <x v="6"/>
    <x v="22"/>
    <x v="2782"/>
  </r>
  <r>
    <x v="6"/>
    <x v="23"/>
    <x v="2941"/>
  </r>
  <r>
    <x v="6"/>
    <x v="0"/>
    <x v="2631"/>
  </r>
  <r>
    <x v="6"/>
    <x v="1"/>
    <x v="2073"/>
  </r>
  <r>
    <x v="6"/>
    <x v="2"/>
    <x v="3237"/>
  </r>
  <r>
    <x v="6"/>
    <x v="3"/>
    <x v="3901"/>
  </r>
  <r>
    <x v="6"/>
    <x v="4"/>
    <x v="2238"/>
  </r>
  <r>
    <x v="6"/>
    <x v="5"/>
    <x v="2232"/>
  </r>
  <r>
    <x v="6"/>
    <x v="6"/>
    <x v="3082"/>
  </r>
  <r>
    <x v="6"/>
    <x v="7"/>
    <x v="2621"/>
  </r>
  <r>
    <x v="6"/>
    <x v="8"/>
    <x v="2293"/>
  </r>
  <r>
    <x v="6"/>
    <x v="9"/>
    <x v="2460"/>
  </r>
  <r>
    <x v="6"/>
    <x v="10"/>
    <x v="4768"/>
  </r>
  <r>
    <x v="6"/>
    <x v="11"/>
    <x v="4245"/>
  </r>
  <r>
    <x v="6"/>
    <x v="12"/>
    <x v="1513"/>
  </r>
  <r>
    <x v="6"/>
    <x v="13"/>
    <x v="6221"/>
  </r>
  <r>
    <x v="6"/>
    <x v="14"/>
    <x v="2182"/>
  </r>
  <r>
    <x v="6"/>
    <x v="15"/>
    <x v="5706"/>
  </r>
  <r>
    <x v="6"/>
    <x v="16"/>
    <x v="7381"/>
  </r>
  <r>
    <x v="6"/>
    <x v="17"/>
    <x v="2448"/>
  </r>
  <r>
    <x v="6"/>
    <x v="18"/>
    <x v="4557"/>
  </r>
  <r>
    <x v="6"/>
    <x v="19"/>
    <x v="3158"/>
  </r>
  <r>
    <x v="6"/>
    <x v="20"/>
    <x v="3874"/>
  </r>
  <r>
    <x v="6"/>
    <x v="21"/>
    <x v="2667"/>
  </r>
  <r>
    <x v="6"/>
    <x v="22"/>
    <x v="5583"/>
  </r>
  <r>
    <x v="6"/>
    <x v="23"/>
    <x v="2016"/>
  </r>
  <r>
    <x v="6"/>
    <x v="0"/>
    <x v="2694"/>
  </r>
  <r>
    <x v="6"/>
    <x v="1"/>
    <x v="1993"/>
  </r>
  <r>
    <x v="6"/>
    <x v="2"/>
    <x v="2878"/>
  </r>
  <r>
    <x v="6"/>
    <x v="3"/>
    <x v="3523"/>
  </r>
  <r>
    <x v="6"/>
    <x v="4"/>
    <x v="2402"/>
  </r>
  <r>
    <x v="6"/>
    <x v="5"/>
    <x v="4566"/>
  </r>
  <r>
    <x v="6"/>
    <x v="6"/>
    <x v="3257"/>
  </r>
  <r>
    <x v="6"/>
    <x v="7"/>
    <x v="2472"/>
  </r>
  <r>
    <x v="6"/>
    <x v="8"/>
    <x v="5530"/>
  </r>
  <r>
    <x v="6"/>
    <x v="9"/>
    <x v="3647"/>
  </r>
  <r>
    <x v="6"/>
    <x v="10"/>
    <x v="1549"/>
  </r>
  <r>
    <x v="6"/>
    <x v="11"/>
    <x v="2334"/>
  </r>
  <r>
    <x v="6"/>
    <x v="12"/>
    <x v="3094"/>
  </r>
  <r>
    <x v="6"/>
    <x v="13"/>
    <x v="2839"/>
  </r>
  <r>
    <x v="6"/>
    <x v="14"/>
    <x v="4855"/>
  </r>
  <r>
    <x v="6"/>
    <x v="15"/>
    <x v="3736"/>
  </r>
  <r>
    <x v="6"/>
    <x v="16"/>
    <x v="2517"/>
  </r>
  <r>
    <x v="6"/>
    <x v="17"/>
    <x v="2327"/>
  </r>
  <r>
    <x v="6"/>
    <x v="18"/>
    <x v="2959"/>
  </r>
  <r>
    <x v="6"/>
    <x v="19"/>
    <x v="2211"/>
  </r>
  <r>
    <x v="6"/>
    <x v="20"/>
    <x v="2555"/>
  </r>
  <r>
    <x v="6"/>
    <x v="21"/>
    <x v="2199"/>
  </r>
  <r>
    <x v="6"/>
    <x v="22"/>
    <x v="2925"/>
  </r>
  <r>
    <x v="6"/>
    <x v="23"/>
    <x v="2610"/>
  </r>
  <r>
    <x v="6"/>
    <x v="0"/>
    <x v="2067"/>
  </r>
  <r>
    <x v="6"/>
    <x v="1"/>
    <x v="4204"/>
  </r>
  <r>
    <x v="6"/>
    <x v="2"/>
    <x v="4836"/>
  </r>
  <r>
    <x v="6"/>
    <x v="3"/>
    <x v="2549"/>
  </r>
  <r>
    <x v="6"/>
    <x v="4"/>
    <x v="4137"/>
  </r>
  <r>
    <x v="6"/>
    <x v="5"/>
    <x v="2334"/>
  </r>
  <r>
    <x v="6"/>
    <x v="6"/>
    <x v="2875"/>
  </r>
  <r>
    <x v="6"/>
    <x v="7"/>
    <x v="3729"/>
  </r>
  <r>
    <x v="6"/>
    <x v="8"/>
    <x v="3955"/>
  </r>
  <r>
    <x v="6"/>
    <x v="9"/>
    <x v="3684"/>
  </r>
  <r>
    <x v="6"/>
    <x v="10"/>
    <x v="5756"/>
  </r>
  <r>
    <x v="6"/>
    <x v="11"/>
    <x v="1537"/>
  </r>
  <r>
    <x v="6"/>
    <x v="12"/>
    <x v="6631"/>
  </r>
  <r>
    <x v="6"/>
    <x v="13"/>
    <x v="3542"/>
  </r>
  <r>
    <x v="6"/>
    <x v="14"/>
    <x v="4464"/>
  </r>
  <r>
    <x v="6"/>
    <x v="15"/>
    <x v="3934"/>
  </r>
  <r>
    <x v="6"/>
    <x v="16"/>
    <x v="7382"/>
  </r>
  <r>
    <x v="6"/>
    <x v="17"/>
    <x v="7383"/>
  </r>
  <r>
    <x v="6"/>
    <x v="18"/>
    <x v="2976"/>
  </r>
  <r>
    <x v="6"/>
    <x v="19"/>
    <x v="7056"/>
  </r>
  <r>
    <x v="6"/>
    <x v="20"/>
    <x v="3821"/>
  </r>
  <r>
    <x v="6"/>
    <x v="21"/>
    <x v="3624"/>
  </r>
  <r>
    <x v="6"/>
    <x v="22"/>
    <x v="2805"/>
  </r>
  <r>
    <x v="6"/>
    <x v="23"/>
    <x v="6143"/>
  </r>
  <r>
    <x v="6"/>
    <x v="0"/>
    <x v="3934"/>
  </r>
  <r>
    <x v="6"/>
    <x v="1"/>
    <x v="4498"/>
  </r>
  <r>
    <x v="6"/>
    <x v="2"/>
    <x v="1517"/>
  </r>
  <r>
    <x v="6"/>
    <x v="3"/>
    <x v="4540"/>
  </r>
  <r>
    <x v="6"/>
    <x v="4"/>
    <x v="3437"/>
  </r>
  <r>
    <x v="6"/>
    <x v="5"/>
    <x v="6949"/>
  </r>
  <r>
    <x v="6"/>
    <x v="6"/>
    <x v="2010"/>
  </r>
  <r>
    <x v="6"/>
    <x v="7"/>
    <x v="4470"/>
  </r>
  <r>
    <x v="6"/>
    <x v="8"/>
    <x v="2472"/>
  </r>
  <r>
    <x v="6"/>
    <x v="9"/>
    <x v="3158"/>
  </r>
  <r>
    <x v="6"/>
    <x v="10"/>
    <x v="6495"/>
  </r>
  <r>
    <x v="6"/>
    <x v="11"/>
    <x v="7384"/>
  </r>
  <r>
    <x v="6"/>
    <x v="12"/>
    <x v="3998"/>
  </r>
  <r>
    <x v="6"/>
    <x v="13"/>
    <x v="3527"/>
  </r>
  <r>
    <x v="6"/>
    <x v="14"/>
    <x v="3595"/>
  </r>
  <r>
    <x v="6"/>
    <x v="15"/>
    <x v="5416"/>
  </r>
  <r>
    <x v="6"/>
    <x v="16"/>
    <x v="5108"/>
  </r>
  <r>
    <x v="6"/>
    <x v="17"/>
    <x v="1553"/>
  </r>
  <r>
    <x v="6"/>
    <x v="18"/>
    <x v="7159"/>
  </r>
  <r>
    <x v="6"/>
    <x v="19"/>
    <x v="5243"/>
  </r>
  <r>
    <x v="6"/>
    <x v="20"/>
    <x v="6955"/>
  </r>
  <r>
    <x v="6"/>
    <x v="21"/>
    <x v="2266"/>
  </r>
  <r>
    <x v="6"/>
    <x v="22"/>
    <x v="4285"/>
  </r>
  <r>
    <x v="6"/>
    <x v="23"/>
    <x v="4517"/>
  </r>
  <r>
    <x v="6"/>
    <x v="0"/>
    <x v="2177"/>
  </r>
  <r>
    <x v="6"/>
    <x v="1"/>
    <x v="2994"/>
  </r>
  <r>
    <x v="6"/>
    <x v="2"/>
    <x v="2491"/>
  </r>
  <r>
    <x v="6"/>
    <x v="3"/>
    <x v="4418"/>
  </r>
  <r>
    <x v="6"/>
    <x v="4"/>
    <x v="3938"/>
  </r>
  <r>
    <x v="6"/>
    <x v="5"/>
    <x v="5717"/>
  </r>
  <r>
    <x v="6"/>
    <x v="6"/>
    <x v="1739"/>
  </r>
  <r>
    <x v="6"/>
    <x v="7"/>
    <x v="5236"/>
  </r>
  <r>
    <x v="6"/>
    <x v="8"/>
    <x v="70"/>
  </r>
  <r>
    <x v="6"/>
    <x v="9"/>
    <x v="3931"/>
  </r>
  <r>
    <x v="6"/>
    <x v="10"/>
    <x v="2448"/>
  </r>
  <r>
    <x v="6"/>
    <x v="11"/>
    <x v="4918"/>
  </r>
  <r>
    <x v="6"/>
    <x v="12"/>
    <x v="7385"/>
  </r>
  <r>
    <x v="6"/>
    <x v="13"/>
    <x v="6421"/>
  </r>
  <r>
    <x v="6"/>
    <x v="14"/>
    <x v="4109"/>
  </r>
  <r>
    <x v="6"/>
    <x v="15"/>
    <x v="7386"/>
  </r>
  <r>
    <x v="6"/>
    <x v="16"/>
    <x v="7387"/>
  </r>
  <r>
    <x v="6"/>
    <x v="17"/>
    <x v="3280"/>
  </r>
  <r>
    <x v="6"/>
    <x v="18"/>
    <x v="3324"/>
  </r>
  <r>
    <x v="6"/>
    <x v="19"/>
    <x v="3601"/>
  </r>
  <r>
    <x v="6"/>
    <x v="20"/>
    <x v="3848"/>
  </r>
  <r>
    <x v="6"/>
    <x v="21"/>
    <x v="1559"/>
  </r>
  <r>
    <x v="6"/>
    <x v="22"/>
    <x v="1586"/>
  </r>
  <r>
    <x v="6"/>
    <x v="23"/>
    <x v="2879"/>
  </r>
  <r>
    <x v="6"/>
    <x v="0"/>
    <x v="3957"/>
  </r>
  <r>
    <x v="6"/>
    <x v="1"/>
    <x v="2834"/>
  </r>
  <r>
    <x v="6"/>
    <x v="2"/>
    <x v="4383"/>
  </r>
  <r>
    <x v="6"/>
    <x v="3"/>
    <x v="4124"/>
  </r>
  <r>
    <x v="6"/>
    <x v="4"/>
    <x v="3539"/>
  </r>
  <r>
    <x v="6"/>
    <x v="5"/>
    <x v="2043"/>
  </r>
  <r>
    <x v="6"/>
    <x v="6"/>
    <x v="101"/>
  </r>
  <r>
    <x v="6"/>
    <x v="7"/>
    <x v="1432"/>
  </r>
  <r>
    <x v="6"/>
    <x v="8"/>
    <x v="1787"/>
  </r>
  <r>
    <x v="6"/>
    <x v="9"/>
    <x v="7051"/>
  </r>
  <r>
    <x v="6"/>
    <x v="10"/>
    <x v="7388"/>
  </r>
  <r>
    <x v="6"/>
    <x v="11"/>
    <x v="1830"/>
  </r>
  <r>
    <x v="6"/>
    <x v="12"/>
    <x v="2993"/>
  </r>
  <r>
    <x v="6"/>
    <x v="13"/>
    <x v="4083"/>
  </r>
  <r>
    <x v="6"/>
    <x v="14"/>
    <x v="5247"/>
  </r>
  <r>
    <x v="6"/>
    <x v="15"/>
    <x v="4535"/>
  </r>
  <r>
    <x v="6"/>
    <x v="16"/>
    <x v="5281"/>
  </r>
  <r>
    <x v="6"/>
    <x v="17"/>
    <x v="1564"/>
  </r>
  <r>
    <x v="6"/>
    <x v="18"/>
    <x v="3070"/>
  </r>
  <r>
    <x v="6"/>
    <x v="19"/>
    <x v="2508"/>
  </r>
  <r>
    <x v="6"/>
    <x v="20"/>
    <x v="567"/>
  </r>
  <r>
    <x v="6"/>
    <x v="21"/>
    <x v="4214"/>
  </r>
  <r>
    <x v="6"/>
    <x v="22"/>
    <x v="2636"/>
  </r>
  <r>
    <x v="6"/>
    <x v="23"/>
    <x v="4920"/>
  </r>
  <r>
    <x v="6"/>
    <x v="0"/>
    <x v="2557"/>
  </r>
  <r>
    <x v="6"/>
    <x v="1"/>
    <x v="2084"/>
  </r>
  <r>
    <x v="6"/>
    <x v="2"/>
    <x v="3655"/>
  </r>
  <r>
    <x v="6"/>
    <x v="3"/>
    <x v="3048"/>
  </r>
  <r>
    <x v="6"/>
    <x v="4"/>
    <x v="3028"/>
  </r>
  <r>
    <x v="6"/>
    <x v="5"/>
    <x v="2751"/>
  </r>
  <r>
    <x v="6"/>
    <x v="6"/>
    <x v="2883"/>
  </r>
  <r>
    <x v="6"/>
    <x v="7"/>
    <x v="4888"/>
  </r>
  <r>
    <x v="6"/>
    <x v="8"/>
    <x v="3891"/>
  </r>
  <r>
    <x v="6"/>
    <x v="9"/>
    <x v="2302"/>
  </r>
  <r>
    <x v="6"/>
    <x v="10"/>
    <x v="2172"/>
  </r>
  <r>
    <x v="6"/>
    <x v="11"/>
    <x v="2284"/>
  </r>
  <r>
    <x v="6"/>
    <x v="12"/>
    <x v="2868"/>
  </r>
  <r>
    <x v="6"/>
    <x v="13"/>
    <x v="3581"/>
  </r>
  <r>
    <x v="6"/>
    <x v="14"/>
    <x v="2651"/>
  </r>
  <r>
    <x v="6"/>
    <x v="15"/>
    <x v="514"/>
  </r>
  <r>
    <x v="6"/>
    <x v="16"/>
    <x v="2068"/>
  </r>
  <r>
    <x v="6"/>
    <x v="17"/>
    <x v="3329"/>
  </r>
  <r>
    <x v="6"/>
    <x v="18"/>
    <x v="3667"/>
  </r>
  <r>
    <x v="6"/>
    <x v="19"/>
    <x v="3811"/>
  </r>
  <r>
    <x v="6"/>
    <x v="20"/>
    <x v="3241"/>
  </r>
  <r>
    <x v="6"/>
    <x v="21"/>
    <x v="3647"/>
  </r>
  <r>
    <x v="6"/>
    <x v="22"/>
    <x v="2951"/>
  </r>
  <r>
    <x v="6"/>
    <x v="23"/>
    <x v="3723"/>
  </r>
  <r>
    <x v="6"/>
    <x v="0"/>
    <x v="3644"/>
  </r>
  <r>
    <x v="6"/>
    <x v="1"/>
    <x v="2048"/>
  </r>
  <r>
    <x v="6"/>
    <x v="2"/>
    <x v="3925"/>
  </r>
  <r>
    <x v="6"/>
    <x v="3"/>
    <x v="2203"/>
  </r>
  <r>
    <x v="6"/>
    <x v="4"/>
    <x v="2056"/>
  </r>
  <r>
    <x v="6"/>
    <x v="5"/>
    <x v="2583"/>
  </r>
  <r>
    <x v="6"/>
    <x v="6"/>
    <x v="2597"/>
  </r>
  <r>
    <x v="6"/>
    <x v="7"/>
    <x v="2764"/>
  </r>
  <r>
    <x v="6"/>
    <x v="8"/>
    <x v="4936"/>
  </r>
  <r>
    <x v="6"/>
    <x v="9"/>
    <x v="3036"/>
  </r>
  <r>
    <x v="6"/>
    <x v="10"/>
    <x v="4848"/>
  </r>
  <r>
    <x v="6"/>
    <x v="11"/>
    <x v="2692"/>
  </r>
  <r>
    <x v="6"/>
    <x v="12"/>
    <x v="2608"/>
  </r>
  <r>
    <x v="6"/>
    <x v="13"/>
    <x v="3751"/>
  </r>
  <r>
    <x v="6"/>
    <x v="14"/>
    <x v="3257"/>
  </r>
  <r>
    <x v="6"/>
    <x v="15"/>
    <x v="2950"/>
  </r>
  <r>
    <x v="6"/>
    <x v="16"/>
    <x v="5604"/>
  </r>
  <r>
    <x v="6"/>
    <x v="17"/>
    <x v="2647"/>
  </r>
  <r>
    <x v="6"/>
    <x v="18"/>
    <x v="3568"/>
  </r>
  <r>
    <x v="6"/>
    <x v="19"/>
    <x v="3887"/>
  </r>
  <r>
    <x v="6"/>
    <x v="20"/>
    <x v="2266"/>
  </r>
  <r>
    <x v="6"/>
    <x v="21"/>
    <x v="3367"/>
  </r>
  <r>
    <x v="6"/>
    <x v="22"/>
    <x v="4213"/>
  </r>
  <r>
    <x v="6"/>
    <x v="23"/>
    <x v="2526"/>
  </r>
  <r>
    <x v="6"/>
    <x v="0"/>
    <x v="2582"/>
  </r>
  <r>
    <x v="6"/>
    <x v="1"/>
    <x v="7389"/>
  </r>
  <r>
    <x v="6"/>
    <x v="2"/>
    <x v="2361"/>
  </r>
  <r>
    <x v="6"/>
    <x v="3"/>
    <x v="2219"/>
  </r>
  <r>
    <x v="6"/>
    <x v="4"/>
    <x v="3394"/>
  </r>
  <r>
    <x v="6"/>
    <x v="5"/>
    <x v="4866"/>
  </r>
  <r>
    <x v="6"/>
    <x v="6"/>
    <x v="3038"/>
  </r>
  <r>
    <x v="6"/>
    <x v="7"/>
    <x v="2248"/>
  </r>
  <r>
    <x v="6"/>
    <x v="8"/>
    <x v="3734"/>
  </r>
  <r>
    <x v="6"/>
    <x v="9"/>
    <x v="3131"/>
  </r>
  <r>
    <x v="6"/>
    <x v="10"/>
    <x v="2102"/>
  </r>
  <r>
    <x v="6"/>
    <x v="11"/>
    <x v="3875"/>
  </r>
  <r>
    <x v="6"/>
    <x v="12"/>
    <x v="2468"/>
  </r>
  <r>
    <x v="6"/>
    <x v="13"/>
    <x v="3705"/>
  </r>
  <r>
    <x v="6"/>
    <x v="14"/>
    <x v="7078"/>
  </r>
  <r>
    <x v="6"/>
    <x v="15"/>
    <x v="6145"/>
  </r>
  <r>
    <x v="6"/>
    <x v="16"/>
    <x v="1970"/>
  </r>
  <r>
    <x v="6"/>
    <x v="17"/>
    <x v="7390"/>
  </r>
  <r>
    <x v="6"/>
    <x v="18"/>
    <x v="5236"/>
  </r>
  <r>
    <x v="6"/>
    <x v="19"/>
    <x v="3278"/>
  </r>
  <r>
    <x v="6"/>
    <x v="20"/>
    <x v="388"/>
  </r>
  <r>
    <x v="6"/>
    <x v="21"/>
    <x v="3998"/>
  </r>
  <r>
    <x v="6"/>
    <x v="22"/>
    <x v="4924"/>
  </r>
  <r>
    <x v="6"/>
    <x v="23"/>
    <x v="3609"/>
  </r>
  <r>
    <x v="6"/>
    <x v="0"/>
    <x v="7253"/>
  </r>
  <r>
    <x v="6"/>
    <x v="1"/>
    <x v="1627"/>
  </r>
  <r>
    <x v="6"/>
    <x v="2"/>
    <x v="2982"/>
  </r>
  <r>
    <x v="6"/>
    <x v="3"/>
    <x v="1648"/>
  </r>
  <r>
    <x v="6"/>
    <x v="4"/>
    <x v="4414"/>
  </r>
  <r>
    <x v="6"/>
    <x v="5"/>
    <x v="5721"/>
  </r>
  <r>
    <x v="6"/>
    <x v="6"/>
    <x v="5487"/>
  </r>
  <r>
    <x v="6"/>
    <x v="7"/>
    <x v="7391"/>
  </r>
  <r>
    <x v="6"/>
    <x v="8"/>
    <x v="4531"/>
  </r>
  <r>
    <x v="6"/>
    <x v="9"/>
    <x v="7392"/>
  </r>
  <r>
    <x v="6"/>
    <x v="10"/>
    <x v="6324"/>
  </r>
  <r>
    <x v="6"/>
    <x v="11"/>
    <x v="7393"/>
  </r>
  <r>
    <x v="6"/>
    <x v="12"/>
    <x v="5423"/>
  </r>
  <r>
    <x v="6"/>
    <x v="13"/>
    <x v="7394"/>
  </r>
  <r>
    <x v="6"/>
    <x v="14"/>
    <x v="2150"/>
  </r>
  <r>
    <x v="6"/>
    <x v="15"/>
    <x v="7395"/>
  </r>
  <r>
    <x v="6"/>
    <x v="16"/>
    <x v="7396"/>
  </r>
  <r>
    <x v="6"/>
    <x v="17"/>
    <x v="5338"/>
  </r>
  <r>
    <x v="6"/>
    <x v="18"/>
    <x v="5434"/>
  </r>
  <r>
    <x v="6"/>
    <x v="19"/>
    <x v="5311"/>
  </r>
  <r>
    <x v="6"/>
    <x v="20"/>
    <x v="3871"/>
  </r>
  <r>
    <x v="6"/>
    <x v="21"/>
    <x v="2010"/>
  </r>
  <r>
    <x v="6"/>
    <x v="22"/>
    <x v="1429"/>
  </r>
  <r>
    <x v="6"/>
    <x v="23"/>
    <x v="42"/>
  </r>
  <r>
    <x v="6"/>
    <x v="0"/>
    <x v="1588"/>
  </r>
  <r>
    <x v="6"/>
    <x v="1"/>
    <x v="6074"/>
  </r>
  <r>
    <x v="6"/>
    <x v="2"/>
    <x v="2087"/>
  </r>
  <r>
    <x v="6"/>
    <x v="3"/>
    <x v="2933"/>
  </r>
  <r>
    <x v="6"/>
    <x v="4"/>
    <x v="3625"/>
  </r>
  <r>
    <x v="6"/>
    <x v="5"/>
    <x v="1594"/>
  </r>
  <r>
    <x v="6"/>
    <x v="6"/>
    <x v="3564"/>
  </r>
  <r>
    <x v="6"/>
    <x v="7"/>
    <x v="466"/>
  </r>
  <r>
    <x v="6"/>
    <x v="8"/>
    <x v="2394"/>
  </r>
  <r>
    <x v="6"/>
    <x v="9"/>
    <x v="2662"/>
  </r>
  <r>
    <x v="6"/>
    <x v="10"/>
    <x v="6984"/>
  </r>
  <r>
    <x v="6"/>
    <x v="11"/>
    <x v="7397"/>
  </r>
  <r>
    <x v="6"/>
    <x v="12"/>
    <x v="1723"/>
  </r>
  <r>
    <x v="6"/>
    <x v="13"/>
    <x v="7398"/>
  </r>
  <r>
    <x v="6"/>
    <x v="14"/>
    <x v="7399"/>
  </r>
  <r>
    <x v="6"/>
    <x v="15"/>
    <x v="7400"/>
  </r>
  <r>
    <x v="6"/>
    <x v="16"/>
    <x v="7401"/>
  </r>
  <r>
    <x v="6"/>
    <x v="17"/>
    <x v="7385"/>
  </r>
  <r>
    <x v="6"/>
    <x v="18"/>
    <x v="7402"/>
  </r>
  <r>
    <x v="6"/>
    <x v="19"/>
    <x v="7283"/>
  </r>
  <r>
    <x v="6"/>
    <x v="20"/>
    <x v="1899"/>
  </r>
  <r>
    <x v="6"/>
    <x v="21"/>
    <x v="4756"/>
  </r>
  <r>
    <x v="6"/>
    <x v="22"/>
    <x v="4658"/>
  </r>
  <r>
    <x v="6"/>
    <x v="23"/>
    <x v="7218"/>
  </r>
  <r>
    <x v="6"/>
    <x v="0"/>
    <x v="3657"/>
  </r>
  <r>
    <x v="6"/>
    <x v="1"/>
    <x v="2044"/>
  </r>
  <r>
    <x v="6"/>
    <x v="2"/>
    <x v="2644"/>
  </r>
  <r>
    <x v="6"/>
    <x v="3"/>
    <x v="2193"/>
  </r>
  <r>
    <x v="6"/>
    <x v="4"/>
    <x v="5149"/>
  </r>
  <r>
    <x v="6"/>
    <x v="5"/>
    <x v="2231"/>
  </r>
  <r>
    <x v="6"/>
    <x v="6"/>
    <x v="3975"/>
  </r>
  <r>
    <x v="6"/>
    <x v="7"/>
    <x v="3875"/>
  </r>
  <r>
    <x v="6"/>
    <x v="8"/>
    <x v="4381"/>
  </r>
  <r>
    <x v="6"/>
    <x v="9"/>
    <x v="5202"/>
  </r>
  <r>
    <x v="6"/>
    <x v="10"/>
    <x v="1997"/>
  </r>
  <r>
    <x v="6"/>
    <x v="11"/>
    <x v="6832"/>
  </r>
  <r>
    <x v="6"/>
    <x v="12"/>
    <x v="7403"/>
  </r>
  <r>
    <x v="6"/>
    <x v="13"/>
    <x v="4633"/>
  </r>
  <r>
    <x v="6"/>
    <x v="14"/>
    <x v="6778"/>
  </r>
  <r>
    <x v="6"/>
    <x v="15"/>
    <x v="7404"/>
  </r>
  <r>
    <x v="6"/>
    <x v="16"/>
    <x v="729"/>
  </r>
  <r>
    <x v="6"/>
    <x v="17"/>
    <x v="7405"/>
  </r>
  <r>
    <x v="6"/>
    <x v="18"/>
    <x v="6599"/>
  </r>
  <r>
    <x v="6"/>
    <x v="19"/>
    <x v="6511"/>
  </r>
  <r>
    <x v="6"/>
    <x v="20"/>
    <x v="5708"/>
  </r>
  <r>
    <x v="6"/>
    <x v="21"/>
    <x v="3188"/>
  </r>
  <r>
    <x v="6"/>
    <x v="22"/>
    <x v="4797"/>
  </r>
  <r>
    <x v="6"/>
    <x v="23"/>
    <x v="3586"/>
  </r>
  <r>
    <x v="6"/>
    <x v="0"/>
    <x v="5639"/>
  </r>
  <r>
    <x v="6"/>
    <x v="1"/>
    <x v="2291"/>
  </r>
  <r>
    <x v="6"/>
    <x v="2"/>
    <x v="4131"/>
  </r>
  <r>
    <x v="6"/>
    <x v="3"/>
    <x v="3553"/>
  </r>
  <r>
    <x v="6"/>
    <x v="4"/>
    <x v="2643"/>
  </r>
  <r>
    <x v="6"/>
    <x v="5"/>
    <x v="5417"/>
  </r>
  <r>
    <x v="6"/>
    <x v="6"/>
    <x v="4501"/>
  </r>
  <r>
    <x v="6"/>
    <x v="7"/>
    <x v="454"/>
  </r>
  <r>
    <x v="6"/>
    <x v="8"/>
    <x v="1682"/>
  </r>
  <r>
    <x v="6"/>
    <x v="9"/>
    <x v="6270"/>
  </r>
  <r>
    <x v="6"/>
    <x v="10"/>
    <x v="1882"/>
  </r>
  <r>
    <x v="6"/>
    <x v="11"/>
    <x v="4480"/>
  </r>
  <r>
    <x v="6"/>
    <x v="12"/>
    <x v="4233"/>
  </r>
  <r>
    <x v="6"/>
    <x v="13"/>
    <x v="6640"/>
  </r>
  <r>
    <x v="6"/>
    <x v="14"/>
    <x v="7406"/>
  </r>
  <r>
    <x v="6"/>
    <x v="15"/>
    <x v="7407"/>
  </r>
  <r>
    <x v="6"/>
    <x v="16"/>
    <x v="1756"/>
  </r>
  <r>
    <x v="6"/>
    <x v="17"/>
    <x v="7408"/>
  </r>
  <r>
    <x v="6"/>
    <x v="18"/>
    <x v="5703"/>
  </r>
  <r>
    <x v="6"/>
    <x v="19"/>
    <x v="7409"/>
  </r>
  <r>
    <x v="6"/>
    <x v="20"/>
    <x v="6036"/>
  </r>
  <r>
    <x v="6"/>
    <x v="21"/>
    <x v="1621"/>
  </r>
  <r>
    <x v="6"/>
    <x v="22"/>
    <x v="1665"/>
  </r>
  <r>
    <x v="6"/>
    <x v="23"/>
    <x v="1853"/>
  </r>
  <r>
    <x v="6"/>
    <x v="0"/>
    <x v="1652"/>
  </r>
  <r>
    <x v="6"/>
    <x v="1"/>
    <x v="2774"/>
  </r>
  <r>
    <x v="6"/>
    <x v="2"/>
    <x v="3728"/>
  </r>
  <r>
    <x v="6"/>
    <x v="3"/>
    <x v="2368"/>
  </r>
  <r>
    <x v="6"/>
    <x v="4"/>
    <x v="5637"/>
  </r>
  <r>
    <x v="6"/>
    <x v="5"/>
    <x v="1681"/>
  </r>
  <r>
    <x v="6"/>
    <x v="6"/>
    <x v="2171"/>
  </r>
  <r>
    <x v="6"/>
    <x v="7"/>
    <x v="3588"/>
  </r>
  <r>
    <x v="6"/>
    <x v="8"/>
    <x v="2961"/>
  </r>
  <r>
    <x v="6"/>
    <x v="9"/>
    <x v="3609"/>
  </r>
  <r>
    <x v="6"/>
    <x v="10"/>
    <x v="2190"/>
  </r>
  <r>
    <x v="6"/>
    <x v="11"/>
    <x v="2845"/>
  </r>
  <r>
    <x v="6"/>
    <x v="12"/>
    <x v="4934"/>
  </r>
  <r>
    <x v="6"/>
    <x v="13"/>
    <x v="4736"/>
  </r>
  <r>
    <x v="6"/>
    <x v="14"/>
    <x v="1788"/>
  </r>
  <r>
    <x v="6"/>
    <x v="15"/>
    <x v="463"/>
  </r>
  <r>
    <x v="6"/>
    <x v="16"/>
    <x v="3933"/>
  </r>
  <r>
    <x v="6"/>
    <x v="17"/>
    <x v="5760"/>
  </r>
  <r>
    <x v="6"/>
    <x v="18"/>
    <x v="7410"/>
  </r>
  <r>
    <x v="6"/>
    <x v="19"/>
    <x v="4085"/>
  </r>
  <r>
    <x v="6"/>
    <x v="20"/>
    <x v="5260"/>
  </r>
  <r>
    <x v="6"/>
    <x v="21"/>
    <x v="5562"/>
  </r>
  <r>
    <x v="6"/>
    <x v="22"/>
    <x v="1665"/>
  </r>
  <r>
    <x v="6"/>
    <x v="23"/>
    <x v="403"/>
  </r>
  <r>
    <x v="6"/>
    <x v="0"/>
    <x v="7411"/>
  </r>
  <r>
    <x v="6"/>
    <x v="1"/>
    <x v="5932"/>
  </r>
  <r>
    <x v="6"/>
    <x v="2"/>
    <x v="3940"/>
  </r>
  <r>
    <x v="6"/>
    <x v="3"/>
    <x v="6"/>
  </r>
  <r>
    <x v="6"/>
    <x v="4"/>
    <x v="3600"/>
  </r>
  <r>
    <x v="6"/>
    <x v="5"/>
    <x v="3855"/>
  </r>
  <r>
    <x v="6"/>
    <x v="6"/>
    <x v="2394"/>
  </r>
  <r>
    <x v="6"/>
    <x v="7"/>
    <x v="5787"/>
  </r>
  <r>
    <x v="6"/>
    <x v="8"/>
    <x v="4962"/>
  </r>
  <r>
    <x v="6"/>
    <x v="9"/>
    <x v="1617"/>
  </r>
  <r>
    <x v="6"/>
    <x v="10"/>
    <x v="2747"/>
  </r>
  <r>
    <x v="6"/>
    <x v="11"/>
    <x v="4842"/>
  </r>
  <r>
    <x v="6"/>
    <x v="12"/>
    <x v="5726"/>
  </r>
  <r>
    <x v="6"/>
    <x v="13"/>
    <x v="6285"/>
  </r>
  <r>
    <x v="6"/>
    <x v="14"/>
    <x v="4564"/>
  </r>
  <r>
    <x v="6"/>
    <x v="15"/>
    <x v="4073"/>
  </r>
  <r>
    <x v="6"/>
    <x v="16"/>
    <x v="2186"/>
  </r>
  <r>
    <x v="6"/>
    <x v="17"/>
    <x v="5907"/>
  </r>
  <r>
    <x v="6"/>
    <x v="18"/>
    <x v="3024"/>
  </r>
  <r>
    <x v="6"/>
    <x v="19"/>
    <x v="6453"/>
  </r>
  <r>
    <x v="6"/>
    <x v="20"/>
    <x v="3820"/>
  </r>
  <r>
    <x v="6"/>
    <x v="21"/>
    <x v="4743"/>
  </r>
  <r>
    <x v="6"/>
    <x v="22"/>
    <x v="2415"/>
  </r>
  <r>
    <x v="6"/>
    <x v="23"/>
    <x v="5943"/>
  </r>
  <r>
    <x v="6"/>
    <x v="0"/>
    <x v="1939"/>
  </r>
  <r>
    <x v="6"/>
    <x v="1"/>
    <x v="3795"/>
  </r>
  <r>
    <x v="6"/>
    <x v="2"/>
    <x v="5488"/>
  </r>
  <r>
    <x v="6"/>
    <x v="3"/>
    <x v="4957"/>
  </r>
  <r>
    <x v="6"/>
    <x v="4"/>
    <x v="5563"/>
  </r>
  <r>
    <x v="6"/>
    <x v="5"/>
    <x v="3097"/>
  </r>
  <r>
    <x v="6"/>
    <x v="6"/>
    <x v="3317"/>
  </r>
  <r>
    <x v="6"/>
    <x v="7"/>
    <x v="2823"/>
  </r>
  <r>
    <x v="6"/>
    <x v="8"/>
    <x v="4134"/>
  </r>
  <r>
    <x v="6"/>
    <x v="9"/>
    <x v="2671"/>
  </r>
  <r>
    <x v="6"/>
    <x v="10"/>
    <x v="4865"/>
  </r>
  <r>
    <x v="6"/>
    <x v="11"/>
    <x v="2637"/>
  </r>
  <r>
    <x v="6"/>
    <x v="12"/>
    <x v="2852"/>
  </r>
  <r>
    <x v="6"/>
    <x v="13"/>
    <x v="4525"/>
  </r>
  <r>
    <x v="6"/>
    <x v="14"/>
    <x v="2805"/>
  </r>
  <r>
    <x v="6"/>
    <x v="15"/>
    <x v="5308"/>
  </r>
  <r>
    <x v="6"/>
    <x v="16"/>
    <x v="4927"/>
  </r>
  <r>
    <x v="6"/>
    <x v="17"/>
    <x v="1613"/>
  </r>
  <r>
    <x v="6"/>
    <x v="18"/>
    <x v="5533"/>
  </r>
  <r>
    <x v="6"/>
    <x v="19"/>
    <x v="1595"/>
  </r>
  <r>
    <x v="6"/>
    <x v="20"/>
    <x v="2269"/>
  </r>
  <r>
    <x v="6"/>
    <x v="21"/>
    <x v="2628"/>
  </r>
  <r>
    <x v="6"/>
    <x v="22"/>
    <x v="2303"/>
  </r>
  <r>
    <x v="6"/>
    <x v="23"/>
    <x v="2319"/>
  </r>
  <r>
    <x v="6"/>
    <x v="0"/>
    <x v="3286"/>
  </r>
  <r>
    <x v="6"/>
    <x v="1"/>
    <x v="2463"/>
  </r>
  <r>
    <x v="6"/>
    <x v="2"/>
    <x v="5604"/>
  </r>
  <r>
    <x v="6"/>
    <x v="3"/>
    <x v="2283"/>
  </r>
  <r>
    <x v="6"/>
    <x v="4"/>
    <x v="3523"/>
  </r>
  <r>
    <x v="6"/>
    <x v="5"/>
    <x v="3590"/>
  </r>
  <r>
    <x v="6"/>
    <x v="6"/>
    <x v="2527"/>
  </r>
  <r>
    <x v="6"/>
    <x v="7"/>
    <x v="3743"/>
  </r>
  <r>
    <x v="6"/>
    <x v="8"/>
    <x v="4635"/>
  </r>
  <r>
    <x v="6"/>
    <x v="9"/>
    <x v="3341"/>
  </r>
  <r>
    <x v="6"/>
    <x v="10"/>
    <x v="5266"/>
  </r>
  <r>
    <x v="6"/>
    <x v="11"/>
    <x v="2517"/>
  </r>
  <r>
    <x v="6"/>
    <x v="12"/>
    <x v="2855"/>
  </r>
  <r>
    <x v="6"/>
    <x v="13"/>
    <x v="2812"/>
  </r>
  <r>
    <x v="6"/>
    <x v="14"/>
    <x v="5813"/>
  </r>
  <r>
    <x v="6"/>
    <x v="15"/>
    <x v="3888"/>
  </r>
  <r>
    <x v="6"/>
    <x v="16"/>
    <x v="2768"/>
  </r>
  <r>
    <x v="6"/>
    <x v="17"/>
    <x v="3823"/>
  </r>
  <r>
    <x v="6"/>
    <x v="18"/>
    <x v="3235"/>
  </r>
  <r>
    <x v="6"/>
    <x v="19"/>
    <x v="3889"/>
  </r>
  <r>
    <x v="6"/>
    <x v="20"/>
    <x v="7412"/>
  </r>
  <r>
    <x v="6"/>
    <x v="21"/>
    <x v="7413"/>
  </r>
  <r>
    <x v="6"/>
    <x v="22"/>
    <x v="7414"/>
  </r>
  <r>
    <x v="6"/>
    <x v="23"/>
    <x v="7415"/>
  </r>
  <r>
    <x v="6"/>
    <x v="0"/>
    <x v="7416"/>
  </r>
  <r>
    <x v="6"/>
    <x v="1"/>
    <x v="539"/>
  </r>
  <r>
    <x v="6"/>
    <x v="2"/>
    <x v="3640"/>
  </r>
  <r>
    <x v="6"/>
    <x v="3"/>
    <x v="3033"/>
  </r>
  <r>
    <x v="6"/>
    <x v="4"/>
    <x v="1523"/>
  </r>
  <r>
    <x v="6"/>
    <x v="5"/>
    <x v="4394"/>
  </r>
  <r>
    <x v="6"/>
    <x v="6"/>
    <x v="2783"/>
  </r>
  <r>
    <x v="6"/>
    <x v="7"/>
    <x v="5599"/>
  </r>
  <r>
    <x v="6"/>
    <x v="8"/>
    <x v="2773"/>
  </r>
  <r>
    <x v="6"/>
    <x v="9"/>
    <x v="4900"/>
  </r>
  <r>
    <x v="6"/>
    <x v="10"/>
    <x v="5517"/>
  </r>
  <r>
    <x v="6"/>
    <x v="11"/>
    <x v="2779"/>
  </r>
  <r>
    <x v="6"/>
    <x v="12"/>
    <x v="4956"/>
  </r>
  <r>
    <x v="6"/>
    <x v="13"/>
    <x v="3647"/>
  </r>
  <r>
    <x v="6"/>
    <x v="14"/>
    <x v="2309"/>
  </r>
  <r>
    <x v="6"/>
    <x v="15"/>
    <x v="3241"/>
  </r>
  <r>
    <x v="6"/>
    <x v="16"/>
    <x v="2609"/>
  </r>
  <r>
    <x v="6"/>
    <x v="17"/>
    <x v="2650"/>
  </r>
  <r>
    <x v="6"/>
    <x v="18"/>
    <x v="4965"/>
  </r>
  <r>
    <x v="6"/>
    <x v="19"/>
    <x v="5125"/>
  </r>
  <r>
    <x v="6"/>
    <x v="20"/>
    <x v="2212"/>
  </r>
  <r>
    <x v="6"/>
    <x v="21"/>
    <x v="4843"/>
  </r>
  <r>
    <x v="6"/>
    <x v="22"/>
    <x v="2207"/>
  </r>
  <r>
    <x v="6"/>
    <x v="23"/>
    <x v="4849"/>
  </r>
  <r>
    <x v="6"/>
    <x v="0"/>
    <x v="3030"/>
  </r>
  <r>
    <x v="6"/>
    <x v="1"/>
    <x v="2937"/>
  </r>
  <r>
    <x v="6"/>
    <x v="2"/>
    <x v="7417"/>
  </r>
  <r>
    <x v="6"/>
    <x v="3"/>
    <x v="4992"/>
  </r>
  <r>
    <x v="6"/>
    <x v="4"/>
    <x v="4827"/>
  </r>
  <r>
    <x v="6"/>
    <x v="5"/>
    <x v="7045"/>
  </r>
  <r>
    <x v="6"/>
    <x v="6"/>
    <x v="3580"/>
  </r>
  <r>
    <x v="6"/>
    <x v="7"/>
    <x v="2329"/>
  </r>
  <r>
    <x v="6"/>
    <x v="8"/>
    <x v="3164"/>
  </r>
  <r>
    <x v="6"/>
    <x v="9"/>
    <x v="2067"/>
  </r>
  <r>
    <x v="6"/>
    <x v="10"/>
    <x v="3235"/>
  </r>
  <r>
    <x v="6"/>
    <x v="11"/>
    <x v="3640"/>
  </r>
  <r>
    <x v="6"/>
    <x v="12"/>
    <x v="3281"/>
  </r>
  <r>
    <x v="6"/>
    <x v="13"/>
    <x v="3937"/>
  </r>
  <r>
    <x v="6"/>
    <x v="14"/>
    <x v="2793"/>
  </r>
  <r>
    <x v="6"/>
    <x v="15"/>
    <x v="2105"/>
  </r>
  <r>
    <x v="6"/>
    <x v="16"/>
    <x v="2791"/>
  </r>
  <r>
    <x v="6"/>
    <x v="17"/>
    <x v="1647"/>
  </r>
  <r>
    <x v="6"/>
    <x v="18"/>
    <x v="4286"/>
  </r>
  <r>
    <x v="6"/>
    <x v="19"/>
    <x v="2632"/>
  </r>
  <r>
    <x v="6"/>
    <x v="20"/>
    <x v="2056"/>
  </r>
  <r>
    <x v="6"/>
    <x v="21"/>
    <x v="3130"/>
  </r>
  <r>
    <x v="6"/>
    <x v="22"/>
    <x v="3142"/>
  </r>
  <r>
    <x v="6"/>
    <x v="23"/>
    <x v="7418"/>
  </r>
  <r>
    <x v="6"/>
    <x v="0"/>
    <x v="2911"/>
  </r>
  <r>
    <x v="6"/>
    <x v="1"/>
    <x v="5013"/>
  </r>
  <r>
    <x v="6"/>
    <x v="2"/>
    <x v="2277"/>
  </r>
  <r>
    <x v="6"/>
    <x v="3"/>
    <x v="4452"/>
  </r>
  <r>
    <x v="6"/>
    <x v="4"/>
    <x v="3592"/>
  </r>
  <r>
    <x v="6"/>
    <x v="5"/>
    <x v="3730"/>
  </r>
  <r>
    <x v="6"/>
    <x v="6"/>
    <x v="4727"/>
  </r>
  <r>
    <x v="6"/>
    <x v="7"/>
    <x v="1549"/>
  </r>
  <r>
    <x v="6"/>
    <x v="8"/>
    <x v="3723"/>
  </r>
  <r>
    <x v="6"/>
    <x v="9"/>
    <x v="2422"/>
  </r>
  <r>
    <x v="6"/>
    <x v="10"/>
    <x v="2649"/>
  </r>
  <r>
    <x v="6"/>
    <x v="11"/>
    <x v="2290"/>
  </r>
  <r>
    <x v="6"/>
    <x v="12"/>
    <x v="2732"/>
  </r>
  <r>
    <x v="6"/>
    <x v="13"/>
    <x v="2650"/>
  </r>
  <r>
    <x v="6"/>
    <x v="14"/>
    <x v="3036"/>
  </r>
  <r>
    <x v="6"/>
    <x v="15"/>
    <x v="1585"/>
  </r>
  <r>
    <x v="6"/>
    <x v="16"/>
    <x v="3886"/>
  </r>
  <r>
    <x v="6"/>
    <x v="17"/>
    <x v="2235"/>
  </r>
  <r>
    <x v="6"/>
    <x v="18"/>
    <x v="2559"/>
  </r>
  <r>
    <x v="6"/>
    <x v="19"/>
    <x v="3427"/>
  </r>
  <r>
    <x v="6"/>
    <x v="20"/>
    <x v="3972"/>
  </r>
  <r>
    <x v="6"/>
    <x v="21"/>
    <x v="2298"/>
  </r>
  <r>
    <x v="6"/>
    <x v="22"/>
    <x v="4392"/>
  </r>
  <r>
    <x v="6"/>
    <x v="23"/>
    <x v="3172"/>
  </r>
  <r>
    <x v="6"/>
    <x v="0"/>
    <x v="4310"/>
  </r>
  <r>
    <x v="6"/>
    <x v="1"/>
    <x v="2782"/>
  </r>
  <r>
    <x v="6"/>
    <x v="2"/>
    <x v="3247"/>
  </r>
  <r>
    <x v="6"/>
    <x v="3"/>
    <x v="2334"/>
  </r>
  <r>
    <x v="6"/>
    <x v="4"/>
    <x v="3892"/>
  </r>
  <r>
    <x v="6"/>
    <x v="5"/>
    <x v="2015"/>
  </r>
  <r>
    <x v="6"/>
    <x v="6"/>
    <x v="3238"/>
  </r>
  <r>
    <x v="6"/>
    <x v="7"/>
    <x v="2812"/>
  </r>
  <r>
    <x v="6"/>
    <x v="8"/>
    <x v="2056"/>
  </r>
  <r>
    <x v="6"/>
    <x v="9"/>
    <x v="4517"/>
  </r>
  <r>
    <x v="6"/>
    <x v="10"/>
    <x v="5533"/>
  </r>
  <r>
    <x v="6"/>
    <x v="11"/>
    <x v="3920"/>
  </r>
  <r>
    <x v="6"/>
    <x v="12"/>
    <x v="3600"/>
  </r>
  <r>
    <x v="6"/>
    <x v="13"/>
    <x v="4414"/>
  </r>
  <r>
    <x v="6"/>
    <x v="14"/>
    <x v="4556"/>
  </r>
  <r>
    <x v="6"/>
    <x v="15"/>
    <x v="5404"/>
  </r>
  <r>
    <x v="6"/>
    <x v="16"/>
    <x v="4813"/>
  </r>
  <r>
    <x v="6"/>
    <x v="17"/>
    <x v="4877"/>
  </r>
  <r>
    <x v="6"/>
    <x v="18"/>
    <x v="2317"/>
  </r>
  <r>
    <x v="6"/>
    <x v="19"/>
    <x v="4780"/>
  </r>
  <r>
    <x v="6"/>
    <x v="20"/>
    <x v="3641"/>
  </r>
  <r>
    <x v="6"/>
    <x v="21"/>
    <x v="5495"/>
  </r>
  <r>
    <x v="6"/>
    <x v="22"/>
    <x v="3538"/>
  </r>
  <r>
    <x v="6"/>
    <x v="23"/>
    <x v="1605"/>
  </r>
  <r>
    <x v="6"/>
    <x v="0"/>
    <x v="4583"/>
  </r>
  <r>
    <x v="6"/>
    <x v="1"/>
    <x v="4339"/>
  </r>
  <r>
    <x v="6"/>
    <x v="2"/>
    <x v="7009"/>
  </r>
  <r>
    <x v="6"/>
    <x v="3"/>
    <x v="7191"/>
  </r>
  <r>
    <x v="6"/>
    <x v="4"/>
    <x v="5819"/>
  </r>
  <r>
    <x v="6"/>
    <x v="5"/>
    <x v="4550"/>
  </r>
  <r>
    <x v="6"/>
    <x v="6"/>
    <x v="4037"/>
  </r>
  <r>
    <x v="6"/>
    <x v="7"/>
    <x v="4148"/>
  </r>
  <r>
    <x v="6"/>
    <x v="8"/>
    <x v="6222"/>
  </r>
  <r>
    <x v="6"/>
    <x v="9"/>
    <x v="2387"/>
  </r>
  <r>
    <x v="6"/>
    <x v="10"/>
    <x v="4336"/>
  </r>
  <r>
    <x v="6"/>
    <x v="11"/>
    <x v="3862"/>
  </r>
  <r>
    <x v="6"/>
    <x v="12"/>
    <x v="3286"/>
  </r>
  <r>
    <x v="6"/>
    <x v="13"/>
    <x v="5530"/>
  </r>
  <r>
    <x v="6"/>
    <x v="14"/>
    <x v="4943"/>
  </r>
  <r>
    <x v="6"/>
    <x v="15"/>
    <x v="2408"/>
  </r>
  <r>
    <x v="6"/>
    <x v="16"/>
    <x v="3194"/>
  </r>
  <r>
    <x v="6"/>
    <x v="17"/>
    <x v="3909"/>
  </r>
  <r>
    <x v="6"/>
    <x v="18"/>
    <x v="2821"/>
  </r>
  <r>
    <x v="6"/>
    <x v="19"/>
    <x v="4651"/>
  </r>
  <r>
    <x v="6"/>
    <x v="20"/>
    <x v="2878"/>
  </r>
  <r>
    <x v="6"/>
    <x v="21"/>
    <x v="2085"/>
  </r>
  <r>
    <x v="6"/>
    <x v="22"/>
    <x v="1574"/>
  </r>
  <r>
    <x v="6"/>
    <x v="23"/>
    <x v="3056"/>
  </r>
  <r>
    <x v="6"/>
    <x v="0"/>
    <x v="2699"/>
  </r>
  <r>
    <x v="6"/>
    <x v="1"/>
    <x v="4974"/>
  </r>
  <r>
    <x v="6"/>
    <x v="2"/>
    <x v="2070"/>
  </r>
  <r>
    <x v="6"/>
    <x v="3"/>
    <x v="3525"/>
  </r>
  <r>
    <x v="6"/>
    <x v="4"/>
    <x v="5049"/>
  </r>
  <r>
    <x v="6"/>
    <x v="5"/>
    <x v="7016"/>
  </r>
  <r>
    <x v="6"/>
    <x v="6"/>
    <x v="2570"/>
  </r>
  <r>
    <x v="6"/>
    <x v="7"/>
    <x v="4395"/>
  </r>
  <r>
    <x v="6"/>
    <x v="8"/>
    <x v="3825"/>
  </r>
  <r>
    <x v="6"/>
    <x v="9"/>
    <x v="3269"/>
  </r>
  <r>
    <x v="6"/>
    <x v="10"/>
    <x v="5588"/>
  </r>
  <r>
    <x v="6"/>
    <x v="11"/>
    <x v="2687"/>
  </r>
  <r>
    <x v="6"/>
    <x v="12"/>
    <x v="2369"/>
  </r>
  <r>
    <x v="6"/>
    <x v="13"/>
    <x v="2362"/>
  </r>
  <r>
    <x v="6"/>
    <x v="14"/>
    <x v="4936"/>
  </r>
  <r>
    <x v="6"/>
    <x v="15"/>
    <x v="3538"/>
  </r>
  <r>
    <x v="6"/>
    <x v="16"/>
    <x v="5009"/>
  </r>
  <r>
    <x v="6"/>
    <x v="17"/>
    <x v="3919"/>
  </r>
  <r>
    <x v="6"/>
    <x v="18"/>
    <x v="1683"/>
  </r>
  <r>
    <x v="6"/>
    <x v="19"/>
    <x v="6973"/>
  </r>
  <r>
    <x v="6"/>
    <x v="20"/>
    <x v="6143"/>
  </r>
  <r>
    <x v="6"/>
    <x v="21"/>
    <x v="2577"/>
  </r>
  <r>
    <x v="6"/>
    <x v="22"/>
    <x v="2031"/>
  </r>
  <r>
    <x v="6"/>
    <x v="23"/>
    <x v="2765"/>
  </r>
  <r>
    <x v="6"/>
    <x v="0"/>
    <x v="3833"/>
  </r>
  <r>
    <x v="6"/>
    <x v="1"/>
    <x v="4974"/>
  </r>
  <r>
    <x v="6"/>
    <x v="2"/>
    <x v="3390"/>
  </r>
  <r>
    <x v="6"/>
    <x v="3"/>
    <x v="5014"/>
  </r>
  <r>
    <x v="6"/>
    <x v="4"/>
    <x v="3381"/>
  </r>
  <r>
    <x v="6"/>
    <x v="5"/>
    <x v="3907"/>
  </r>
  <r>
    <x v="6"/>
    <x v="6"/>
    <x v="7419"/>
  </r>
  <r>
    <x v="6"/>
    <x v="7"/>
    <x v="4827"/>
  </r>
  <r>
    <x v="6"/>
    <x v="8"/>
    <x v="1571"/>
  </r>
  <r>
    <x v="6"/>
    <x v="9"/>
    <x v="4496"/>
  </r>
  <r>
    <x v="6"/>
    <x v="10"/>
    <x v="4343"/>
  </r>
  <r>
    <x v="6"/>
    <x v="11"/>
    <x v="3802"/>
  </r>
  <r>
    <x v="6"/>
    <x v="12"/>
    <x v="3758"/>
  </r>
  <r>
    <x v="6"/>
    <x v="13"/>
    <x v="2392"/>
  </r>
  <r>
    <x v="6"/>
    <x v="14"/>
    <x v="3620"/>
  </r>
  <r>
    <x v="6"/>
    <x v="15"/>
    <x v="7420"/>
  </r>
  <r>
    <x v="6"/>
    <x v="16"/>
    <x v="7421"/>
  </r>
  <r>
    <x v="6"/>
    <x v="17"/>
    <x v="7422"/>
  </r>
  <r>
    <x v="6"/>
    <x v="18"/>
    <x v="5107"/>
  </r>
  <r>
    <x v="6"/>
    <x v="19"/>
    <x v="38"/>
  </r>
  <r>
    <x v="6"/>
    <x v="20"/>
    <x v="3370"/>
  </r>
  <r>
    <x v="6"/>
    <x v="21"/>
    <x v="1643"/>
  </r>
  <r>
    <x v="6"/>
    <x v="22"/>
    <x v="2962"/>
  </r>
  <r>
    <x v="6"/>
    <x v="23"/>
    <x v="4953"/>
  </r>
  <r>
    <x v="7"/>
    <x v="0"/>
    <x v="3342"/>
  </r>
  <r>
    <x v="7"/>
    <x v="1"/>
    <x v="2200"/>
  </r>
  <r>
    <x v="7"/>
    <x v="2"/>
    <x v="4916"/>
  </r>
  <r>
    <x v="7"/>
    <x v="3"/>
    <x v="2802"/>
  </r>
  <r>
    <x v="7"/>
    <x v="4"/>
    <x v="2959"/>
  </r>
  <r>
    <x v="7"/>
    <x v="5"/>
    <x v="4385"/>
  </r>
  <r>
    <x v="7"/>
    <x v="6"/>
    <x v="3745"/>
  </r>
  <r>
    <x v="7"/>
    <x v="7"/>
    <x v="5139"/>
  </r>
  <r>
    <x v="7"/>
    <x v="8"/>
    <x v="7423"/>
  </r>
  <r>
    <x v="7"/>
    <x v="9"/>
    <x v="4119"/>
  </r>
  <r>
    <x v="7"/>
    <x v="10"/>
    <x v="4954"/>
  </r>
  <r>
    <x v="7"/>
    <x v="11"/>
    <x v="6048"/>
  </r>
  <r>
    <x v="7"/>
    <x v="12"/>
    <x v="2957"/>
  </r>
  <r>
    <x v="7"/>
    <x v="13"/>
    <x v="3325"/>
  </r>
  <r>
    <x v="7"/>
    <x v="14"/>
    <x v="6234"/>
  </r>
  <r>
    <x v="7"/>
    <x v="15"/>
    <x v="4600"/>
  </r>
  <r>
    <x v="7"/>
    <x v="16"/>
    <x v="7424"/>
  </r>
  <r>
    <x v="7"/>
    <x v="17"/>
    <x v="6020"/>
  </r>
  <r>
    <x v="7"/>
    <x v="18"/>
    <x v="6278"/>
  </r>
  <r>
    <x v="7"/>
    <x v="19"/>
    <x v="2108"/>
  </r>
  <r>
    <x v="7"/>
    <x v="20"/>
    <x v="5329"/>
  </r>
  <r>
    <x v="7"/>
    <x v="21"/>
    <x v="4791"/>
  </r>
  <r>
    <x v="7"/>
    <x v="22"/>
    <x v="2460"/>
  </r>
  <r>
    <x v="7"/>
    <x v="23"/>
    <x v="1887"/>
  </r>
  <r>
    <x v="7"/>
    <x v="0"/>
    <x v="6869"/>
  </r>
  <r>
    <x v="7"/>
    <x v="1"/>
    <x v="3776"/>
  </r>
  <r>
    <x v="7"/>
    <x v="2"/>
    <x v="4800"/>
  </r>
  <r>
    <x v="7"/>
    <x v="3"/>
    <x v="5499"/>
  </r>
  <r>
    <x v="7"/>
    <x v="4"/>
    <x v="2242"/>
  </r>
  <r>
    <x v="7"/>
    <x v="5"/>
    <x v="3359"/>
  </r>
  <r>
    <x v="7"/>
    <x v="6"/>
    <x v="4312"/>
  </r>
  <r>
    <x v="7"/>
    <x v="7"/>
    <x v="3339"/>
  </r>
  <r>
    <x v="7"/>
    <x v="8"/>
    <x v="3024"/>
  </r>
  <r>
    <x v="7"/>
    <x v="9"/>
    <x v="3636"/>
  </r>
  <r>
    <x v="7"/>
    <x v="10"/>
    <x v="2165"/>
  </r>
  <r>
    <x v="7"/>
    <x v="11"/>
    <x v="3839"/>
  </r>
  <r>
    <x v="7"/>
    <x v="12"/>
    <x v="6236"/>
  </r>
  <r>
    <x v="7"/>
    <x v="13"/>
    <x v="5227"/>
  </r>
  <r>
    <x v="7"/>
    <x v="14"/>
    <x v="4124"/>
  </r>
  <r>
    <x v="7"/>
    <x v="15"/>
    <x v="2775"/>
  </r>
  <r>
    <x v="7"/>
    <x v="16"/>
    <x v="2192"/>
  </r>
  <r>
    <x v="7"/>
    <x v="17"/>
    <x v="2283"/>
  </r>
  <r>
    <x v="7"/>
    <x v="18"/>
    <x v="3427"/>
  </r>
  <r>
    <x v="7"/>
    <x v="19"/>
    <x v="5383"/>
  </r>
  <r>
    <x v="7"/>
    <x v="20"/>
    <x v="2462"/>
  </r>
  <r>
    <x v="7"/>
    <x v="21"/>
    <x v="7042"/>
  </r>
  <r>
    <x v="7"/>
    <x v="22"/>
    <x v="3202"/>
  </r>
  <r>
    <x v="7"/>
    <x v="23"/>
    <x v="2883"/>
  </r>
  <r>
    <x v="7"/>
    <x v="0"/>
    <x v="2778"/>
  </r>
  <r>
    <x v="7"/>
    <x v="1"/>
    <x v="2554"/>
  </r>
  <r>
    <x v="7"/>
    <x v="2"/>
    <x v="2733"/>
  </r>
  <r>
    <x v="7"/>
    <x v="3"/>
    <x v="2512"/>
  </r>
  <r>
    <x v="7"/>
    <x v="4"/>
    <x v="30"/>
  </r>
  <r>
    <x v="7"/>
    <x v="5"/>
    <x v="1567"/>
  </r>
  <r>
    <x v="7"/>
    <x v="6"/>
    <x v="48"/>
  </r>
  <r>
    <x v="7"/>
    <x v="7"/>
    <x v="3745"/>
  </r>
  <r>
    <x v="7"/>
    <x v="8"/>
    <x v="2263"/>
  </r>
  <r>
    <x v="7"/>
    <x v="9"/>
    <x v="2775"/>
  </r>
  <r>
    <x v="7"/>
    <x v="10"/>
    <x v="1855"/>
  </r>
  <r>
    <x v="7"/>
    <x v="11"/>
    <x v="1980"/>
  </r>
  <r>
    <x v="7"/>
    <x v="12"/>
    <x v="3362"/>
  </r>
  <r>
    <x v="7"/>
    <x v="13"/>
    <x v="3542"/>
  </r>
  <r>
    <x v="7"/>
    <x v="14"/>
    <x v="7425"/>
  </r>
  <r>
    <x v="7"/>
    <x v="15"/>
    <x v="7426"/>
  </r>
  <r>
    <x v="7"/>
    <x v="16"/>
    <x v="7427"/>
  </r>
  <r>
    <x v="7"/>
    <x v="17"/>
    <x v="6581"/>
  </r>
  <r>
    <x v="7"/>
    <x v="18"/>
    <x v="3733"/>
  </r>
  <r>
    <x v="7"/>
    <x v="19"/>
    <x v="5876"/>
  </r>
  <r>
    <x v="7"/>
    <x v="20"/>
    <x v="2961"/>
  </r>
  <r>
    <x v="7"/>
    <x v="21"/>
    <x v="5489"/>
  </r>
  <r>
    <x v="7"/>
    <x v="22"/>
    <x v="2288"/>
  </r>
  <r>
    <x v="7"/>
    <x v="23"/>
    <x v="4755"/>
  </r>
  <r>
    <x v="7"/>
    <x v="0"/>
    <x v="4002"/>
  </r>
  <r>
    <x v="7"/>
    <x v="1"/>
    <x v="1854"/>
  </r>
  <r>
    <x v="7"/>
    <x v="2"/>
    <x v="3161"/>
  </r>
  <r>
    <x v="7"/>
    <x v="3"/>
    <x v="4350"/>
  </r>
  <r>
    <x v="7"/>
    <x v="4"/>
    <x v="7219"/>
  </r>
  <r>
    <x v="7"/>
    <x v="5"/>
    <x v="7006"/>
  </r>
  <r>
    <x v="7"/>
    <x v="6"/>
    <x v="6026"/>
  </r>
  <r>
    <x v="7"/>
    <x v="7"/>
    <x v="4094"/>
  </r>
  <r>
    <x v="7"/>
    <x v="8"/>
    <x v="1597"/>
  </r>
  <r>
    <x v="7"/>
    <x v="9"/>
    <x v="4129"/>
  </r>
  <r>
    <x v="7"/>
    <x v="10"/>
    <x v="4142"/>
  </r>
  <r>
    <x v="7"/>
    <x v="11"/>
    <x v="6135"/>
  </r>
  <r>
    <x v="7"/>
    <x v="12"/>
    <x v="7100"/>
  </r>
  <r>
    <x v="7"/>
    <x v="13"/>
    <x v="3"/>
  </r>
  <r>
    <x v="7"/>
    <x v="14"/>
    <x v="7428"/>
  </r>
  <r>
    <x v="7"/>
    <x v="15"/>
    <x v="7429"/>
  </r>
  <r>
    <x v="7"/>
    <x v="16"/>
    <x v="1741"/>
  </r>
  <r>
    <x v="7"/>
    <x v="17"/>
    <x v="7430"/>
  </r>
  <r>
    <x v="7"/>
    <x v="18"/>
    <x v="7431"/>
  </r>
  <r>
    <x v="7"/>
    <x v="19"/>
    <x v="7432"/>
  </r>
  <r>
    <x v="7"/>
    <x v="20"/>
    <x v="7433"/>
  </r>
  <r>
    <x v="7"/>
    <x v="21"/>
    <x v="7379"/>
  </r>
  <r>
    <x v="7"/>
    <x v="22"/>
    <x v="4081"/>
  </r>
  <r>
    <x v="7"/>
    <x v="23"/>
    <x v="1640"/>
  </r>
  <r>
    <x v="7"/>
    <x v="0"/>
    <x v="1745"/>
  </r>
  <r>
    <x v="7"/>
    <x v="1"/>
    <x v="5722"/>
  </r>
  <r>
    <x v="7"/>
    <x v="2"/>
    <x v="2757"/>
  </r>
  <r>
    <x v="7"/>
    <x v="3"/>
    <x v="3357"/>
  </r>
  <r>
    <x v="7"/>
    <x v="4"/>
    <x v="5762"/>
  </r>
  <r>
    <x v="7"/>
    <x v="5"/>
    <x v="3357"/>
  </r>
  <r>
    <x v="7"/>
    <x v="6"/>
    <x v="2115"/>
  </r>
  <r>
    <x v="7"/>
    <x v="7"/>
    <x v="6349"/>
  </r>
  <r>
    <x v="7"/>
    <x v="8"/>
    <x v="4592"/>
  </r>
  <r>
    <x v="7"/>
    <x v="9"/>
    <x v="3204"/>
  </r>
  <r>
    <x v="7"/>
    <x v="10"/>
    <x v="2773"/>
  </r>
  <r>
    <x v="7"/>
    <x v="11"/>
    <x v="5530"/>
  </r>
  <r>
    <x v="7"/>
    <x v="12"/>
    <x v="3891"/>
  </r>
  <r>
    <x v="7"/>
    <x v="13"/>
    <x v="2858"/>
  </r>
  <r>
    <x v="7"/>
    <x v="14"/>
    <x v="6253"/>
  </r>
  <r>
    <x v="7"/>
    <x v="15"/>
    <x v="2005"/>
  </r>
  <r>
    <x v="7"/>
    <x v="16"/>
    <x v="4770"/>
  </r>
  <r>
    <x v="7"/>
    <x v="17"/>
    <x v="5479"/>
  </r>
  <r>
    <x v="7"/>
    <x v="18"/>
    <x v="2039"/>
  </r>
  <r>
    <x v="7"/>
    <x v="19"/>
    <x v="4716"/>
  </r>
  <r>
    <x v="7"/>
    <x v="20"/>
    <x v="2038"/>
  </r>
  <r>
    <x v="7"/>
    <x v="21"/>
    <x v="3241"/>
  </r>
  <r>
    <x v="7"/>
    <x v="22"/>
    <x v="2855"/>
  </r>
  <r>
    <x v="7"/>
    <x v="23"/>
    <x v="3750"/>
  </r>
  <r>
    <x v="7"/>
    <x v="0"/>
    <x v="2890"/>
  </r>
  <r>
    <x v="7"/>
    <x v="1"/>
    <x v="5363"/>
  </r>
  <r>
    <x v="7"/>
    <x v="2"/>
    <x v="3592"/>
  </r>
  <r>
    <x v="7"/>
    <x v="3"/>
    <x v="7434"/>
  </r>
  <r>
    <x v="7"/>
    <x v="4"/>
    <x v="5506"/>
  </r>
  <r>
    <x v="7"/>
    <x v="5"/>
    <x v="7435"/>
  </r>
  <r>
    <x v="7"/>
    <x v="6"/>
    <x v="5549"/>
  </r>
  <r>
    <x v="7"/>
    <x v="7"/>
    <x v="5012"/>
  </r>
  <r>
    <x v="7"/>
    <x v="8"/>
    <x v="3284"/>
  </r>
  <r>
    <x v="7"/>
    <x v="9"/>
    <x v="5821"/>
  </r>
  <r>
    <x v="7"/>
    <x v="10"/>
    <x v="3485"/>
  </r>
  <r>
    <x v="7"/>
    <x v="11"/>
    <x v="5632"/>
  </r>
  <r>
    <x v="7"/>
    <x v="12"/>
    <x v="2689"/>
  </r>
  <r>
    <x v="7"/>
    <x v="13"/>
    <x v="5549"/>
  </r>
  <r>
    <x v="7"/>
    <x v="14"/>
    <x v="3899"/>
  </r>
  <r>
    <x v="7"/>
    <x v="15"/>
    <x v="3896"/>
  </r>
  <r>
    <x v="7"/>
    <x v="16"/>
    <x v="2359"/>
  </r>
  <r>
    <x v="7"/>
    <x v="17"/>
    <x v="3660"/>
  </r>
  <r>
    <x v="7"/>
    <x v="18"/>
    <x v="2763"/>
  </r>
  <r>
    <x v="7"/>
    <x v="19"/>
    <x v="2554"/>
  </r>
  <r>
    <x v="7"/>
    <x v="20"/>
    <x v="2783"/>
  </r>
  <r>
    <x v="7"/>
    <x v="21"/>
    <x v="5793"/>
  </r>
  <r>
    <x v="7"/>
    <x v="22"/>
    <x v="6851"/>
  </r>
  <r>
    <x v="7"/>
    <x v="23"/>
    <x v="3717"/>
  </r>
  <r>
    <x v="7"/>
    <x v="0"/>
    <x v="3039"/>
  </r>
  <r>
    <x v="7"/>
    <x v="1"/>
    <x v="5791"/>
  </r>
  <r>
    <x v="7"/>
    <x v="2"/>
    <x v="3580"/>
  </r>
  <r>
    <x v="7"/>
    <x v="3"/>
    <x v="3517"/>
  </r>
  <r>
    <x v="7"/>
    <x v="4"/>
    <x v="5553"/>
  </r>
  <r>
    <x v="7"/>
    <x v="5"/>
    <x v="3298"/>
  </r>
  <r>
    <x v="7"/>
    <x v="6"/>
    <x v="5371"/>
  </r>
  <r>
    <x v="7"/>
    <x v="7"/>
    <x v="2351"/>
  </r>
  <r>
    <x v="7"/>
    <x v="8"/>
    <x v="3889"/>
  </r>
  <r>
    <x v="7"/>
    <x v="9"/>
    <x v="2835"/>
  </r>
  <r>
    <x v="7"/>
    <x v="10"/>
    <x v="2778"/>
  </r>
  <r>
    <x v="7"/>
    <x v="11"/>
    <x v="2517"/>
  </r>
  <r>
    <x v="7"/>
    <x v="12"/>
    <x v="5266"/>
  </r>
  <r>
    <x v="7"/>
    <x v="13"/>
    <x v="4639"/>
  </r>
  <r>
    <x v="7"/>
    <x v="14"/>
    <x v="2793"/>
  </r>
  <r>
    <x v="7"/>
    <x v="15"/>
    <x v="2016"/>
  </r>
  <r>
    <x v="7"/>
    <x v="16"/>
    <x v="2297"/>
  </r>
  <r>
    <x v="7"/>
    <x v="17"/>
    <x v="2367"/>
  </r>
  <r>
    <x v="7"/>
    <x v="18"/>
    <x v="2084"/>
  </r>
  <r>
    <x v="7"/>
    <x v="19"/>
    <x v="2088"/>
  </r>
  <r>
    <x v="7"/>
    <x v="20"/>
    <x v="5774"/>
  </r>
  <r>
    <x v="7"/>
    <x v="21"/>
    <x v="5525"/>
  </r>
  <r>
    <x v="7"/>
    <x v="22"/>
    <x v="4304"/>
  </r>
  <r>
    <x v="7"/>
    <x v="23"/>
    <x v="2796"/>
  </r>
  <r>
    <x v="7"/>
    <x v="0"/>
    <x v="5661"/>
  </r>
  <r>
    <x v="7"/>
    <x v="1"/>
    <x v="4834"/>
  </r>
  <r>
    <x v="7"/>
    <x v="2"/>
    <x v="4946"/>
  </r>
  <r>
    <x v="7"/>
    <x v="3"/>
    <x v="2574"/>
  </r>
  <r>
    <x v="7"/>
    <x v="4"/>
    <x v="2348"/>
  </r>
  <r>
    <x v="7"/>
    <x v="5"/>
    <x v="2348"/>
  </r>
  <r>
    <x v="7"/>
    <x v="6"/>
    <x v="4857"/>
  </r>
  <r>
    <x v="7"/>
    <x v="7"/>
    <x v="3737"/>
  </r>
  <r>
    <x v="7"/>
    <x v="8"/>
    <x v="2424"/>
  </r>
  <r>
    <x v="7"/>
    <x v="9"/>
    <x v="4780"/>
  </r>
  <r>
    <x v="7"/>
    <x v="10"/>
    <x v="3806"/>
  </r>
  <r>
    <x v="7"/>
    <x v="11"/>
    <x v="3916"/>
  </r>
  <r>
    <x v="7"/>
    <x v="12"/>
    <x v="3641"/>
  </r>
  <r>
    <x v="7"/>
    <x v="13"/>
    <x v="2859"/>
  </r>
  <r>
    <x v="7"/>
    <x v="14"/>
    <x v="2608"/>
  </r>
  <r>
    <x v="7"/>
    <x v="15"/>
    <x v="2198"/>
  </r>
  <r>
    <x v="7"/>
    <x v="16"/>
    <x v="3927"/>
  </r>
  <r>
    <x v="7"/>
    <x v="17"/>
    <x v="70"/>
  </r>
  <r>
    <x v="7"/>
    <x v="18"/>
    <x v="2267"/>
  </r>
  <r>
    <x v="7"/>
    <x v="19"/>
    <x v="3563"/>
  </r>
  <r>
    <x v="7"/>
    <x v="20"/>
    <x v="4417"/>
  </r>
  <r>
    <x v="7"/>
    <x v="21"/>
    <x v="6060"/>
  </r>
  <r>
    <x v="7"/>
    <x v="22"/>
    <x v="3201"/>
  </r>
  <r>
    <x v="7"/>
    <x v="23"/>
    <x v="2341"/>
  </r>
  <r>
    <x v="7"/>
    <x v="0"/>
    <x v="3032"/>
  </r>
  <r>
    <x v="7"/>
    <x v="1"/>
    <x v="2077"/>
  </r>
  <r>
    <x v="7"/>
    <x v="2"/>
    <x v="3386"/>
  </r>
  <r>
    <x v="7"/>
    <x v="3"/>
    <x v="3153"/>
  </r>
  <r>
    <x v="7"/>
    <x v="4"/>
    <x v="3897"/>
  </r>
  <r>
    <x v="7"/>
    <x v="5"/>
    <x v="2811"/>
  </r>
  <r>
    <x v="7"/>
    <x v="6"/>
    <x v="2222"/>
  </r>
  <r>
    <x v="7"/>
    <x v="7"/>
    <x v="2752"/>
  </r>
  <r>
    <x v="7"/>
    <x v="8"/>
    <x v="5813"/>
  </r>
  <r>
    <x v="7"/>
    <x v="9"/>
    <x v="2862"/>
  </r>
  <r>
    <x v="7"/>
    <x v="10"/>
    <x v="2855"/>
  </r>
  <r>
    <x v="7"/>
    <x v="11"/>
    <x v="2887"/>
  </r>
  <r>
    <x v="7"/>
    <x v="12"/>
    <x v="3445"/>
  </r>
  <r>
    <x v="7"/>
    <x v="13"/>
    <x v="5258"/>
  </r>
  <r>
    <x v="7"/>
    <x v="14"/>
    <x v="3680"/>
  </r>
  <r>
    <x v="7"/>
    <x v="15"/>
    <x v="52"/>
  </r>
  <r>
    <x v="7"/>
    <x v="16"/>
    <x v="5711"/>
  </r>
  <r>
    <x v="7"/>
    <x v="17"/>
    <x v="441"/>
  </r>
  <r>
    <x v="7"/>
    <x v="18"/>
    <x v="5740"/>
  </r>
  <r>
    <x v="7"/>
    <x v="19"/>
    <x v="1646"/>
  </r>
  <r>
    <x v="7"/>
    <x v="20"/>
    <x v="4274"/>
  </r>
  <r>
    <x v="7"/>
    <x v="21"/>
    <x v="2423"/>
  </r>
  <r>
    <x v="7"/>
    <x v="22"/>
    <x v="3009"/>
  </r>
  <r>
    <x v="7"/>
    <x v="23"/>
    <x v="2737"/>
  </r>
  <r>
    <x v="7"/>
    <x v="0"/>
    <x v="2754"/>
  </r>
  <r>
    <x v="7"/>
    <x v="1"/>
    <x v="5366"/>
  </r>
  <r>
    <x v="7"/>
    <x v="2"/>
    <x v="3356"/>
  </r>
  <r>
    <x v="7"/>
    <x v="3"/>
    <x v="4395"/>
  </r>
  <r>
    <x v="7"/>
    <x v="4"/>
    <x v="3924"/>
  </r>
  <r>
    <x v="7"/>
    <x v="5"/>
    <x v="2326"/>
  </r>
  <r>
    <x v="7"/>
    <x v="6"/>
    <x v="2235"/>
  </r>
  <r>
    <x v="7"/>
    <x v="7"/>
    <x v="3445"/>
  </r>
  <r>
    <x v="7"/>
    <x v="8"/>
    <x v="2272"/>
  </r>
  <r>
    <x v="7"/>
    <x v="9"/>
    <x v="5569"/>
  </r>
  <r>
    <x v="7"/>
    <x v="10"/>
    <x v="1965"/>
  </r>
  <r>
    <x v="7"/>
    <x v="11"/>
    <x v="6239"/>
  </r>
  <r>
    <x v="7"/>
    <x v="12"/>
    <x v="4551"/>
  </r>
  <r>
    <x v="7"/>
    <x v="13"/>
    <x v="1785"/>
  </r>
  <r>
    <x v="7"/>
    <x v="14"/>
    <x v="562"/>
  </r>
  <r>
    <x v="7"/>
    <x v="15"/>
    <x v="5298"/>
  </r>
  <r>
    <x v="7"/>
    <x v="16"/>
    <x v="1762"/>
  </r>
  <r>
    <x v="7"/>
    <x v="17"/>
    <x v="5863"/>
  </r>
  <r>
    <x v="7"/>
    <x v="18"/>
    <x v="5148"/>
  </r>
  <r>
    <x v="7"/>
    <x v="19"/>
    <x v="4003"/>
  </r>
  <r>
    <x v="7"/>
    <x v="20"/>
    <x v="3374"/>
  </r>
  <r>
    <x v="7"/>
    <x v="21"/>
    <x v="4556"/>
  </r>
  <r>
    <x v="7"/>
    <x v="22"/>
    <x v="2823"/>
  </r>
  <r>
    <x v="7"/>
    <x v="23"/>
    <x v="2302"/>
  </r>
  <r>
    <x v="7"/>
    <x v="0"/>
    <x v="2632"/>
  </r>
  <r>
    <x v="7"/>
    <x v="1"/>
    <x v="4138"/>
  </r>
  <r>
    <x v="7"/>
    <x v="2"/>
    <x v="4519"/>
  </r>
  <r>
    <x v="7"/>
    <x v="3"/>
    <x v="2861"/>
  </r>
  <r>
    <x v="7"/>
    <x v="4"/>
    <x v="4443"/>
  </r>
  <r>
    <x v="7"/>
    <x v="5"/>
    <x v="4921"/>
  </r>
  <r>
    <x v="7"/>
    <x v="6"/>
    <x v="4133"/>
  </r>
  <r>
    <x v="7"/>
    <x v="7"/>
    <x v="6841"/>
  </r>
  <r>
    <x v="7"/>
    <x v="8"/>
    <x v="2615"/>
  </r>
  <r>
    <x v="7"/>
    <x v="9"/>
    <x v="6271"/>
  </r>
  <r>
    <x v="7"/>
    <x v="10"/>
    <x v="2742"/>
  </r>
  <r>
    <x v="7"/>
    <x v="11"/>
    <x v="3870"/>
  </r>
  <r>
    <x v="7"/>
    <x v="12"/>
    <x v="5247"/>
  </r>
  <r>
    <x v="7"/>
    <x v="13"/>
    <x v="1506"/>
  </r>
  <r>
    <x v="7"/>
    <x v="14"/>
    <x v="2741"/>
  </r>
  <r>
    <x v="7"/>
    <x v="15"/>
    <x v="2318"/>
  </r>
  <r>
    <x v="7"/>
    <x v="16"/>
    <x v="2282"/>
  </r>
  <r>
    <x v="7"/>
    <x v="17"/>
    <x v="567"/>
  </r>
  <r>
    <x v="7"/>
    <x v="18"/>
    <x v="2694"/>
  </r>
  <r>
    <x v="7"/>
    <x v="19"/>
    <x v="2110"/>
  </r>
  <r>
    <x v="7"/>
    <x v="20"/>
    <x v="2746"/>
  </r>
  <r>
    <x v="7"/>
    <x v="21"/>
    <x v="454"/>
  </r>
  <r>
    <x v="7"/>
    <x v="22"/>
    <x v="2335"/>
  </r>
  <r>
    <x v="7"/>
    <x v="23"/>
    <x v="3903"/>
  </r>
  <r>
    <x v="7"/>
    <x v="0"/>
    <x v="2230"/>
  </r>
  <r>
    <x v="7"/>
    <x v="1"/>
    <x v="4392"/>
  </r>
  <r>
    <x v="7"/>
    <x v="2"/>
    <x v="2298"/>
  </r>
  <r>
    <x v="7"/>
    <x v="3"/>
    <x v="3202"/>
  </r>
  <r>
    <x v="7"/>
    <x v="4"/>
    <x v="2235"/>
  </r>
  <r>
    <x v="7"/>
    <x v="5"/>
    <x v="3916"/>
  </r>
  <r>
    <x v="7"/>
    <x v="6"/>
    <x v="2568"/>
  </r>
  <r>
    <x v="7"/>
    <x v="7"/>
    <x v="3750"/>
  </r>
  <r>
    <x v="7"/>
    <x v="8"/>
    <x v="2224"/>
  </r>
  <r>
    <x v="7"/>
    <x v="9"/>
    <x v="2568"/>
  </r>
  <r>
    <x v="7"/>
    <x v="10"/>
    <x v="4443"/>
  </r>
  <r>
    <x v="7"/>
    <x v="11"/>
    <x v="4353"/>
  </r>
  <r>
    <x v="7"/>
    <x v="12"/>
    <x v="5530"/>
  </r>
  <r>
    <x v="7"/>
    <x v="13"/>
    <x v="3750"/>
  </r>
  <r>
    <x v="7"/>
    <x v="14"/>
    <x v="3806"/>
  </r>
  <r>
    <x v="7"/>
    <x v="15"/>
    <x v="3162"/>
  </r>
  <r>
    <x v="7"/>
    <x v="16"/>
    <x v="4883"/>
  </r>
  <r>
    <x v="7"/>
    <x v="17"/>
    <x v="4359"/>
  </r>
  <r>
    <x v="7"/>
    <x v="18"/>
    <x v="4471"/>
  </r>
  <r>
    <x v="7"/>
    <x v="19"/>
    <x v="2643"/>
  </r>
  <r>
    <x v="7"/>
    <x v="20"/>
    <x v="2952"/>
  </r>
  <r>
    <x v="7"/>
    <x v="21"/>
    <x v="1624"/>
  </r>
  <r>
    <x v="7"/>
    <x v="22"/>
    <x v="3001"/>
  </r>
  <r>
    <x v="7"/>
    <x v="23"/>
    <x v="2802"/>
  </r>
  <r>
    <x v="7"/>
    <x v="0"/>
    <x v="487"/>
  </r>
  <r>
    <x v="7"/>
    <x v="1"/>
    <x v="2047"/>
  </r>
  <r>
    <x v="7"/>
    <x v="2"/>
    <x v="2073"/>
  </r>
  <r>
    <x v="7"/>
    <x v="3"/>
    <x v="4310"/>
  </r>
  <r>
    <x v="7"/>
    <x v="4"/>
    <x v="3173"/>
  </r>
  <r>
    <x v="7"/>
    <x v="5"/>
    <x v="2342"/>
  </r>
  <r>
    <x v="7"/>
    <x v="6"/>
    <x v="2208"/>
  </r>
  <r>
    <x v="7"/>
    <x v="7"/>
    <x v="3007"/>
  </r>
  <r>
    <x v="7"/>
    <x v="8"/>
    <x v="3613"/>
  </r>
  <r>
    <x v="7"/>
    <x v="9"/>
    <x v="2455"/>
  </r>
  <r>
    <x v="7"/>
    <x v="10"/>
    <x v="3937"/>
  </r>
  <r>
    <x v="7"/>
    <x v="11"/>
    <x v="2825"/>
  </r>
  <r>
    <x v="7"/>
    <x v="12"/>
    <x v="1581"/>
  </r>
  <r>
    <x v="7"/>
    <x v="13"/>
    <x v="3436"/>
  </r>
  <r>
    <x v="7"/>
    <x v="14"/>
    <x v="285"/>
  </r>
  <r>
    <x v="7"/>
    <x v="15"/>
    <x v="4736"/>
  </r>
  <r>
    <x v="7"/>
    <x v="16"/>
    <x v="5251"/>
  </r>
  <r>
    <x v="7"/>
    <x v="17"/>
    <x v="4718"/>
  </r>
  <r>
    <x v="7"/>
    <x v="18"/>
    <x v="4525"/>
  </r>
  <r>
    <x v="7"/>
    <x v="19"/>
    <x v="2522"/>
  </r>
  <r>
    <x v="7"/>
    <x v="20"/>
    <x v="2486"/>
  </r>
  <r>
    <x v="7"/>
    <x v="21"/>
    <x v="2857"/>
  </r>
  <r>
    <x v="7"/>
    <x v="22"/>
    <x v="2057"/>
  </r>
  <r>
    <x v="7"/>
    <x v="23"/>
    <x v="2779"/>
  </r>
  <r>
    <x v="7"/>
    <x v="0"/>
    <x v="2423"/>
  </r>
  <r>
    <x v="7"/>
    <x v="1"/>
    <x v="2561"/>
  </r>
  <r>
    <x v="7"/>
    <x v="2"/>
    <x v="3345"/>
  </r>
  <r>
    <x v="7"/>
    <x v="3"/>
    <x v="581"/>
  </r>
  <r>
    <x v="7"/>
    <x v="4"/>
    <x v="5005"/>
  </r>
  <r>
    <x v="7"/>
    <x v="5"/>
    <x v="5524"/>
  </r>
  <r>
    <x v="7"/>
    <x v="6"/>
    <x v="2601"/>
  </r>
  <r>
    <x v="7"/>
    <x v="7"/>
    <x v="2322"/>
  </r>
  <r>
    <x v="7"/>
    <x v="8"/>
    <x v="2293"/>
  </r>
  <r>
    <x v="7"/>
    <x v="9"/>
    <x v="3008"/>
  </r>
  <r>
    <x v="7"/>
    <x v="10"/>
    <x v="101"/>
  </r>
  <r>
    <x v="7"/>
    <x v="11"/>
    <x v="4383"/>
  </r>
  <r>
    <x v="7"/>
    <x v="12"/>
    <x v="23"/>
  </r>
  <r>
    <x v="7"/>
    <x v="13"/>
    <x v="4796"/>
  </r>
  <r>
    <x v="7"/>
    <x v="14"/>
    <x v="4287"/>
  </r>
  <r>
    <x v="7"/>
    <x v="15"/>
    <x v="1681"/>
  </r>
  <r>
    <x v="7"/>
    <x v="16"/>
    <x v="3208"/>
  </r>
  <r>
    <x v="7"/>
    <x v="17"/>
    <x v="25"/>
  </r>
  <r>
    <x v="7"/>
    <x v="18"/>
    <x v="554"/>
  </r>
  <r>
    <x v="7"/>
    <x v="19"/>
    <x v="6139"/>
  </r>
  <r>
    <x v="7"/>
    <x v="20"/>
    <x v="3553"/>
  </r>
  <r>
    <x v="7"/>
    <x v="21"/>
    <x v="2306"/>
  </r>
  <r>
    <x v="7"/>
    <x v="22"/>
    <x v="2611"/>
  </r>
  <r>
    <x v="7"/>
    <x v="23"/>
    <x v="3200"/>
  </r>
  <r>
    <x v="7"/>
    <x v="0"/>
    <x v="2306"/>
  </r>
  <r>
    <x v="7"/>
    <x v="1"/>
    <x v="3422"/>
  </r>
  <r>
    <x v="7"/>
    <x v="2"/>
    <x v="2485"/>
  </r>
  <r>
    <x v="7"/>
    <x v="3"/>
    <x v="3340"/>
  </r>
  <r>
    <x v="7"/>
    <x v="4"/>
    <x v="2305"/>
  </r>
  <r>
    <x v="7"/>
    <x v="5"/>
    <x v="59"/>
  </r>
  <r>
    <x v="7"/>
    <x v="6"/>
    <x v="5253"/>
  </r>
  <r>
    <x v="7"/>
    <x v="7"/>
    <x v="4889"/>
  </r>
  <r>
    <x v="7"/>
    <x v="8"/>
    <x v="3950"/>
  </r>
  <r>
    <x v="7"/>
    <x v="9"/>
    <x v="30"/>
  </r>
  <r>
    <x v="7"/>
    <x v="10"/>
    <x v="4851"/>
  </r>
  <r>
    <x v="7"/>
    <x v="11"/>
    <x v="3537"/>
  </r>
  <r>
    <x v="7"/>
    <x v="12"/>
    <x v="2111"/>
  </r>
  <r>
    <x v="7"/>
    <x v="13"/>
    <x v="3972"/>
  </r>
  <r>
    <x v="7"/>
    <x v="14"/>
    <x v="2485"/>
  </r>
  <r>
    <x v="7"/>
    <x v="15"/>
    <x v="3803"/>
  </r>
  <r>
    <x v="7"/>
    <x v="16"/>
    <x v="2016"/>
  </r>
  <r>
    <x v="7"/>
    <x v="17"/>
    <x v="2649"/>
  </r>
  <r>
    <x v="7"/>
    <x v="18"/>
    <x v="2545"/>
  </r>
  <r>
    <x v="7"/>
    <x v="19"/>
    <x v="4469"/>
  </r>
  <r>
    <x v="7"/>
    <x v="20"/>
    <x v="2324"/>
  </r>
  <r>
    <x v="7"/>
    <x v="21"/>
    <x v="2569"/>
  </r>
  <r>
    <x v="7"/>
    <x v="22"/>
    <x v="2608"/>
  </r>
  <r>
    <x v="7"/>
    <x v="23"/>
    <x v="2301"/>
  </r>
  <r>
    <x v="7"/>
    <x v="0"/>
    <x v="3669"/>
  </r>
  <r>
    <x v="7"/>
    <x v="1"/>
    <x v="4857"/>
  </r>
  <r>
    <x v="7"/>
    <x v="2"/>
    <x v="539"/>
  </r>
  <r>
    <x v="7"/>
    <x v="3"/>
    <x v="3244"/>
  </r>
  <r>
    <x v="7"/>
    <x v="4"/>
    <x v="4366"/>
  </r>
  <r>
    <x v="7"/>
    <x v="5"/>
    <x v="4916"/>
  </r>
  <r>
    <x v="7"/>
    <x v="6"/>
    <x v="2293"/>
  </r>
  <r>
    <x v="7"/>
    <x v="7"/>
    <x v="2801"/>
  </r>
  <r>
    <x v="7"/>
    <x v="8"/>
    <x v="2571"/>
  </r>
  <r>
    <x v="7"/>
    <x v="9"/>
    <x v="3317"/>
  </r>
  <r>
    <x v="7"/>
    <x v="10"/>
    <x v="3070"/>
  </r>
  <r>
    <x v="7"/>
    <x v="11"/>
    <x v="2996"/>
  </r>
  <r>
    <x v="7"/>
    <x v="12"/>
    <x v="2530"/>
  </r>
  <r>
    <x v="7"/>
    <x v="13"/>
    <x v="2286"/>
  </r>
  <r>
    <x v="7"/>
    <x v="14"/>
    <x v="569"/>
  </r>
  <r>
    <x v="7"/>
    <x v="15"/>
    <x v="538"/>
  </r>
  <r>
    <x v="7"/>
    <x v="16"/>
    <x v="1559"/>
  </r>
  <r>
    <x v="7"/>
    <x v="17"/>
    <x v="1963"/>
  </r>
  <r>
    <x v="7"/>
    <x v="18"/>
    <x v="1639"/>
  </r>
  <r>
    <x v="7"/>
    <x v="19"/>
    <x v="2043"/>
  </r>
  <r>
    <x v="7"/>
    <x v="20"/>
    <x v="6307"/>
  </r>
  <r>
    <x v="7"/>
    <x v="21"/>
    <x v="3328"/>
  </r>
  <r>
    <x v="7"/>
    <x v="22"/>
    <x v="4639"/>
  </r>
  <r>
    <x v="7"/>
    <x v="23"/>
    <x v="2695"/>
  </r>
  <r>
    <x v="7"/>
    <x v="0"/>
    <x v="3007"/>
  </r>
  <r>
    <x v="7"/>
    <x v="1"/>
    <x v="2354"/>
  </r>
  <r>
    <x v="7"/>
    <x v="2"/>
    <x v="2353"/>
  </r>
  <r>
    <x v="7"/>
    <x v="3"/>
    <x v="3924"/>
  </r>
  <r>
    <x v="7"/>
    <x v="4"/>
    <x v="3804"/>
  </r>
  <r>
    <x v="7"/>
    <x v="5"/>
    <x v="5525"/>
  </r>
  <r>
    <x v="7"/>
    <x v="6"/>
    <x v="3947"/>
  </r>
  <r>
    <x v="7"/>
    <x v="7"/>
    <x v="2925"/>
  </r>
  <r>
    <x v="7"/>
    <x v="8"/>
    <x v="3200"/>
  </r>
  <r>
    <x v="7"/>
    <x v="9"/>
    <x v="3806"/>
  </r>
  <r>
    <x v="7"/>
    <x v="10"/>
    <x v="2211"/>
  </r>
  <r>
    <x v="7"/>
    <x v="11"/>
    <x v="3805"/>
  </r>
  <r>
    <x v="7"/>
    <x v="12"/>
    <x v="577"/>
  </r>
  <r>
    <x v="7"/>
    <x v="13"/>
    <x v="1890"/>
  </r>
  <r>
    <x v="7"/>
    <x v="14"/>
    <x v="4083"/>
  </r>
  <r>
    <x v="7"/>
    <x v="15"/>
    <x v="3874"/>
  </r>
  <r>
    <x v="7"/>
    <x v="16"/>
    <x v="3022"/>
  </r>
  <r>
    <x v="7"/>
    <x v="17"/>
    <x v="3348"/>
  </r>
  <r>
    <x v="7"/>
    <x v="18"/>
    <x v="2999"/>
  </r>
  <r>
    <x v="7"/>
    <x v="19"/>
    <x v="4367"/>
  </r>
  <r>
    <x v="7"/>
    <x v="20"/>
    <x v="1511"/>
  </r>
  <r>
    <x v="7"/>
    <x v="21"/>
    <x v="3379"/>
  </r>
  <r>
    <x v="7"/>
    <x v="22"/>
    <x v="5140"/>
  </r>
  <r>
    <x v="7"/>
    <x v="23"/>
    <x v="2399"/>
  </r>
  <r>
    <x v="7"/>
    <x v="0"/>
    <x v="5403"/>
  </r>
  <r>
    <x v="7"/>
    <x v="1"/>
    <x v="7436"/>
  </r>
  <r>
    <x v="7"/>
    <x v="2"/>
    <x v="3773"/>
  </r>
  <r>
    <x v="7"/>
    <x v="3"/>
    <x v="1622"/>
  </r>
  <r>
    <x v="7"/>
    <x v="4"/>
    <x v="4736"/>
  </r>
  <r>
    <x v="7"/>
    <x v="5"/>
    <x v="4582"/>
  </r>
  <r>
    <x v="7"/>
    <x v="6"/>
    <x v="2135"/>
  </r>
  <r>
    <x v="7"/>
    <x v="7"/>
    <x v="6565"/>
  </r>
  <r>
    <x v="7"/>
    <x v="8"/>
    <x v="2815"/>
  </r>
  <r>
    <x v="7"/>
    <x v="9"/>
    <x v="6360"/>
  </r>
  <r>
    <x v="7"/>
    <x v="10"/>
    <x v="5926"/>
  </r>
  <r>
    <x v="7"/>
    <x v="11"/>
    <x v="7437"/>
  </r>
  <r>
    <x v="7"/>
    <x v="12"/>
    <x v="2971"/>
  </r>
  <r>
    <x v="7"/>
    <x v="13"/>
    <x v="4370"/>
  </r>
  <r>
    <x v="7"/>
    <x v="14"/>
    <x v="6671"/>
  </r>
  <r>
    <x v="7"/>
    <x v="15"/>
    <x v="4150"/>
  </r>
  <r>
    <x v="7"/>
    <x v="16"/>
    <x v="461"/>
  </r>
  <r>
    <x v="7"/>
    <x v="17"/>
    <x v="380"/>
  </r>
  <r>
    <x v="7"/>
    <x v="18"/>
    <x v="5764"/>
  </r>
  <r>
    <x v="7"/>
    <x v="19"/>
    <x v="1474"/>
  </r>
  <r>
    <x v="7"/>
    <x v="20"/>
    <x v="7438"/>
  </r>
  <r>
    <x v="7"/>
    <x v="21"/>
    <x v="495"/>
  </r>
  <r>
    <x v="7"/>
    <x v="22"/>
    <x v="2637"/>
  </r>
  <r>
    <x v="7"/>
    <x v="23"/>
    <x v="2515"/>
  </r>
  <r>
    <x v="7"/>
    <x v="0"/>
    <x v="2559"/>
  </r>
  <r>
    <x v="7"/>
    <x v="1"/>
    <x v="4366"/>
  </r>
  <r>
    <x v="7"/>
    <x v="2"/>
    <x v="2856"/>
  </r>
  <r>
    <x v="7"/>
    <x v="3"/>
    <x v="3641"/>
  </r>
  <r>
    <x v="7"/>
    <x v="4"/>
    <x v="2298"/>
  </r>
  <r>
    <x v="7"/>
    <x v="5"/>
    <x v="3715"/>
  </r>
  <r>
    <x v="7"/>
    <x v="6"/>
    <x v="3245"/>
  </r>
  <r>
    <x v="7"/>
    <x v="7"/>
    <x v="1626"/>
  </r>
  <r>
    <x v="7"/>
    <x v="8"/>
    <x v="3539"/>
  </r>
  <r>
    <x v="7"/>
    <x v="9"/>
    <x v="4285"/>
  </r>
  <r>
    <x v="7"/>
    <x v="10"/>
    <x v="2870"/>
  </r>
  <r>
    <x v="7"/>
    <x v="11"/>
    <x v="1547"/>
  </r>
  <r>
    <x v="7"/>
    <x v="12"/>
    <x v="7439"/>
  </r>
  <r>
    <x v="7"/>
    <x v="13"/>
    <x v="5093"/>
  </r>
  <r>
    <x v="7"/>
    <x v="14"/>
    <x v="4795"/>
  </r>
  <r>
    <x v="7"/>
    <x v="15"/>
    <x v="7440"/>
  </r>
  <r>
    <x v="7"/>
    <x v="16"/>
    <x v="5787"/>
  </r>
  <r>
    <x v="7"/>
    <x v="17"/>
    <x v="5124"/>
  </r>
  <r>
    <x v="7"/>
    <x v="18"/>
    <x v="26"/>
  </r>
  <r>
    <x v="7"/>
    <x v="19"/>
    <x v="5721"/>
  </r>
  <r>
    <x v="7"/>
    <x v="20"/>
    <x v="3573"/>
  </r>
  <r>
    <x v="7"/>
    <x v="21"/>
    <x v="1575"/>
  </r>
  <r>
    <x v="7"/>
    <x v="22"/>
    <x v="3232"/>
  </r>
  <r>
    <x v="7"/>
    <x v="23"/>
    <x v="5790"/>
  </r>
  <r>
    <x v="7"/>
    <x v="0"/>
    <x v="2880"/>
  </r>
  <r>
    <x v="7"/>
    <x v="1"/>
    <x v="7134"/>
  </r>
  <r>
    <x v="7"/>
    <x v="2"/>
    <x v="4653"/>
  </r>
  <r>
    <x v="7"/>
    <x v="3"/>
    <x v="4442"/>
  </r>
  <r>
    <x v="7"/>
    <x v="4"/>
    <x v="2738"/>
  </r>
  <r>
    <x v="7"/>
    <x v="5"/>
    <x v="3007"/>
  </r>
  <r>
    <x v="7"/>
    <x v="6"/>
    <x v="5599"/>
  </r>
  <r>
    <x v="7"/>
    <x v="7"/>
    <x v="3422"/>
  </r>
  <r>
    <x v="7"/>
    <x v="8"/>
    <x v="2172"/>
  </r>
  <r>
    <x v="7"/>
    <x v="9"/>
    <x v="3135"/>
  </r>
  <r>
    <x v="7"/>
    <x v="10"/>
    <x v="4894"/>
  </r>
  <r>
    <x v="7"/>
    <x v="11"/>
    <x v="3341"/>
  </r>
  <r>
    <x v="7"/>
    <x v="12"/>
    <x v="5364"/>
  </r>
  <r>
    <x v="7"/>
    <x v="13"/>
    <x v="2013"/>
  </r>
  <r>
    <x v="7"/>
    <x v="14"/>
    <x v="2402"/>
  </r>
  <r>
    <x v="7"/>
    <x v="15"/>
    <x v="3328"/>
  </r>
  <r>
    <x v="7"/>
    <x v="16"/>
    <x v="1681"/>
  </r>
  <r>
    <x v="7"/>
    <x v="17"/>
    <x v="2967"/>
  </r>
  <r>
    <x v="7"/>
    <x v="18"/>
    <x v="3255"/>
  </r>
  <r>
    <x v="7"/>
    <x v="19"/>
    <x v="4311"/>
  </r>
  <r>
    <x v="7"/>
    <x v="20"/>
    <x v="2739"/>
  </r>
  <r>
    <x v="7"/>
    <x v="21"/>
    <x v="4888"/>
  </r>
  <r>
    <x v="7"/>
    <x v="22"/>
    <x v="7441"/>
  </r>
  <r>
    <x v="7"/>
    <x v="23"/>
    <x v="5065"/>
  </r>
  <r>
    <x v="7"/>
    <x v="0"/>
    <x v="7442"/>
  </r>
  <r>
    <x v="7"/>
    <x v="1"/>
    <x v="2810"/>
  </r>
  <r>
    <x v="7"/>
    <x v="2"/>
    <x v="3253"/>
  </r>
  <r>
    <x v="7"/>
    <x v="3"/>
    <x v="7443"/>
  </r>
  <r>
    <x v="7"/>
    <x v="4"/>
    <x v="7444"/>
  </r>
  <r>
    <x v="7"/>
    <x v="5"/>
    <x v="7445"/>
  </r>
  <r>
    <x v="7"/>
    <x v="6"/>
    <x v="2563"/>
  </r>
  <r>
    <x v="7"/>
    <x v="7"/>
    <x v="3654"/>
  </r>
  <r>
    <x v="7"/>
    <x v="8"/>
    <x v="3661"/>
  </r>
  <r>
    <x v="7"/>
    <x v="9"/>
    <x v="4442"/>
  </r>
  <r>
    <x v="7"/>
    <x v="10"/>
    <x v="4074"/>
  </r>
  <r>
    <x v="7"/>
    <x v="11"/>
    <x v="1993"/>
  </r>
  <r>
    <x v="7"/>
    <x v="12"/>
    <x v="4923"/>
  </r>
  <r>
    <x v="7"/>
    <x v="13"/>
    <x v="1547"/>
  </r>
  <r>
    <x v="7"/>
    <x v="14"/>
    <x v="2884"/>
  </r>
  <r>
    <x v="7"/>
    <x v="15"/>
    <x v="2177"/>
  </r>
  <r>
    <x v="7"/>
    <x v="16"/>
    <x v="1605"/>
  </r>
  <r>
    <x v="7"/>
    <x v="17"/>
    <x v="2670"/>
  </r>
  <r>
    <x v="7"/>
    <x v="18"/>
    <x v="5790"/>
  </r>
  <r>
    <x v="7"/>
    <x v="19"/>
    <x v="3326"/>
  </r>
  <r>
    <x v="7"/>
    <x v="20"/>
    <x v="3765"/>
  </r>
  <r>
    <x v="7"/>
    <x v="21"/>
    <x v="48"/>
  </r>
  <r>
    <x v="7"/>
    <x v="22"/>
    <x v="2598"/>
  </r>
  <r>
    <x v="7"/>
    <x v="23"/>
    <x v="3182"/>
  </r>
  <r>
    <x v="7"/>
    <x v="0"/>
    <x v="2012"/>
  </r>
  <r>
    <x v="7"/>
    <x v="1"/>
    <x v="5604"/>
  </r>
  <r>
    <x v="7"/>
    <x v="2"/>
    <x v="2507"/>
  </r>
  <r>
    <x v="7"/>
    <x v="3"/>
    <x v="2501"/>
  </r>
  <r>
    <x v="7"/>
    <x v="4"/>
    <x v="3539"/>
  </r>
  <r>
    <x v="7"/>
    <x v="5"/>
    <x v="3814"/>
  </r>
  <r>
    <x v="7"/>
    <x v="6"/>
    <x v="6949"/>
  </r>
  <r>
    <x v="7"/>
    <x v="7"/>
    <x v="2968"/>
  </r>
  <r>
    <x v="7"/>
    <x v="8"/>
    <x v="1566"/>
  </r>
  <r>
    <x v="7"/>
    <x v="9"/>
    <x v="1857"/>
  </r>
  <r>
    <x v="7"/>
    <x v="10"/>
    <x v="1653"/>
  </r>
  <r>
    <x v="7"/>
    <x v="11"/>
    <x v="5913"/>
  </r>
  <r>
    <x v="7"/>
    <x v="12"/>
    <x v="7446"/>
  </r>
  <r>
    <x v="7"/>
    <x v="13"/>
    <x v="4531"/>
  </r>
  <r>
    <x v="7"/>
    <x v="14"/>
    <x v="7447"/>
  </r>
  <r>
    <x v="7"/>
    <x v="15"/>
    <x v="214"/>
  </r>
  <r>
    <x v="7"/>
    <x v="16"/>
    <x v="7448"/>
  </r>
  <r>
    <x v="7"/>
    <x v="17"/>
    <x v="7449"/>
  </r>
  <r>
    <x v="7"/>
    <x v="18"/>
    <x v="7073"/>
  </r>
  <r>
    <x v="7"/>
    <x v="19"/>
    <x v="2159"/>
  </r>
  <r>
    <x v="7"/>
    <x v="20"/>
    <x v="5303"/>
  </r>
  <r>
    <x v="7"/>
    <x v="21"/>
    <x v="6350"/>
  </r>
  <r>
    <x v="7"/>
    <x v="22"/>
    <x v="5256"/>
  </r>
  <r>
    <x v="7"/>
    <x v="23"/>
    <x v="4913"/>
  </r>
  <r>
    <x v="7"/>
    <x v="0"/>
    <x v="3354"/>
  </r>
  <r>
    <x v="7"/>
    <x v="1"/>
    <x v="4457"/>
  </r>
  <r>
    <x v="7"/>
    <x v="2"/>
    <x v="2873"/>
  </r>
  <r>
    <x v="7"/>
    <x v="3"/>
    <x v="4851"/>
  </r>
  <r>
    <x v="7"/>
    <x v="4"/>
    <x v="2708"/>
  </r>
  <r>
    <x v="7"/>
    <x v="5"/>
    <x v="1876"/>
  </r>
  <r>
    <x v="7"/>
    <x v="6"/>
    <x v="4541"/>
  </r>
  <r>
    <x v="7"/>
    <x v="7"/>
    <x v="7450"/>
  </r>
  <r>
    <x v="7"/>
    <x v="8"/>
    <x v="7053"/>
  </r>
  <r>
    <x v="7"/>
    <x v="9"/>
    <x v="3810"/>
  </r>
  <r>
    <x v="7"/>
    <x v="10"/>
    <x v="5230"/>
  </r>
  <r>
    <x v="7"/>
    <x v="11"/>
    <x v="6093"/>
  </r>
  <r>
    <x v="7"/>
    <x v="12"/>
    <x v="7451"/>
  </r>
  <r>
    <x v="7"/>
    <x v="13"/>
    <x v="4507"/>
  </r>
  <r>
    <x v="7"/>
    <x v="14"/>
    <x v="5741"/>
  </r>
  <r>
    <x v="7"/>
    <x v="15"/>
    <x v="2176"/>
  </r>
  <r>
    <x v="7"/>
    <x v="16"/>
    <x v="5709"/>
  </r>
  <r>
    <x v="7"/>
    <x v="17"/>
    <x v="2231"/>
  </r>
  <r>
    <x v="7"/>
    <x v="18"/>
    <x v="3873"/>
  </r>
  <r>
    <x v="7"/>
    <x v="19"/>
    <x v="5147"/>
  </r>
  <r>
    <x v="7"/>
    <x v="20"/>
    <x v="2407"/>
  </r>
  <r>
    <x v="7"/>
    <x v="21"/>
    <x v="2423"/>
  </r>
  <r>
    <x v="7"/>
    <x v="22"/>
    <x v="2936"/>
  </r>
  <r>
    <x v="7"/>
    <x v="23"/>
    <x v="3574"/>
  </r>
  <r>
    <x v="7"/>
    <x v="0"/>
    <x v="2507"/>
  </r>
  <r>
    <x v="7"/>
    <x v="1"/>
    <x v="2555"/>
  </r>
  <r>
    <x v="7"/>
    <x v="2"/>
    <x v="577"/>
  </r>
  <r>
    <x v="7"/>
    <x v="3"/>
    <x v="2825"/>
  </r>
  <r>
    <x v="7"/>
    <x v="4"/>
    <x v="465"/>
  </r>
  <r>
    <x v="7"/>
    <x v="5"/>
    <x v="2694"/>
  </r>
  <r>
    <x v="7"/>
    <x v="6"/>
    <x v="1943"/>
  </r>
  <r>
    <x v="7"/>
    <x v="7"/>
    <x v="4287"/>
  </r>
  <r>
    <x v="7"/>
    <x v="8"/>
    <x v="2968"/>
  </r>
  <r>
    <x v="7"/>
    <x v="9"/>
    <x v="2492"/>
  </r>
  <r>
    <x v="7"/>
    <x v="10"/>
    <x v="4017"/>
  </r>
  <r>
    <x v="7"/>
    <x v="11"/>
    <x v="4673"/>
  </r>
  <r>
    <x v="7"/>
    <x v="12"/>
    <x v="3597"/>
  </r>
  <r>
    <x v="7"/>
    <x v="13"/>
    <x v="2805"/>
  </r>
  <r>
    <x v="7"/>
    <x v="14"/>
    <x v="2523"/>
  </r>
  <r>
    <x v="7"/>
    <x v="15"/>
    <x v="3950"/>
  </r>
  <r>
    <x v="7"/>
    <x v="16"/>
    <x v="4285"/>
  </r>
  <r>
    <x v="7"/>
    <x v="17"/>
    <x v="2288"/>
  </r>
  <r>
    <x v="7"/>
    <x v="18"/>
    <x v="3286"/>
  </r>
  <r>
    <x v="7"/>
    <x v="19"/>
    <x v="5208"/>
  </r>
  <r>
    <x v="7"/>
    <x v="20"/>
    <x v="2528"/>
  </r>
  <r>
    <x v="7"/>
    <x v="21"/>
    <x v="2706"/>
  </r>
  <r>
    <x v="7"/>
    <x v="22"/>
    <x v="3258"/>
  </r>
  <r>
    <x v="7"/>
    <x v="23"/>
    <x v="3730"/>
  </r>
  <r>
    <x v="7"/>
    <x v="0"/>
    <x v="2568"/>
  </r>
  <r>
    <x v="7"/>
    <x v="1"/>
    <x v="2333"/>
  </r>
  <r>
    <x v="7"/>
    <x v="2"/>
    <x v="4512"/>
  </r>
  <r>
    <x v="7"/>
    <x v="3"/>
    <x v="2210"/>
  </r>
  <r>
    <x v="7"/>
    <x v="4"/>
    <x v="3036"/>
  </r>
  <r>
    <x v="7"/>
    <x v="5"/>
    <x v="5732"/>
  </r>
  <r>
    <x v="7"/>
    <x v="6"/>
    <x v="4566"/>
  </r>
  <r>
    <x v="7"/>
    <x v="7"/>
    <x v="6143"/>
  </r>
  <r>
    <x v="7"/>
    <x v="8"/>
    <x v="4134"/>
  </r>
  <r>
    <x v="7"/>
    <x v="9"/>
    <x v="2211"/>
  </r>
  <r>
    <x v="7"/>
    <x v="10"/>
    <x v="2020"/>
  </r>
  <r>
    <x v="7"/>
    <x v="11"/>
    <x v="2518"/>
  </r>
  <r>
    <x v="7"/>
    <x v="12"/>
    <x v="2100"/>
  </r>
  <r>
    <x v="7"/>
    <x v="13"/>
    <x v="2467"/>
  </r>
  <r>
    <x v="7"/>
    <x v="14"/>
    <x v="5833"/>
  </r>
  <r>
    <x v="7"/>
    <x v="15"/>
    <x v="2305"/>
  </r>
  <r>
    <x v="7"/>
    <x v="16"/>
    <x v="3581"/>
  </r>
  <r>
    <x v="7"/>
    <x v="17"/>
    <x v="2265"/>
  </r>
  <r>
    <x v="7"/>
    <x v="18"/>
    <x v="3036"/>
  </r>
  <r>
    <x v="7"/>
    <x v="19"/>
    <x v="2485"/>
  </r>
  <r>
    <x v="7"/>
    <x v="20"/>
    <x v="4496"/>
  </r>
  <r>
    <x v="7"/>
    <x v="21"/>
    <x v="3245"/>
  </r>
  <r>
    <x v="7"/>
    <x v="22"/>
    <x v="2591"/>
  </r>
  <r>
    <x v="7"/>
    <x v="23"/>
    <x v="2589"/>
  </r>
  <r>
    <x v="7"/>
    <x v="0"/>
    <x v="2631"/>
  </r>
  <r>
    <x v="7"/>
    <x v="1"/>
    <x v="2921"/>
  </r>
  <r>
    <x v="7"/>
    <x v="2"/>
    <x v="3157"/>
  </r>
  <r>
    <x v="7"/>
    <x v="3"/>
    <x v="3750"/>
  </r>
  <r>
    <x v="7"/>
    <x v="4"/>
    <x v="7452"/>
  </r>
  <r>
    <x v="7"/>
    <x v="5"/>
    <x v="2811"/>
  </r>
  <r>
    <x v="7"/>
    <x v="6"/>
    <x v="2076"/>
  </r>
  <r>
    <x v="7"/>
    <x v="7"/>
    <x v="5281"/>
  </r>
  <r>
    <x v="7"/>
    <x v="8"/>
    <x v="5361"/>
  </r>
  <r>
    <x v="7"/>
    <x v="9"/>
    <x v="3388"/>
  </r>
  <r>
    <x v="7"/>
    <x v="10"/>
    <x v="3382"/>
  </r>
  <r>
    <x v="7"/>
    <x v="11"/>
    <x v="5657"/>
  </r>
  <r>
    <x v="7"/>
    <x v="12"/>
    <x v="4995"/>
  </r>
  <r>
    <x v="7"/>
    <x v="13"/>
    <x v="3906"/>
  </r>
  <r>
    <x v="7"/>
    <x v="14"/>
    <x v="5546"/>
  </r>
  <r>
    <x v="7"/>
    <x v="15"/>
    <x v="6303"/>
  </r>
  <r>
    <x v="7"/>
    <x v="16"/>
    <x v="2533"/>
  </r>
  <r>
    <x v="7"/>
    <x v="17"/>
    <x v="3729"/>
  </r>
  <r>
    <x v="7"/>
    <x v="18"/>
    <x v="3238"/>
  </r>
  <r>
    <x v="7"/>
    <x v="19"/>
    <x v="2051"/>
  </r>
  <r>
    <x v="7"/>
    <x v="20"/>
    <x v="4301"/>
  </r>
  <r>
    <x v="7"/>
    <x v="21"/>
    <x v="3899"/>
  </r>
  <r>
    <x v="7"/>
    <x v="22"/>
    <x v="2575"/>
  </r>
  <r>
    <x v="7"/>
    <x v="23"/>
    <x v="4412"/>
  </r>
  <r>
    <x v="7"/>
    <x v="0"/>
    <x v="4512"/>
  </r>
  <r>
    <x v="7"/>
    <x v="1"/>
    <x v="1558"/>
  </r>
  <r>
    <x v="7"/>
    <x v="2"/>
    <x v="5826"/>
  </r>
  <r>
    <x v="7"/>
    <x v="3"/>
    <x v="6413"/>
  </r>
  <r>
    <x v="7"/>
    <x v="4"/>
    <x v="4396"/>
  </r>
  <r>
    <x v="7"/>
    <x v="5"/>
    <x v="6461"/>
  </r>
  <r>
    <x v="7"/>
    <x v="6"/>
    <x v="3291"/>
  </r>
  <r>
    <x v="7"/>
    <x v="7"/>
    <x v="2892"/>
  </r>
  <r>
    <x v="7"/>
    <x v="8"/>
    <x v="5993"/>
  </r>
  <r>
    <x v="7"/>
    <x v="9"/>
    <x v="2052"/>
  </r>
  <r>
    <x v="7"/>
    <x v="10"/>
    <x v="6430"/>
  </r>
  <r>
    <x v="7"/>
    <x v="11"/>
    <x v="4204"/>
  </r>
  <r>
    <x v="7"/>
    <x v="12"/>
    <x v="3029"/>
  </r>
  <r>
    <x v="7"/>
    <x v="13"/>
    <x v="4170"/>
  </r>
  <r>
    <x v="7"/>
    <x v="14"/>
    <x v="3098"/>
  </r>
  <r>
    <x v="7"/>
    <x v="15"/>
    <x v="6433"/>
  </r>
  <r>
    <x v="7"/>
    <x v="16"/>
    <x v="3241"/>
  </r>
  <r>
    <x v="7"/>
    <x v="17"/>
    <x v="4780"/>
  </r>
  <r>
    <x v="7"/>
    <x v="18"/>
    <x v="1579"/>
  </r>
  <r>
    <x v="7"/>
    <x v="19"/>
    <x v="2285"/>
  </r>
  <r>
    <x v="7"/>
    <x v="20"/>
    <x v="3238"/>
  </r>
  <r>
    <x v="7"/>
    <x v="21"/>
    <x v="3729"/>
  </r>
  <r>
    <x v="7"/>
    <x v="22"/>
    <x v="4780"/>
  </r>
  <r>
    <x v="7"/>
    <x v="23"/>
    <x v="2358"/>
  </r>
  <r>
    <x v="7"/>
    <x v="0"/>
    <x v="2210"/>
  </r>
  <r>
    <x v="7"/>
    <x v="1"/>
    <x v="4989"/>
  </r>
  <r>
    <x v="7"/>
    <x v="2"/>
    <x v="2781"/>
  </r>
  <r>
    <x v="7"/>
    <x v="3"/>
    <x v="2359"/>
  </r>
  <r>
    <x v="7"/>
    <x v="4"/>
    <x v="2048"/>
  </r>
  <r>
    <x v="7"/>
    <x v="5"/>
    <x v="1518"/>
  </r>
  <r>
    <x v="7"/>
    <x v="6"/>
    <x v="2529"/>
  </r>
  <r>
    <x v="7"/>
    <x v="7"/>
    <x v="2515"/>
  </r>
  <r>
    <x v="7"/>
    <x v="8"/>
    <x v="2019"/>
  </r>
  <r>
    <x v="7"/>
    <x v="9"/>
    <x v="2962"/>
  </r>
  <r>
    <x v="7"/>
    <x v="10"/>
    <x v="3949"/>
  </r>
  <r>
    <x v="7"/>
    <x v="11"/>
    <x v="3625"/>
  </r>
  <r>
    <x v="7"/>
    <x v="12"/>
    <x v="5033"/>
  </r>
  <r>
    <x v="7"/>
    <x v="13"/>
    <x v="4672"/>
  </r>
  <r>
    <x v="7"/>
    <x v="14"/>
    <x v="2984"/>
  </r>
  <r>
    <x v="7"/>
    <x v="15"/>
    <x v="2965"/>
  </r>
  <r>
    <x v="7"/>
    <x v="16"/>
    <x v="6293"/>
  </r>
  <r>
    <x v="7"/>
    <x v="17"/>
    <x v="2085"/>
  </r>
  <r>
    <x v="7"/>
    <x v="18"/>
    <x v="5754"/>
  </r>
  <r>
    <x v="7"/>
    <x v="19"/>
    <x v="4865"/>
  </r>
  <r>
    <x v="7"/>
    <x v="20"/>
    <x v="5021"/>
  </r>
  <r>
    <x v="7"/>
    <x v="21"/>
    <x v="7453"/>
  </r>
  <r>
    <x v="7"/>
    <x v="22"/>
    <x v="3907"/>
  </r>
  <r>
    <x v="7"/>
    <x v="23"/>
    <x v="3032"/>
  </r>
  <r>
    <x v="7"/>
    <x v="0"/>
    <x v="4536"/>
  </r>
  <r>
    <x v="7"/>
    <x v="1"/>
    <x v="2810"/>
  </r>
  <r>
    <x v="7"/>
    <x v="2"/>
    <x v="3900"/>
  </r>
  <r>
    <x v="7"/>
    <x v="3"/>
    <x v="3093"/>
  </r>
  <r>
    <x v="7"/>
    <x v="4"/>
    <x v="7419"/>
  </r>
  <r>
    <x v="7"/>
    <x v="5"/>
    <x v="3956"/>
  </r>
  <r>
    <x v="7"/>
    <x v="6"/>
    <x v="2298"/>
  </r>
  <r>
    <x v="7"/>
    <x v="7"/>
    <x v="1674"/>
  </r>
  <r>
    <x v="7"/>
    <x v="8"/>
    <x v="3598"/>
  </r>
  <r>
    <x v="7"/>
    <x v="9"/>
    <x v="3239"/>
  </r>
  <r>
    <x v="7"/>
    <x v="10"/>
    <x v="2509"/>
  </r>
  <r>
    <x v="7"/>
    <x v="11"/>
    <x v="5210"/>
  </r>
  <r>
    <x v="7"/>
    <x v="12"/>
    <x v="30"/>
  </r>
  <r>
    <x v="7"/>
    <x v="13"/>
    <x v="4900"/>
  </r>
  <r>
    <x v="7"/>
    <x v="14"/>
    <x v="2789"/>
  </r>
  <r>
    <x v="7"/>
    <x v="15"/>
    <x v="1942"/>
  </r>
  <r>
    <x v="7"/>
    <x v="16"/>
    <x v="2550"/>
  </r>
  <r>
    <x v="7"/>
    <x v="17"/>
    <x v="3257"/>
  </r>
  <r>
    <x v="7"/>
    <x v="18"/>
    <x v="3734"/>
  </r>
  <r>
    <x v="7"/>
    <x v="19"/>
    <x v="3302"/>
  </r>
  <r>
    <x v="7"/>
    <x v="20"/>
    <x v="2206"/>
  </r>
  <r>
    <x v="7"/>
    <x v="21"/>
    <x v="2203"/>
  </r>
  <r>
    <x v="7"/>
    <x v="22"/>
    <x v="3262"/>
  </r>
  <r>
    <x v="7"/>
    <x v="23"/>
    <x v="7454"/>
  </r>
  <r>
    <x v="7"/>
    <x v="0"/>
    <x v="7455"/>
  </r>
  <r>
    <x v="7"/>
    <x v="1"/>
    <x v="7456"/>
  </r>
  <r>
    <x v="7"/>
    <x v="2"/>
    <x v="2531"/>
  </r>
  <r>
    <x v="7"/>
    <x v="3"/>
    <x v="3906"/>
  </r>
  <r>
    <x v="7"/>
    <x v="4"/>
    <x v="2202"/>
  </r>
  <r>
    <x v="7"/>
    <x v="5"/>
    <x v="2047"/>
  </r>
  <r>
    <x v="7"/>
    <x v="6"/>
    <x v="3956"/>
  </r>
  <r>
    <x v="7"/>
    <x v="7"/>
    <x v="3571"/>
  </r>
  <r>
    <x v="7"/>
    <x v="8"/>
    <x v="3244"/>
  </r>
  <r>
    <x v="7"/>
    <x v="9"/>
    <x v="4840"/>
  </r>
  <r>
    <x v="7"/>
    <x v="10"/>
    <x v="2752"/>
  </r>
  <r>
    <x v="7"/>
    <x v="11"/>
    <x v="2329"/>
  </r>
  <r>
    <x v="7"/>
    <x v="12"/>
    <x v="2941"/>
  </r>
  <r>
    <x v="7"/>
    <x v="13"/>
    <x v="2762"/>
  </r>
  <r>
    <x v="7"/>
    <x v="14"/>
    <x v="4208"/>
  </r>
  <r>
    <x v="7"/>
    <x v="15"/>
    <x v="2305"/>
  </r>
  <r>
    <x v="7"/>
    <x v="16"/>
    <x v="1534"/>
  </r>
  <r>
    <x v="7"/>
    <x v="17"/>
    <x v="2666"/>
  </r>
  <r>
    <x v="7"/>
    <x v="18"/>
    <x v="6312"/>
  </r>
  <r>
    <x v="7"/>
    <x v="19"/>
    <x v="3711"/>
  </r>
  <r>
    <x v="7"/>
    <x v="20"/>
    <x v="2102"/>
  </r>
  <r>
    <x v="7"/>
    <x v="21"/>
    <x v="3892"/>
  </r>
  <r>
    <x v="7"/>
    <x v="22"/>
    <x v="2239"/>
  </r>
  <r>
    <x v="7"/>
    <x v="23"/>
    <x v="4966"/>
  </r>
  <r>
    <x v="7"/>
    <x v="0"/>
    <x v="6301"/>
  </r>
  <r>
    <x v="7"/>
    <x v="1"/>
    <x v="3155"/>
  </r>
  <r>
    <x v="7"/>
    <x v="2"/>
    <x v="3481"/>
  </r>
  <r>
    <x v="7"/>
    <x v="3"/>
    <x v="5551"/>
  </r>
  <r>
    <x v="7"/>
    <x v="4"/>
    <x v="2256"/>
  </r>
  <r>
    <x v="7"/>
    <x v="5"/>
    <x v="2543"/>
  </r>
  <r>
    <x v="7"/>
    <x v="6"/>
    <x v="3306"/>
  </r>
  <r>
    <x v="7"/>
    <x v="7"/>
    <x v="4138"/>
  </r>
  <r>
    <x v="7"/>
    <x v="8"/>
    <x v="2095"/>
  </r>
  <r>
    <x v="7"/>
    <x v="9"/>
    <x v="2092"/>
  </r>
  <r>
    <x v="7"/>
    <x v="10"/>
    <x v="2499"/>
  </r>
  <r>
    <x v="7"/>
    <x v="11"/>
    <x v="4469"/>
  </r>
  <r>
    <x v="7"/>
    <x v="12"/>
    <x v="3718"/>
  </r>
  <r>
    <x v="7"/>
    <x v="13"/>
    <x v="2013"/>
  </r>
  <r>
    <x v="7"/>
    <x v="14"/>
    <x v="2554"/>
  </r>
  <r>
    <x v="7"/>
    <x v="15"/>
    <x v="2310"/>
  </r>
  <r>
    <x v="7"/>
    <x v="16"/>
    <x v="2761"/>
  </r>
  <r>
    <x v="7"/>
    <x v="17"/>
    <x v="2309"/>
  </r>
  <r>
    <x v="7"/>
    <x v="18"/>
    <x v="2838"/>
  </r>
  <r>
    <x v="7"/>
    <x v="19"/>
    <x v="3253"/>
  </r>
  <r>
    <x v="7"/>
    <x v="20"/>
    <x v="2533"/>
  </r>
  <r>
    <x v="7"/>
    <x v="21"/>
    <x v="2589"/>
  </r>
  <r>
    <x v="7"/>
    <x v="22"/>
    <x v="4408"/>
  </r>
  <r>
    <x v="7"/>
    <x v="23"/>
    <x v="7457"/>
  </r>
  <r>
    <x v="8"/>
    <x v="0"/>
    <x v="418"/>
  </r>
  <r>
    <x v="8"/>
    <x v="1"/>
    <x v="7458"/>
  </r>
  <r>
    <x v="8"/>
    <x v="2"/>
    <x v="5962"/>
  </r>
  <r>
    <x v="8"/>
    <x v="3"/>
    <x v="3409"/>
  </r>
  <r>
    <x v="8"/>
    <x v="4"/>
    <x v="7459"/>
  </r>
  <r>
    <x v="8"/>
    <x v="5"/>
    <x v="2359"/>
  </r>
  <r>
    <x v="8"/>
    <x v="6"/>
    <x v="3749"/>
  </r>
  <r>
    <x v="8"/>
    <x v="7"/>
    <x v="2651"/>
  </r>
  <r>
    <x v="8"/>
    <x v="8"/>
    <x v="3915"/>
  </r>
  <r>
    <x v="8"/>
    <x v="9"/>
    <x v="2238"/>
  </r>
  <r>
    <x v="8"/>
    <x v="10"/>
    <x v="4203"/>
  </r>
  <r>
    <x v="8"/>
    <x v="11"/>
    <x v="3826"/>
  </r>
  <r>
    <x v="8"/>
    <x v="12"/>
    <x v="5897"/>
  </r>
  <r>
    <x v="8"/>
    <x v="13"/>
    <x v="3296"/>
  </r>
  <r>
    <x v="8"/>
    <x v="14"/>
    <x v="3763"/>
  </r>
  <r>
    <x v="8"/>
    <x v="15"/>
    <x v="3642"/>
  </r>
  <r>
    <x v="8"/>
    <x v="16"/>
    <x v="2573"/>
  </r>
  <r>
    <x v="8"/>
    <x v="17"/>
    <x v="3285"/>
  </r>
  <r>
    <x v="8"/>
    <x v="18"/>
    <x v="3889"/>
  </r>
  <r>
    <x v="8"/>
    <x v="19"/>
    <x v="2563"/>
  </r>
  <r>
    <x v="8"/>
    <x v="20"/>
    <x v="2071"/>
  </r>
  <r>
    <x v="8"/>
    <x v="21"/>
    <x v="3426"/>
  </r>
  <r>
    <x v="8"/>
    <x v="22"/>
    <x v="2256"/>
  </r>
  <r>
    <x v="8"/>
    <x v="23"/>
    <x v="2868"/>
  </r>
  <r>
    <x v="8"/>
    <x v="0"/>
    <x v="7460"/>
  </r>
  <r>
    <x v="8"/>
    <x v="1"/>
    <x v="4365"/>
  </r>
  <r>
    <x v="8"/>
    <x v="2"/>
    <x v="5087"/>
  </r>
  <r>
    <x v="8"/>
    <x v="3"/>
    <x v="5665"/>
  </r>
  <r>
    <x v="8"/>
    <x v="4"/>
    <x v="5556"/>
  </r>
  <r>
    <x v="8"/>
    <x v="5"/>
    <x v="5011"/>
  </r>
  <r>
    <x v="8"/>
    <x v="6"/>
    <x v="7461"/>
  </r>
  <r>
    <x v="8"/>
    <x v="7"/>
    <x v="1572"/>
  </r>
  <r>
    <x v="8"/>
    <x v="8"/>
    <x v="5829"/>
  </r>
  <r>
    <x v="8"/>
    <x v="9"/>
    <x v="5605"/>
  </r>
  <r>
    <x v="8"/>
    <x v="10"/>
    <x v="4396"/>
  </r>
  <r>
    <x v="8"/>
    <x v="11"/>
    <x v="3138"/>
  </r>
  <r>
    <x v="8"/>
    <x v="12"/>
    <x v="3074"/>
  </r>
  <r>
    <x v="8"/>
    <x v="13"/>
    <x v="4908"/>
  </r>
  <r>
    <x v="8"/>
    <x v="14"/>
    <x v="7415"/>
  </r>
  <r>
    <x v="8"/>
    <x v="15"/>
    <x v="3451"/>
  </r>
  <r>
    <x v="8"/>
    <x v="16"/>
    <x v="3291"/>
  </r>
  <r>
    <x v="8"/>
    <x v="17"/>
    <x v="2588"/>
  </r>
  <r>
    <x v="8"/>
    <x v="18"/>
    <x v="2885"/>
  </r>
  <r>
    <x v="8"/>
    <x v="19"/>
    <x v="5125"/>
  </r>
  <r>
    <x v="8"/>
    <x v="20"/>
    <x v="5661"/>
  </r>
  <r>
    <x v="8"/>
    <x v="21"/>
    <x v="3895"/>
  </r>
  <r>
    <x v="8"/>
    <x v="22"/>
    <x v="3717"/>
  </r>
  <r>
    <x v="8"/>
    <x v="23"/>
    <x v="7462"/>
  </r>
  <r>
    <x v="8"/>
    <x v="0"/>
    <x v="6429"/>
  </r>
  <r>
    <x v="8"/>
    <x v="1"/>
    <x v="3066"/>
  </r>
  <r>
    <x v="8"/>
    <x v="2"/>
    <x v="7463"/>
  </r>
  <r>
    <x v="8"/>
    <x v="3"/>
    <x v="5964"/>
  </r>
  <r>
    <x v="8"/>
    <x v="4"/>
    <x v="5070"/>
  </r>
  <r>
    <x v="8"/>
    <x v="5"/>
    <x v="7464"/>
  </r>
  <r>
    <x v="8"/>
    <x v="6"/>
    <x v="7465"/>
  </r>
  <r>
    <x v="8"/>
    <x v="7"/>
    <x v="4984"/>
  </r>
  <r>
    <x v="8"/>
    <x v="8"/>
    <x v="4861"/>
  </r>
  <r>
    <x v="8"/>
    <x v="9"/>
    <x v="2361"/>
  </r>
  <r>
    <x v="8"/>
    <x v="10"/>
    <x v="2314"/>
  </r>
  <r>
    <x v="8"/>
    <x v="11"/>
    <x v="3439"/>
  </r>
  <r>
    <x v="8"/>
    <x v="12"/>
    <x v="3722"/>
  </r>
  <r>
    <x v="8"/>
    <x v="13"/>
    <x v="5667"/>
  </r>
  <r>
    <x v="8"/>
    <x v="14"/>
    <x v="3136"/>
  </r>
  <r>
    <x v="8"/>
    <x v="15"/>
    <x v="3291"/>
  </r>
  <r>
    <x v="8"/>
    <x v="16"/>
    <x v="3946"/>
  </r>
  <r>
    <x v="8"/>
    <x v="17"/>
    <x v="6075"/>
  </r>
  <r>
    <x v="8"/>
    <x v="18"/>
    <x v="7466"/>
  </r>
  <r>
    <x v="8"/>
    <x v="19"/>
    <x v="4835"/>
  </r>
  <r>
    <x v="8"/>
    <x v="20"/>
    <x v="5254"/>
  </r>
  <r>
    <x v="8"/>
    <x v="21"/>
    <x v="5064"/>
  </r>
  <r>
    <x v="8"/>
    <x v="22"/>
    <x v="7467"/>
  </r>
  <r>
    <x v="8"/>
    <x v="23"/>
    <x v="7468"/>
  </r>
  <r>
    <x v="8"/>
    <x v="0"/>
    <x v="4996"/>
  </r>
  <r>
    <x v="8"/>
    <x v="1"/>
    <x v="4273"/>
  </r>
  <r>
    <x v="8"/>
    <x v="2"/>
    <x v="3493"/>
  </r>
  <r>
    <x v="8"/>
    <x v="3"/>
    <x v="7469"/>
  </r>
  <r>
    <x v="8"/>
    <x v="4"/>
    <x v="7470"/>
  </r>
  <r>
    <x v="8"/>
    <x v="5"/>
    <x v="7471"/>
  </r>
  <r>
    <x v="8"/>
    <x v="6"/>
    <x v="7472"/>
  </r>
  <r>
    <x v="8"/>
    <x v="7"/>
    <x v="2075"/>
  </r>
  <r>
    <x v="8"/>
    <x v="8"/>
    <x v="5600"/>
  </r>
  <r>
    <x v="8"/>
    <x v="9"/>
    <x v="5835"/>
  </r>
  <r>
    <x v="8"/>
    <x v="10"/>
    <x v="4984"/>
  </r>
  <r>
    <x v="8"/>
    <x v="11"/>
    <x v="3431"/>
  </r>
  <r>
    <x v="8"/>
    <x v="12"/>
    <x v="3129"/>
  </r>
  <r>
    <x v="8"/>
    <x v="13"/>
    <x v="7473"/>
  </r>
  <r>
    <x v="8"/>
    <x v="14"/>
    <x v="3104"/>
  </r>
  <r>
    <x v="8"/>
    <x v="15"/>
    <x v="5611"/>
  </r>
  <r>
    <x v="8"/>
    <x v="16"/>
    <x v="6438"/>
  </r>
  <r>
    <x v="8"/>
    <x v="17"/>
    <x v="5546"/>
  </r>
  <r>
    <x v="8"/>
    <x v="18"/>
    <x v="5035"/>
  </r>
  <r>
    <x v="8"/>
    <x v="19"/>
    <x v="2185"/>
  </r>
  <r>
    <x v="8"/>
    <x v="20"/>
    <x v="5661"/>
  </r>
  <r>
    <x v="8"/>
    <x v="21"/>
    <x v="4977"/>
  </r>
  <r>
    <x v="8"/>
    <x v="22"/>
    <x v="6264"/>
  </r>
  <r>
    <x v="8"/>
    <x v="23"/>
    <x v="6499"/>
  </r>
  <r>
    <x v="8"/>
    <x v="0"/>
    <x v="5384"/>
  </r>
  <r>
    <x v="8"/>
    <x v="1"/>
    <x v="6941"/>
  </r>
  <r>
    <x v="8"/>
    <x v="2"/>
    <x v="7328"/>
  </r>
  <r>
    <x v="8"/>
    <x v="3"/>
    <x v="4973"/>
  </r>
  <r>
    <x v="8"/>
    <x v="4"/>
    <x v="3297"/>
  </r>
  <r>
    <x v="8"/>
    <x v="5"/>
    <x v="2549"/>
  </r>
  <r>
    <x v="8"/>
    <x v="6"/>
    <x v="3248"/>
  </r>
  <r>
    <x v="8"/>
    <x v="7"/>
    <x v="3173"/>
  </r>
  <r>
    <x v="8"/>
    <x v="8"/>
    <x v="2208"/>
  </r>
  <r>
    <x v="8"/>
    <x v="9"/>
    <x v="4522"/>
  </r>
  <r>
    <x v="8"/>
    <x v="10"/>
    <x v="4138"/>
  </r>
  <r>
    <x v="8"/>
    <x v="11"/>
    <x v="1855"/>
  </r>
  <r>
    <x v="8"/>
    <x v="12"/>
    <x v="3710"/>
  </r>
  <r>
    <x v="8"/>
    <x v="13"/>
    <x v="1535"/>
  </r>
  <r>
    <x v="8"/>
    <x v="14"/>
    <x v="4652"/>
  </r>
  <r>
    <x v="8"/>
    <x v="15"/>
    <x v="4488"/>
  </r>
  <r>
    <x v="8"/>
    <x v="16"/>
    <x v="5281"/>
  </r>
  <r>
    <x v="8"/>
    <x v="17"/>
    <x v="2867"/>
  </r>
  <r>
    <x v="8"/>
    <x v="18"/>
    <x v="2968"/>
  </r>
  <r>
    <x v="8"/>
    <x v="19"/>
    <x v="5148"/>
  </r>
  <r>
    <x v="8"/>
    <x v="20"/>
    <x v="3223"/>
  </r>
  <r>
    <x v="8"/>
    <x v="21"/>
    <x v="1581"/>
  </r>
  <r>
    <x v="8"/>
    <x v="22"/>
    <x v="2281"/>
  </r>
  <r>
    <x v="8"/>
    <x v="23"/>
    <x v="2286"/>
  </r>
  <r>
    <x v="8"/>
    <x v="0"/>
    <x v="2982"/>
  </r>
  <r>
    <x v="8"/>
    <x v="1"/>
    <x v="2826"/>
  </r>
  <r>
    <x v="8"/>
    <x v="2"/>
    <x v="3729"/>
  </r>
  <r>
    <x v="8"/>
    <x v="3"/>
    <x v="2778"/>
  </r>
  <r>
    <x v="8"/>
    <x v="4"/>
    <x v="3000"/>
  </r>
  <r>
    <x v="8"/>
    <x v="5"/>
    <x v="5359"/>
  </r>
  <r>
    <x v="8"/>
    <x v="6"/>
    <x v="3683"/>
  </r>
  <r>
    <x v="8"/>
    <x v="7"/>
    <x v="7474"/>
  </r>
  <r>
    <x v="8"/>
    <x v="8"/>
    <x v="433"/>
  </r>
  <r>
    <x v="8"/>
    <x v="9"/>
    <x v="2815"/>
  </r>
  <r>
    <x v="8"/>
    <x v="10"/>
    <x v="2101"/>
  </r>
  <r>
    <x v="8"/>
    <x v="11"/>
    <x v="3070"/>
  </r>
  <r>
    <x v="8"/>
    <x v="12"/>
    <x v="3070"/>
  </r>
  <r>
    <x v="8"/>
    <x v="13"/>
    <x v="2101"/>
  </r>
  <r>
    <x v="8"/>
    <x v="14"/>
    <x v="2014"/>
  </r>
  <r>
    <x v="8"/>
    <x v="15"/>
    <x v="2541"/>
  </r>
  <r>
    <x v="8"/>
    <x v="16"/>
    <x v="1429"/>
  </r>
  <r>
    <x v="8"/>
    <x v="17"/>
    <x v="3586"/>
  </r>
  <r>
    <x v="8"/>
    <x v="18"/>
    <x v="1625"/>
  </r>
  <r>
    <x v="8"/>
    <x v="19"/>
    <x v="2018"/>
  </r>
  <r>
    <x v="8"/>
    <x v="20"/>
    <x v="3627"/>
  </r>
  <r>
    <x v="8"/>
    <x v="21"/>
    <x v="1523"/>
  </r>
  <r>
    <x v="8"/>
    <x v="22"/>
    <x v="2255"/>
  </r>
  <r>
    <x v="8"/>
    <x v="23"/>
    <x v="4303"/>
  </r>
  <r>
    <x v="8"/>
    <x v="0"/>
    <x v="4171"/>
  </r>
  <r>
    <x v="8"/>
    <x v="1"/>
    <x v="5525"/>
  </r>
  <r>
    <x v="8"/>
    <x v="2"/>
    <x v="5013"/>
  </r>
  <r>
    <x v="8"/>
    <x v="3"/>
    <x v="4515"/>
  </r>
  <r>
    <x v="8"/>
    <x v="4"/>
    <x v="4453"/>
  </r>
  <r>
    <x v="8"/>
    <x v="5"/>
    <x v="3037"/>
  </r>
  <r>
    <x v="8"/>
    <x v="6"/>
    <x v="1580"/>
  </r>
  <r>
    <x v="8"/>
    <x v="7"/>
    <x v="2155"/>
  </r>
  <r>
    <x v="8"/>
    <x v="8"/>
    <x v="487"/>
  </r>
  <r>
    <x v="8"/>
    <x v="9"/>
    <x v="4452"/>
  </r>
  <r>
    <x v="8"/>
    <x v="10"/>
    <x v="2573"/>
  </r>
  <r>
    <x v="8"/>
    <x v="11"/>
    <x v="2572"/>
  </r>
  <r>
    <x v="8"/>
    <x v="12"/>
    <x v="4301"/>
  </r>
  <r>
    <x v="8"/>
    <x v="13"/>
    <x v="5822"/>
  </r>
  <r>
    <x v="8"/>
    <x v="14"/>
    <x v="4304"/>
  </r>
  <r>
    <x v="8"/>
    <x v="15"/>
    <x v="2602"/>
  </r>
  <r>
    <x v="8"/>
    <x v="16"/>
    <x v="3730"/>
  </r>
  <r>
    <x v="8"/>
    <x v="17"/>
    <x v="4392"/>
  </r>
  <r>
    <x v="8"/>
    <x v="18"/>
    <x v="3422"/>
  </r>
  <r>
    <x v="8"/>
    <x v="19"/>
    <x v="2649"/>
  </r>
  <r>
    <x v="8"/>
    <x v="20"/>
    <x v="4866"/>
  </r>
  <r>
    <x v="8"/>
    <x v="21"/>
    <x v="5506"/>
  </r>
  <r>
    <x v="8"/>
    <x v="22"/>
    <x v="5822"/>
  </r>
  <r>
    <x v="8"/>
    <x v="23"/>
    <x v="2255"/>
  </r>
  <r>
    <x v="8"/>
    <x v="0"/>
    <x v="2895"/>
  </r>
  <r>
    <x v="8"/>
    <x v="1"/>
    <x v="3403"/>
  </r>
  <r>
    <x v="8"/>
    <x v="2"/>
    <x v="3728"/>
  </r>
  <r>
    <x v="8"/>
    <x v="3"/>
    <x v="5014"/>
  </r>
  <r>
    <x v="8"/>
    <x v="4"/>
    <x v="3086"/>
  </r>
  <r>
    <x v="8"/>
    <x v="5"/>
    <x v="3268"/>
  </r>
  <r>
    <x v="8"/>
    <x v="6"/>
    <x v="6426"/>
  </r>
  <r>
    <x v="8"/>
    <x v="7"/>
    <x v="2323"/>
  </r>
  <r>
    <x v="8"/>
    <x v="8"/>
    <x v="2599"/>
  </r>
  <r>
    <x v="8"/>
    <x v="9"/>
    <x v="2612"/>
  </r>
  <r>
    <x v="8"/>
    <x v="10"/>
    <x v="1570"/>
  </r>
  <r>
    <x v="8"/>
    <x v="11"/>
    <x v="3097"/>
  </r>
  <r>
    <x v="8"/>
    <x v="12"/>
    <x v="3731"/>
  </r>
  <r>
    <x v="8"/>
    <x v="13"/>
    <x v="2092"/>
  </r>
  <r>
    <x v="8"/>
    <x v="14"/>
    <x v="2783"/>
  </r>
  <r>
    <x v="8"/>
    <x v="15"/>
    <x v="2197"/>
  </r>
  <r>
    <x v="8"/>
    <x v="16"/>
    <x v="6074"/>
  </r>
  <r>
    <x v="8"/>
    <x v="17"/>
    <x v="3171"/>
  </r>
  <r>
    <x v="8"/>
    <x v="18"/>
    <x v="5642"/>
  </r>
  <r>
    <x v="8"/>
    <x v="19"/>
    <x v="3526"/>
  </r>
  <r>
    <x v="8"/>
    <x v="20"/>
    <x v="2801"/>
  </r>
  <r>
    <x v="8"/>
    <x v="21"/>
    <x v="5366"/>
  </r>
  <r>
    <x v="8"/>
    <x v="22"/>
    <x v="4728"/>
  </r>
  <r>
    <x v="8"/>
    <x v="23"/>
    <x v="5951"/>
  </r>
  <r>
    <x v="8"/>
    <x v="0"/>
    <x v="6302"/>
  </r>
  <r>
    <x v="8"/>
    <x v="1"/>
    <x v="3147"/>
  </r>
  <r>
    <x v="8"/>
    <x v="2"/>
    <x v="3395"/>
  </r>
  <r>
    <x v="8"/>
    <x v="3"/>
    <x v="7475"/>
  </r>
  <r>
    <x v="8"/>
    <x v="4"/>
    <x v="5829"/>
  </r>
  <r>
    <x v="8"/>
    <x v="5"/>
    <x v="3717"/>
  </r>
  <r>
    <x v="8"/>
    <x v="6"/>
    <x v="3145"/>
  </r>
  <r>
    <x v="8"/>
    <x v="7"/>
    <x v="3088"/>
  </r>
  <r>
    <x v="8"/>
    <x v="8"/>
    <x v="3896"/>
  </r>
  <r>
    <x v="8"/>
    <x v="9"/>
    <x v="3827"/>
  </r>
  <r>
    <x v="8"/>
    <x v="10"/>
    <x v="3833"/>
  </r>
  <r>
    <x v="8"/>
    <x v="11"/>
    <x v="2065"/>
  </r>
  <r>
    <x v="8"/>
    <x v="12"/>
    <x v="2361"/>
  </r>
  <r>
    <x v="8"/>
    <x v="13"/>
    <x v="2951"/>
  </r>
  <r>
    <x v="8"/>
    <x v="14"/>
    <x v="567"/>
  </r>
  <r>
    <x v="8"/>
    <x v="15"/>
    <x v="5496"/>
  </r>
  <r>
    <x v="8"/>
    <x v="16"/>
    <x v="4780"/>
  </r>
  <r>
    <x v="8"/>
    <x v="17"/>
    <x v="2802"/>
  </r>
  <r>
    <x v="8"/>
    <x v="18"/>
    <x v="2553"/>
  </r>
  <r>
    <x v="8"/>
    <x v="19"/>
    <x v="2217"/>
  </r>
  <r>
    <x v="8"/>
    <x v="20"/>
    <x v="7476"/>
  </r>
  <r>
    <x v="8"/>
    <x v="21"/>
    <x v="2358"/>
  </r>
  <r>
    <x v="8"/>
    <x v="22"/>
    <x v="3834"/>
  </r>
  <r>
    <x v="8"/>
    <x v="23"/>
    <x v="2071"/>
  </r>
  <r>
    <x v="8"/>
    <x v="0"/>
    <x v="5644"/>
  </r>
  <r>
    <x v="8"/>
    <x v="1"/>
    <x v="5777"/>
  </r>
  <r>
    <x v="8"/>
    <x v="2"/>
    <x v="3426"/>
  </r>
  <r>
    <x v="8"/>
    <x v="3"/>
    <x v="3388"/>
  </r>
  <r>
    <x v="8"/>
    <x v="4"/>
    <x v="3469"/>
  </r>
  <r>
    <x v="8"/>
    <x v="5"/>
    <x v="3401"/>
  </r>
  <r>
    <x v="8"/>
    <x v="6"/>
    <x v="7477"/>
  </r>
  <r>
    <x v="8"/>
    <x v="7"/>
    <x v="7460"/>
  </r>
  <r>
    <x v="8"/>
    <x v="8"/>
    <x v="7478"/>
  </r>
  <r>
    <x v="8"/>
    <x v="9"/>
    <x v="5571"/>
  </r>
  <r>
    <x v="8"/>
    <x v="10"/>
    <x v="4167"/>
  </r>
  <r>
    <x v="8"/>
    <x v="11"/>
    <x v="3475"/>
  </r>
  <r>
    <x v="8"/>
    <x v="12"/>
    <x v="7258"/>
  </r>
  <r>
    <x v="8"/>
    <x v="13"/>
    <x v="2891"/>
  </r>
  <r>
    <x v="8"/>
    <x v="14"/>
    <x v="2058"/>
  </r>
  <r>
    <x v="8"/>
    <x v="15"/>
    <x v="3301"/>
  </r>
  <r>
    <x v="8"/>
    <x v="16"/>
    <x v="2207"/>
  </r>
  <r>
    <x v="8"/>
    <x v="17"/>
    <x v="2998"/>
  </r>
  <r>
    <x v="8"/>
    <x v="18"/>
    <x v="3921"/>
  </r>
  <r>
    <x v="8"/>
    <x v="19"/>
    <x v="4362"/>
  </r>
  <r>
    <x v="8"/>
    <x v="20"/>
    <x v="2762"/>
  </r>
  <r>
    <x v="8"/>
    <x v="21"/>
    <x v="3395"/>
  </r>
  <r>
    <x v="8"/>
    <x v="22"/>
    <x v="5051"/>
  </r>
  <r>
    <x v="8"/>
    <x v="23"/>
    <x v="3405"/>
  </r>
  <r>
    <x v="8"/>
    <x v="0"/>
    <x v="2586"/>
  </r>
  <r>
    <x v="8"/>
    <x v="1"/>
    <x v="7479"/>
  </r>
  <r>
    <x v="8"/>
    <x v="2"/>
    <x v="7480"/>
  </r>
  <r>
    <x v="8"/>
    <x v="3"/>
    <x v="7481"/>
  </r>
  <r>
    <x v="8"/>
    <x v="4"/>
    <x v="7482"/>
  </r>
  <r>
    <x v="8"/>
    <x v="5"/>
    <x v="6467"/>
  </r>
  <r>
    <x v="8"/>
    <x v="6"/>
    <x v="5941"/>
  </r>
  <r>
    <x v="8"/>
    <x v="7"/>
    <x v="3117"/>
  </r>
  <r>
    <x v="8"/>
    <x v="8"/>
    <x v="5396"/>
  </r>
  <r>
    <x v="8"/>
    <x v="9"/>
    <x v="2921"/>
  </r>
  <r>
    <x v="8"/>
    <x v="10"/>
    <x v="4396"/>
  </r>
  <r>
    <x v="8"/>
    <x v="11"/>
    <x v="2915"/>
  </r>
  <r>
    <x v="8"/>
    <x v="12"/>
    <x v="4567"/>
  </r>
  <r>
    <x v="8"/>
    <x v="13"/>
    <x v="3425"/>
  </r>
  <r>
    <x v="8"/>
    <x v="14"/>
    <x v="5012"/>
  </r>
  <r>
    <x v="8"/>
    <x v="15"/>
    <x v="5824"/>
  </r>
  <r>
    <x v="8"/>
    <x v="16"/>
    <x v="3649"/>
  </r>
  <r>
    <x v="8"/>
    <x v="17"/>
    <x v="5776"/>
  </r>
  <r>
    <x v="8"/>
    <x v="18"/>
    <x v="4956"/>
  </r>
  <r>
    <x v="8"/>
    <x v="19"/>
    <x v="2767"/>
  </r>
  <r>
    <x v="8"/>
    <x v="20"/>
    <x v="4898"/>
  </r>
  <r>
    <x v="8"/>
    <x v="21"/>
    <x v="5545"/>
  </r>
  <r>
    <x v="8"/>
    <x v="22"/>
    <x v="3181"/>
  </r>
  <r>
    <x v="8"/>
    <x v="23"/>
    <x v="7483"/>
  </r>
  <r>
    <x v="8"/>
    <x v="0"/>
    <x v="6302"/>
  </r>
  <r>
    <x v="8"/>
    <x v="1"/>
    <x v="3915"/>
  </r>
  <r>
    <x v="8"/>
    <x v="2"/>
    <x v="2275"/>
  </r>
  <r>
    <x v="8"/>
    <x v="3"/>
    <x v="4495"/>
  </r>
  <r>
    <x v="8"/>
    <x v="4"/>
    <x v="1579"/>
  </r>
  <r>
    <x v="8"/>
    <x v="5"/>
    <x v="4919"/>
  </r>
  <r>
    <x v="8"/>
    <x v="6"/>
    <x v="3783"/>
  </r>
  <r>
    <x v="8"/>
    <x v="7"/>
    <x v="2706"/>
  </r>
  <r>
    <x v="8"/>
    <x v="8"/>
    <x v="2252"/>
  </r>
  <r>
    <x v="8"/>
    <x v="9"/>
    <x v="2092"/>
  </r>
  <r>
    <x v="8"/>
    <x v="10"/>
    <x v="3157"/>
  </r>
  <r>
    <x v="8"/>
    <x v="11"/>
    <x v="3559"/>
  </r>
  <r>
    <x v="8"/>
    <x v="12"/>
    <x v="4124"/>
  </r>
  <r>
    <x v="8"/>
    <x v="13"/>
    <x v="3743"/>
  </r>
  <r>
    <x v="8"/>
    <x v="14"/>
    <x v="4566"/>
  </r>
  <r>
    <x v="8"/>
    <x v="15"/>
    <x v="3537"/>
  </r>
  <r>
    <x v="8"/>
    <x v="16"/>
    <x v="1548"/>
  </r>
  <r>
    <x v="8"/>
    <x v="17"/>
    <x v="2402"/>
  </r>
  <r>
    <x v="8"/>
    <x v="18"/>
    <x v="3176"/>
  </r>
  <r>
    <x v="8"/>
    <x v="19"/>
    <x v="2280"/>
  </r>
  <r>
    <x v="8"/>
    <x v="20"/>
    <x v="6298"/>
  </r>
  <r>
    <x v="8"/>
    <x v="21"/>
    <x v="2762"/>
  </r>
  <r>
    <x v="8"/>
    <x v="22"/>
    <x v="5366"/>
  </r>
  <r>
    <x v="8"/>
    <x v="23"/>
    <x v="2634"/>
  </r>
  <r>
    <x v="8"/>
    <x v="0"/>
    <x v="2782"/>
  </r>
  <r>
    <x v="8"/>
    <x v="1"/>
    <x v="7484"/>
  </r>
  <r>
    <x v="8"/>
    <x v="2"/>
    <x v="6264"/>
  </r>
  <r>
    <x v="8"/>
    <x v="3"/>
    <x v="7485"/>
  </r>
  <r>
    <x v="8"/>
    <x v="4"/>
    <x v="3092"/>
  </r>
  <r>
    <x v="8"/>
    <x v="5"/>
    <x v="3749"/>
  </r>
  <r>
    <x v="8"/>
    <x v="6"/>
    <x v="2783"/>
  </r>
  <r>
    <x v="8"/>
    <x v="7"/>
    <x v="4949"/>
  </r>
  <r>
    <x v="8"/>
    <x v="8"/>
    <x v="1579"/>
  </r>
  <r>
    <x v="8"/>
    <x v="9"/>
    <x v="2705"/>
  </r>
  <r>
    <x v="8"/>
    <x v="10"/>
    <x v="2336"/>
  </r>
  <r>
    <x v="8"/>
    <x v="11"/>
    <x v="3061"/>
  </r>
  <r>
    <x v="8"/>
    <x v="12"/>
    <x v="1615"/>
  </r>
  <r>
    <x v="8"/>
    <x v="13"/>
    <x v="4131"/>
  </r>
  <r>
    <x v="8"/>
    <x v="14"/>
    <x v="2028"/>
  </r>
  <r>
    <x v="8"/>
    <x v="15"/>
    <x v="2788"/>
  </r>
  <r>
    <x v="8"/>
    <x v="16"/>
    <x v="3192"/>
  </r>
  <r>
    <x v="8"/>
    <x v="17"/>
    <x v="3344"/>
  </r>
  <r>
    <x v="8"/>
    <x v="18"/>
    <x v="2290"/>
  </r>
  <r>
    <x v="8"/>
    <x v="19"/>
    <x v="2647"/>
  </r>
  <r>
    <x v="8"/>
    <x v="20"/>
    <x v="2322"/>
  </r>
  <r>
    <x v="8"/>
    <x v="21"/>
    <x v="373"/>
  </r>
  <r>
    <x v="8"/>
    <x v="22"/>
    <x v="5771"/>
  </r>
  <r>
    <x v="8"/>
    <x v="23"/>
    <x v="3009"/>
  </r>
  <r>
    <x v="8"/>
    <x v="0"/>
    <x v="3592"/>
  </r>
  <r>
    <x v="8"/>
    <x v="1"/>
    <x v="453"/>
  </r>
  <r>
    <x v="8"/>
    <x v="2"/>
    <x v="2316"/>
  </r>
  <r>
    <x v="8"/>
    <x v="3"/>
    <x v="2352"/>
  </r>
  <r>
    <x v="8"/>
    <x v="4"/>
    <x v="3646"/>
  </r>
  <r>
    <x v="8"/>
    <x v="5"/>
    <x v="4155"/>
  </r>
  <r>
    <x v="8"/>
    <x v="6"/>
    <x v="4719"/>
  </r>
  <r>
    <x v="8"/>
    <x v="7"/>
    <x v="5414"/>
  </r>
  <r>
    <x v="8"/>
    <x v="8"/>
    <x v="1672"/>
  </r>
  <r>
    <x v="8"/>
    <x v="9"/>
    <x v="2646"/>
  </r>
  <r>
    <x v="8"/>
    <x v="10"/>
    <x v="3745"/>
  </r>
  <r>
    <x v="8"/>
    <x v="11"/>
    <x v="3070"/>
  </r>
  <r>
    <x v="8"/>
    <x v="12"/>
    <x v="4914"/>
  </r>
  <r>
    <x v="8"/>
    <x v="13"/>
    <x v="4731"/>
  </r>
  <r>
    <x v="8"/>
    <x v="14"/>
    <x v="2195"/>
  </r>
  <r>
    <x v="8"/>
    <x v="15"/>
    <x v="2408"/>
  </r>
  <r>
    <x v="8"/>
    <x v="16"/>
    <x v="4847"/>
  </r>
  <r>
    <x v="8"/>
    <x v="17"/>
    <x v="2964"/>
  </r>
  <r>
    <x v="8"/>
    <x v="18"/>
    <x v="1699"/>
  </r>
  <r>
    <x v="8"/>
    <x v="19"/>
    <x v="1901"/>
  </r>
  <r>
    <x v="8"/>
    <x v="20"/>
    <x v="4271"/>
  </r>
  <r>
    <x v="8"/>
    <x v="21"/>
    <x v="6410"/>
  </r>
  <r>
    <x v="8"/>
    <x v="22"/>
    <x v="2318"/>
  </r>
  <r>
    <x v="8"/>
    <x v="23"/>
    <x v="4953"/>
  </r>
  <r>
    <x v="8"/>
    <x v="0"/>
    <x v="2871"/>
  </r>
  <r>
    <x v="8"/>
    <x v="1"/>
    <x v="2618"/>
  </r>
  <r>
    <x v="8"/>
    <x v="2"/>
    <x v="2348"/>
  </r>
  <r>
    <x v="8"/>
    <x v="3"/>
    <x v="2348"/>
  </r>
  <r>
    <x v="8"/>
    <x v="4"/>
    <x v="3667"/>
  </r>
  <r>
    <x v="8"/>
    <x v="5"/>
    <x v="2942"/>
  </r>
  <r>
    <x v="8"/>
    <x v="6"/>
    <x v="4847"/>
  </r>
  <r>
    <x v="8"/>
    <x v="7"/>
    <x v="2718"/>
  </r>
  <r>
    <x v="8"/>
    <x v="8"/>
    <x v="5645"/>
  </r>
  <r>
    <x v="8"/>
    <x v="9"/>
    <x v="1609"/>
  </r>
  <r>
    <x v="8"/>
    <x v="10"/>
    <x v="2042"/>
  </r>
  <r>
    <x v="8"/>
    <x v="11"/>
    <x v="3231"/>
  </r>
  <r>
    <x v="8"/>
    <x v="12"/>
    <x v="1843"/>
  </r>
  <r>
    <x v="8"/>
    <x v="13"/>
    <x v="7365"/>
  </r>
  <r>
    <x v="8"/>
    <x v="14"/>
    <x v="5272"/>
  </r>
  <r>
    <x v="8"/>
    <x v="15"/>
    <x v="6136"/>
  </r>
  <r>
    <x v="8"/>
    <x v="16"/>
    <x v="5933"/>
  </r>
  <r>
    <x v="8"/>
    <x v="17"/>
    <x v="7486"/>
  </r>
  <r>
    <x v="8"/>
    <x v="18"/>
    <x v="4231"/>
  </r>
  <r>
    <x v="8"/>
    <x v="19"/>
    <x v="5242"/>
  </r>
  <r>
    <x v="8"/>
    <x v="20"/>
    <x v="1980"/>
  </r>
  <r>
    <x v="8"/>
    <x v="21"/>
    <x v="2105"/>
  </r>
  <r>
    <x v="8"/>
    <x v="22"/>
    <x v="4457"/>
  </r>
  <r>
    <x v="8"/>
    <x v="23"/>
    <x v="3711"/>
  </r>
  <r>
    <x v="8"/>
    <x v="0"/>
    <x v="7487"/>
  </r>
  <r>
    <x v="8"/>
    <x v="1"/>
    <x v="1636"/>
  </r>
  <r>
    <x v="8"/>
    <x v="2"/>
    <x v="4729"/>
  </r>
  <r>
    <x v="8"/>
    <x v="3"/>
    <x v="1747"/>
  </r>
  <r>
    <x v="8"/>
    <x v="4"/>
    <x v="7488"/>
  </r>
  <r>
    <x v="8"/>
    <x v="5"/>
    <x v="606"/>
  </r>
  <r>
    <x v="8"/>
    <x v="6"/>
    <x v="3280"/>
  </r>
  <r>
    <x v="8"/>
    <x v="7"/>
    <x v="3954"/>
  </r>
  <r>
    <x v="8"/>
    <x v="8"/>
    <x v="488"/>
  </r>
  <r>
    <x v="8"/>
    <x v="9"/>
    <x v="1996"/>
  </r>
  <r>
    <x v="8"/>
    <x v="10"/>
    <x v="3325"/>
  </r>
  <r>
    <x v="8"/>
    <x v="11"/>
    <x v="2624"/>
  </r>
  <r>
    <x v="8"/>
    <x v="12"/>
    <x v="2805"/>
  </r>
  <r>
    <x v="8"/>
    <x v="13"/>
    <x v="6131"/>
  </r>
  <r>
    <x v="8"/>
    <x v="14"/>
    <x v="7222"/>
  </r>
  <r>
    <x v="8"/>
    <x v="15"/>
    <x v="7489"/>
  </r>
  <r>
    <x v="8"/>
    <x v="16"/>
    <x v="207"/>
  </r>
  <r>
    <x v="8"/>
    <x v="17"/>
    <x v="7490"/>
  </r>
  <r>
    <x v="8"/>
    <x v="18"/>
    <x v="7491"/>
  </r>
  <r>
    <x v="8"/>
    <x v="19"/>
    <x v="7492"/>
  </r>
  <r>
    <x v="8"/>
    <x v="20"/>
    <x v="2626"/>
  </r>
  <r>
    <x v="8"/>
    <x v="21"/>
    <x v="1511"/>
  </r>
  <r>
    <x v="8"/>
    <x v="22"/>
    <x v="5492"/>
  </r>
  <r>
    <x v="8"/>
    <x v="23"/>
    <x v="2376"/>
  </r>
  <r>
    <x v="8"/>
    <x v="0"/>
    <x v="2929"/>
  </r>
  <r>
    <x v="8"/>
    <x v="1"/>
    <x v="4965"/>
  </r>
  <r>
    <x v="8"/>
    <x v="2"/>
    <x v="4867"/>
  </r>
  <r>
    <x v="8"/>
    <x v="3"/>
    <x v="1929"/>
  </r>
  <r>
    <x v="8"/>
    <x v="4"/>
    <x v="5240"/>
  </r>
  <r>
    <x v="8"/>
    <x v="5"/>
    <x v="2597"/>
  </r>
  <r>
    <x v="8"/>
    <x v="6"/>
    <x v="539"/>
  </r>
  <r>
    <x v="8"/>
    <x v="7"/>
    <x v="3938"/>
  </r>
  <r>
    <x v="8"/>
    <x v="8"/>
    <x v="2415"/>
  </r>
  <r>
    <x v="8"/>
    <x v="9"/>
    <x v="2042"/>
  </r>
  <r>
    <x v="8"/>
    <x v="10"/>
    <x v="3097"/>
  </r>
  <r>
    <x v="8"/>
    <x v="11"/>
    <x v="6829"/>
  </r>
  <r>
    <x v="8"/>
    <x v="12"/>
    <x v="4551"/>
  </r>
  <r>
    <x v="8"/>
    <x v="13"/>
    <x v="3757"/>
  </r>
  <r>
    <x v="8"/>
    <x v="14"/>
    <x v="4069"/>
  </r>
  <r>
    <x v="8"/>
    <x v="15"/>
    <x v="777"/>
  </r>
  <r>
    <x v="8"/>
    <x v="16"/>
    <x v="77"/>
  </r>
  <r>
    <x v="8"/>
    <x v="17"/>
    <x v="7493"/>
  </r>
  <r>
    <x v="8"/>
    <x v="18"/>
    <x v="2965"/>
  </r>
  <r>
    <x v="8"/>
    <x v="19"/>
    <x v="427"/>
  </r>
  <r>
    <x v="8"/>
    <x v="20"/>
    <x v="2695"/>
  </r>
  <r>
    <x v="8"/>
    <x v="21"/>
    <x v="7042"/>
  </r>
  <r>
    <x v="8"/>
    <x v="22"/>
    <x v="5258"/>
  </r>
  <r>
    <x v="8"/>
    <x v="23"/>
    <x v="2681"/>
  </r>
  <r>
    <x v="8"/>
    <x v="0"/>
    <x v="3037"/>
  </r>
  <r>
    <x v="8"/>
    <x v="1"/>
    <x v="3715"/>
  </r>
  <r>
    <x v="8"/>
    <x v="2"/>
    <x v="2252"/>
  </r>
  <r>
    <x v="8"/>
    <x v="3"/>
    <x v="3236"/>
  </r>
  <r>
    <x v="8"/>
    <x v="4"/>
    <x v="4710"/>
  </r>
  <r>
    <x v="8"/>
    <x v="5"/>
    <x v="6544"/>
  </r>
  <r>
    <x v="8"/>
    <x v="6"/>
    <x v="7425"/>
  </r>
  <r>
    <x v="8"/>
    <x v="7"/>
    <x v="5109"/>
  </r>
  <r>
    <x v="8"/>
    <x v="8"/>
    <x v="6531"/>
  </r>
  <r>
    <x v="8"/>
    <x v="9"/>
    <x v="5303"/>
  </r>
  <r>
    <x v="8"/>
    <x v="10"/>
    <x v="6837"/>
  </r>
  <r>
    <x v="8"/>
    <x v="11"/>
    <x v="5406"/>
  </r>
  <r>
    <x v="8"/>
    <x v="12"/>
    <x v="5251"/>
  </r>
  <r>
    <x v="8"/>
    <x v="13"/>
    <x v="2169"/>
  </r>
  <r>
    <x v="8"/>
    <x v="14"/>
    <x v="3966"/>
  </r>
  <r>
    <x v="8"/>
    <x v="15"/>
    <x v="3187"/>
  </r>
  <r>
    <x v="8"/>
    <x v="16"/>
    <x v="7169"/>
  </r>
  <r>
    <x v="8"/>
    <x v="17"/>
    <x v="7175"/>
  </r>
  <r>
    <x v="8"/>
    <x v="18"/>
    <x v="1777"/>
  </r>
  <r>
    <x v="8"/>
    <x v="19"/>
    <x v="409"/>
  </r>
  <r>
    <x v="8"/>
    <x v="20"/>
    <x v="3000"/>
  </r>
  <r>
    <x v="8"/>
    <x v="21"/>
    <x v="3281"/>
  </r>
  <r>
    <x v="8"/>
    <x v="22"/>
    <x v="3265"/>
  </r>
  <r>
    <x v="8"/>
    <x v="23"/>
    <x v="5029"/>
  </r>
  <r>
    <x v="8"/>
    <x v="0"/>
    <x v="1648"/>
  </r>
  <r>
    <x v="8"/>
    <x v="1"/>
    <x v="2003"/>
  </r>
  <r>
    <x v="8"/>
    <x v="2"/>
    <x v="4851"/>
  </r>
  <r>
    <x v="8"/>
    <x v="3"/>
    <x v="3235"/>
  </r>
  <r>
    <x v="8"/>
    <x v="4"/>
    <x v="2201"/>
  </r>
  <r>
    <x v="8"/>
    <x v="5"/>
    <x v="1845"/>
  </r>
  <r>
    <x v="8"/>
    <x v="6"/>
    <x v="7494"/>
  </r>
  <r>
    <x v="8"/>
    <x v="7"/>
    <x v="662"/>
  </r>
  <r>
    <x v="8"/>
    <x v="8"/>
    <x v="3843"/>
  </r>
  <r>
    <x v="8"/>
    <x v="9"/>
    <x v="5730"/>
  </r>
  <r>
    <x v="8"/>
    <x v="10"/>
    <x v="3539"/>
  </r>
  <r>
    <x v="8"/>
    <x v="11"/>
    <x v="1605"/>
  </r>
  <r>
    <x v="8"/>
    <x v="12"/>
    <x v="4735"/>
  </r>
  <r>
    <x v="8"/>
    <x v="13"/>
    <x v="6949"/>
  </r>
  <r>
    <x v="8"/>
    <x v="14"/>
    <x v="2770"/>
  </r>
  <r>
    <x v="8"/>
    <x v="15"/>
    <x v="5719"/>
  </r>
  <r>
    <x v="8"/>
    <x v="16"/>
    <x v="564"/>
  </r>
  <r>
    <x v="8"/>
    <x v="17"/>
    <x v="1596"/>
  </r>
  <r>
    <x v="8"/>
    <x v="18"/>
    <x v="1841"/>
  </r>
  <r>
    <x v="8"/>
    <x v="19"/>
    <x v="2480"/>
  </r>
  <r>
    <x v="8"/>
    <x v="20"/>
    <x v="3207"/>
  </r>
  <r>
    <x v="8"/>
    <x v="21"/>
    <x v="6370"/>
  </r>
  <r>
    <x v="8"/>
    <x v="22"/>
    <x v="1575"/>
  </r>
  <r>
    <x v="8"/>
    <x v="23"/>
    <x v="2091"/>
  </r>
  <r>
    <x v="8"/>
    <x v="0"/>
    <x v="3094"/>
  </r>
  <r>
    <x v="8"/>
    <x v="1"/>
    <x v="3752"/>
  </r>
  <r>
    <x v="8"/>
    <x v="2"/>
    <x v="3077"/>
  </r>
  <r>
    <x v="8"/>
    <x v="3"/>
    <x v="3752"/>
  </r>
  <r>
    <x v="8"/>
    <x v="4"/>
    <x v="2080"/>
  </r>
  <r>
    <x v="8"/>
    <x v="5"/>
    <x v="2467"/>
  </r>
  <r>
    <x v="8"/>
    <x v="6"/>
    <x v="1592"/>
  </r>
  <r>
    <x v="8"/>
    <x v="7"/>
    <x v="2968"/>
  </r>
  <r>
    <x v="8"/>
    <x v="8"/>
    <x v="4863"/>
  </r>
  <r>
    <x v="8"/>
    <x v="9"/>
    <x v="1667"/>
  </r>
  <r>
    <x v="8"/>
    <x v="10"/>
    <x v="5731"/>
  </r>
  <r>
    <x v="8"/>
    <x v="11"/>
    <x v="4229"/>
  </r>
  <r>
    <x v="8"/>
    <x v="12"/>
    <x v="2943"/>
  </r>
  <r>
    <x v="8"/>
    <x v="13"/>
    <x v="4580"/>
  </r>
  <r>
    <x v="8"/>
    <x v="14"/>
    <x v="4503"/>
  </r>
  <r>
    <x v="8"/>
    <x v="15"/>
    <x v="5381"/>
  </r>
  <r>
    <x v="8"/>
    <x v="16"/>
    <x v="7341"/>
  </r>
  <r>
    <x v="8"/>
    <x v="17"/>
    <x v="2440"/>
  </r>
  <r>
    <x v="8"/>
    <x v="18"/>
    <x v="1787"/>
  </r>
  <r>
    <x v="8"/>
    <x v="19"/>
    <x v="3575"/>
  </r>
  <r>
    <x v="8"/>
    <x v="20"/>
    <x v="5388"/>
  </r>
  <r>
    <x v="8"/>
    <x v="21"/>
    <x v="3176"/>
  </r>
  <r>
    <x v="8"/>
    <x v="22"/>
    <x v="2304"/>
  </r>
  <r>
    <x v="8"/>
    <x v="23"/>
    <x v="2834"/>
  </r>
  <r>
    <x v="8"/>
    <x v="0"/>
    <x v="2460"/>
  </r>
  <r>
    <x v="8"/>
    <x v="1"/>
    <x v="4134"/>
  </r>
  <r>
    <x v="8"/>
    <x v="2"/>
    <x v="5532"/>
  </r>
  <r>
    <x v="8"/>
    <x v="3"/>
    <x v="405"/>
  </r>
  <r>
    <x v="8"/>
    <x v="4"/>
    <x v="5794"/>
  </r>
  <r>
    <x v="8"/>
    <x v="5"/>
    <x v="2410"/>
  </r>
  <r>
    <x v="8"/>
    <x v="6"/>
    <x v="600"/>
  </r>
  <r>
    <x v="8"/>
    <x v="7"/>
    <x v="7"/>
  </r>
  <r>
    <x v="8"/>
    <x v="8"/>
    <x v="3761"/>
  </r>
  <r>
    <x v="8"/>
    <x v="9"/>
    <x v="3599"/>
  </r>
  <r>
    <x v="8"/>
    <x v="10"/>
    <x v="3583"/>
  </r>
  <r>
    <x v="8"/>
    <x v="11"/>
    <x v="5523"/>
  </r>
  <r>
    <x v="8"/>
    <x v="12"/>
    <x v="5147"/>
  </r>
  <r>
    <x v="8"/>
    <x v="13"/>
    <x v="3205"/>
  </r>
  <r>
    <x v="8"/>
    <x v="14"/>
    <x v="2412"/>
  </r>
  <r>
    <x v="8"/>
    <x v="15"/>
    <x v="5226"/>
  </r>
  <r>
    <x v="8"/>
    <x v="16"/>
    <x v="2177"/>
  </r>
  <r>
    <x v="8"/>
    <x v="17"/>
    <x v="2995"/>
  </r>
  <r>
    <x v="8"/>
    <x v="18"/>
    <x v="4461"/>
  </r>
  <r>
    <x v="8"/>
    <x v="19"/>
    <x v="537"/>
  </r>
  <r>
    <x v="8"/>
    <x v="20"/>
    <x v="4815"/>
  </r>
  <r>
    <x v="8"/>
    <x v="21"/>
    <x v="2732"/>
  </r>
  <r>
    <x v="8"/>
    <x v="22"/>
    <x v="2963"/>
  </r>
  <r>
    <x v="8"/>
    <x v="23"/>
    <x v="2309"/>
  </r>
  <r>
    <x v="8"/>
    <x v="0"/>
    <x v="4075"/>
  </r>
  <r>
    <x v="8"/>
    <x v="1"/>
    <x v="2573"/>
  </r>
  <r>
    <x v="8"/>
    <x v="2"/>
    <x v="3905"/>
  </r>
  <r>
    <x v="8"/>
    <x v="3"/>
    <x v="3091"/>
  </r>
  <r>
    <x v="8"/>
    <x v="4"/>
    <x v="2254"/>
  </r>
  <r>
    <x v="8"/>
    <x v="5"/>
    <x v="2516"/>
  </r>
  <r>
    <x v="8"/>
    <x v="6"/>
    <x v="2994"/>
  </r>
  <r>
    <x v="8"/>
    <x v="7"/>
    <x v="3176"/>
  </r>
  <r>
    <x v="8"/>
    <x v="8"/>
    <x v="5140"/>
  </r>
  <r>
    <x v="8"/>
    <x v="9"/>
    <x v="6388"/>
  </r>
  <r>
    <x v="8"/>
    <x v="10"/>
    <x v="3209"/>
  </r>
  <r>
    <x v="8"/>
    <x v="11"/>
    <x v="3936"/>
  </r>
  <r>
    <x v="8"/>
    <x v="12"/>
    <x v="2461"/>
  </r>
  <r>
    <x v="8"/>
    <x v="13"/>
    <x v="6379"/>
  </r>
  <r>
    <x v="8"/>
    <x v="14"/>
    <x v="6979"/>
  </r>
  <r>
    <x v="8"/>
    <x v="15"/>
    <x v="4092"/>
  </r>
  <r>
    <x v="8"/>
    <x v="16"/>
    <x v="5773"/>
  </r>
  <r>
    <x v="8"/>
    <x v="17"/>
    <x v="7292"/>
  </r>
  <r>
    <x v="8"/>
    <x v="18"/>
    <x v="5876"/>
  </r>
  <r>
    <x v="8"/>
    <x v="19"/>
    <x v="1511"/>
  </r>
  <r>
    <x v="8"/>
    <x v="20"/>
    <x v="5140"/>
  </r>
  <r>
    <x v="8"/>
    <x v="21"/>
    <x v="1887"/>
  </r>
  <r>
    <x v="8"/>
    <x v="22"/>
    <x v="2671"/>
  </r>
  <r>
    <x v="8"/>
    <x v="23"/>
    <x v="2002"/>
  </r>
  <r>
    <x v="8"/>
    <x v="0"/>
    <x v="4171"/>
  </r>
  <r>
    <x v="8"/>
    <x v="1"/>
    <x v="4303"/>
  </r>
  <r>
    <x v="8"/>
    <x v="2"/>
    <x v="2716"/>
  </r>
  <r>
    <x v="8"/>
    <x v="3"/>
    <x v="4512"/>
  </r>
  <r>
    <x v="8"/>
    <x v="4"/>
    <x v="5126"/>
  </r>
  <r>
    <x v="8"/>
    <x v="5"/>
    <x v="2254"/>
  </r>
  <r>
    <x v="8"/>
    <x v="6"/>
    <x v="3358"/>
  </r>
  <r>
    <x v="8"/>
    <x v="7"/>
    <x v="4636"/>
  </r>
  <r>
    <x v="8"/>
    <x v="8"/>
    <x v="4855"/>
  </r>
  <r>
    <x v="8"/>
    <x v="9"/>
    <x v="3244"/>
  </r>
  <r>
    <x v="8"/>
    <x v="10"/>
    <x v="2550"/>
  </r>
  <r>
    <x v="8"/>
    <x v="11"/>
    <x v="405"/>
  </r>
  <r>
    <x v="8"/>
    <x v="12"/>
    <x v="3537"/>
  </r>
  <r>
    <x v="8"/>
    <x v="13"/>
    <x v="2037"/>
  </r>
  <r>
    <x v="8"/>
    <x v="14"/>
    <x v="67"/>
  </r>
  <r>
    <x v="8"/>
    <x v="15"/>
    <x v="3227"/>
  </r>
  <r>
    <x v="8"/>
    <x v="16"/>
    <x v="7495"/>
  </r>
  <r>
    <x v="8"/>
    <x v="17"/>
    <x v="4127"/>
  </r>
  <r>
    <x v="8"/>
    <x v="18"/>
    <x v="3191"/>
  </r>
  <r>
    <x v="8"/>
    <x v="19"/>
    <x v="2638"/>
  </r>
  <r>
    <x v="8"/>
    <x v="20"/>
    <x v="2014"/>
  </r>
  <r>
    <x v="8"/>
    <x v="21"/>
    <x v="2632"/>
  </r>
  <r>
    <x v="8"/>
    <x v="22"/>
    <x v="3916"/>
  </r>
  <r>
    <x v="8"/>
    <x v="23"/>
    <x v="2571"/>
  </r>
  <r>
    <x v="8"/>
    <x v="0"/>
    <x v="1571"/>
  </r>
  <r>
    <x v="8"/>
    <x v="1"/>
    <x v="2074"/>
  </r>
  <r>
    <x v="8"/>
    <x v="2"/>
    <x v="5535"/>
  </r>
  <r>
    <x v="8"/>
    <x v="3"/>
    <x v="7496"/>
  </r>
  <r>
    <x v="8"/>
    <x v="4"/>
    <x v="1570"/>
  </r>
  <r>
    <x v="8"/>
    <x v="5"/>
    <x v="4511"/>
  </r>
  <r>
    <x v="8"/>
    <x v="6"/>
    <x v="7497"/>
  </r>
  <r>
    <x v="8"/>
    <x v="7"/>
    <x v="3083"/>
  </r>
  <r>
    <x v="8"/>
    <x v="8"/>
    <x v="581"/>
  </r>
  <r>
    <x v="8"/>
    <x v="9"/>
    <x v="3805"/>
  </r>
  <r>
    <x v="8"/>
    <x v="10"/>
    <x v="6285"/>
  </r>
  <r>
    <x v="8"/>
    <x v="11"/>
    <x v="7498"/>
  </r>
  <r>
    <x v="8"/>
    <x v="12"/>
    <x v="5686"/>
  </r>
  <r>
    <x v="8"/>
    <x v="13"/>
    <x v="6975"/>
  </r>
  <r>
    <x v="8"/>
    <x v="14"/>
    <x v="4584"/>
  </r>
  <r>
    <x v="8"/>
    <x v="15"/>
    <x v="7232"/>
  </r>
  <r>
    <x v="8"/>
    <x v="16"/>
    <x v="7499"/>
  </r>
  <r>
    <x v="8"/>
    <x v="17"/>
    <x v="7500"/>
  </r>
  <r>
    <x v="8"/>
    <x v="18"/>
    <x v="7501"/>
  </r>
  <r>
    <x v="8"/>
    <x v="19"/>
    <x v="3930"/>
  </r>
  <r>
    <x v="8"/>
    <x v="20"/>
    <x v="2943"/>
  </r>
  <r>
    <x v="8"/>
    <x v="21"/>
    <x v="5719"/>
  </r>
  <r>
    <x v="8"/>
    <x v="22"/>
    <x v="464"/>
  </r>
  <r>
    <x v="8"/>
    <x v="23"/>
    <x v="4894"/>
  </r>
  <r>
    <x v="8"/>
    <x v="0"/>
    <x v="2530"/>
  </r>
  <r>
    <x v="8"/>
    <x v="1"/>
    <x v="2404"/>
  </r>
  <r>
    <x v="8"/>
    <x v="2"/>
    <x v="3171"/>
  </r>
  <r>
    <x v="8"/>
    <x v="3"/>
    <x v="2875"/>
  </r>
  <r>
    <x v="8"/>
    <x v="4"/>
    <x v="2315"/>
  </r>
  <r>
    <x v="8"/>
    <x v="5"/>
    <x v="2607"/>
  </r>
  <r>
    <x v="8"/>
    <x v="6"/>
    <x v="2854"/>
  </r>
  <r>
    <x v="8"/>
    <x v="7"/>
    <x v="3287"/>
  </r>
  <r>
    <x v="8"/>
    <x v="8"/>
    <x v="2933"/>
  </r>
  <r>
    <x v="8"/>
    <x v="9"/>
    <x v="4150"/>
  </r>
  <r>
    <x v="8"/>
    <x v="10"/>
    <x v="599"/>
  </r>
  <r>
    <x v="8"/>
    <x v="11"/>
    <x v="7502"/>
  </r>
  <r>
    <x v="8"/>
    <x v="12"/>
    <x v="6267"/>
  </r>
  <r>
    <x v="8"/>
    <x v="13"/>
    <x v="6376"/>
  </r>
  <r>
    <x v="8"/>
    <x v="14"/>
    <x v="7341"/>
  </r>
  <r>
    <x v="8"/>
    <x v="15"/>
    <x v="7503"/>
  </r>
  <r>
    <x v="8"/>
    <x v="16"/>
    <x v="7504"/>
  </r>
  <r>
    <x v="8"/>
    <x v="17"/>
    <x v="7505"/>
  </r>
  <r>
    <x v="8"/>
    <x v="18"/>
    <x v="7506"/>
  </r>
  <r>
    <x v="8"/>
    <x v="19"/>
    <x v="5111"/>
  </r>
  <r>
    <x v="8"/>
    <x v="20"/>
    <x v="3314"/>
  </r>
  <r>
    <x v="8"/>
    <x v="21"/>
    <x v="5157"/>
  </r>
  <r>
    <x v="8"/>
    <x v="22"/>
    <x v="2528"/>
  </r>
  <r>
    <x v="8"/>
    <x v="23"/>
    <x v="47"/>
  </r>
  <r>
    <x v="8"/>
    <x v="0"/>
    <x v="2299"/>
  </r>
  <r>
    <x v="8"/>
    <x v="1"/>
    <x v="2671"/>
  </r>
  <r>
    <x v="8"/>
    <x v="2"/>
    <x v="2318"/>
  </r>
  <r>
    <x v="8"/>
    <x v="3"/>
    <x v="2949"/>
  </r>
  <r>
    <x v="8"/>
    <x v="4"/>
    <x v="2421"/>
  </r>
  <r>
    <x v="8"/>
    <x v="5"/>
    <x v="4390"/>
  </r>
  <r>
    <x v="8"/>
    <x v="6"/>
    <x v="33"/>
  </r>
  <r>
    <x v="8"/>
    <x v="7"/>
    <x v="1559"/>
  </r>
  <r>
    <x v="8"/>
    <x v="8"/>
    <x v="1621"/>
  </r>
  <r>
    <x v="8"/>
    <x v="9"/>
    <x v="2129"/>
  </r>
  <r>
    <x v="8"/>
    <x v="10"/>
    <x v="7507"/>
  </r>
  <r>
    <x v="8"/>
    <x v="11"/>
    <x v="1986"/>
  </r>
  <r>
    <x v="8"/>
    <x v="12"/>
    <x v="7508"/>
  </r>
  <r>
    <x v="8"/>
    <x v="13"/>
    <x v="7509"/>
  </r>
  <r>
    <x v="8"/>
    <x v="14"/>
    <x v="7510"/>
  </r>
  <r>
    <x v="8"/>
    <x v="15"/>
    <x v="7511"/>
  </r>
  <r>
    <x v="8"/>
    <x v="16"/>
    <x v="7512"/>
  </r>
  <r>
    <x v="8"/>
    <x v="17"/>
    <x v="7513"/>
  </r>
  <r>
    <x v="8"/>
    <x v="18"/>
    <x v="7514"/>
  </r>
  <r>
    <x v="8"/>
    <x v="19"/>
    <x v="892"/>
  </r>
  <r>
    <x v="8"/>
    <x v="20"/>
    <x v="3618"/>
  </r>
  <r>
    <x v="8"/>
    <x v="21"/>
    <x v="3596"/>
  </r>
  <r>
    <x v="8"/>
    <x v="22"/>
    <x v="3256"/>
  </r>
  <r>
    <x v="8"/>
    <x v="23"/>
    <x v="6529"/>
  </r>
  <r>
    <x v="8"/>
    <x v="0"/>
    <x v="2266"/>
  </r>
  <r>
    <x v="8"/>
    <x v="1"/>
    <x v="3656"/>
  </r>
  <r>
    <x v="8"/>
    <x v="2"/>
    <x v="4727"/>
  </r>
  <r>
    <x v="8"/>
    <x v="3"/>
    <x v="2487"/>
  </r>
  <r>
    <x v="8"/>
    <x v="4"/>
    <x v="5258"/>
  </r>
  <r>
    <x v="8"/>
    <x v="5"/>
    <x v="2769"/>
  </r>
  <r>
    <x v="8"/>
    <x v="6"/>
    <x v="4506"/>
  </r>
  <r>
    <x v="8"/>
    <x v="7"/>
    <x v="2395"/>
  </r>
  <r>
    <x v="8"/>
    <x v="8"/>
    <x v="4859"/>
  </r>
  <r>
    <x v="8"/>
    <x v="9"/>
    <x v="7515"/>
  </r>
  <r>
    <x v="8"/>
    <x v="10"/>
    <x v="5301"/>
  </r>
  <r>
    <x v="8"/>
    <x v="11"/>
    <x v="7516"/>
  </r>
  <r>
    <x v="8"/>
    <x v="12"/>
    <x v="5137"/>
  </r>
  <r>
    <x v="8"/>
    <x v="13"/>
    <x v="7517"/>
  </r>
  <r>
    <x v="8"/>
    <x v="14"/>
    <x v="7518"/>
  </r>
  <r>
    <x v="8"/>
    <x v="15"/>
    <x v="7519"/>
  </r>
  <r>
    <x v="8"/>
    <x v="16"/>
    <x v="7520"/>
  </r>
  <r>
    <x v="8"/>
    <x v="17"/>
    <x v="1712"/>
  </r>
  <r>
    <x v="8"/>
    <x v="18"/>
    <x v="7521"/>
  </r>
  <r>
    <x v="8"/>
    <x v="19"/>
    <x v="7522"/>
  </r>
  <r>
    <x v="8"/>
    <x v="20"/>
    <x v="7523"/>
  </r>
  <r>
    <x v="8"/>
    <x v="21"/>
    <x v="1922"/>
  </r>
  <r>
    <x v="8"/>
    <x v="22"/>
    <x v="440"/>
  </r>
  <r>
    <x v="8"/>
    <x v="23"/>
    <x v="5243"/>
  </r>
  <r>
    <x v="8"/>
    <x v="0"/>
    <x v="6255"/>
  </r>
  <r>
    <x v="8"/>
    <x v="1"/>
    <x v="1686"/>
  </r>
  <r>
    <x v="8"/>
    <x v="2"/>
    <x v="4797"/>
  </r>
  <r>
    <x v="8"/>
    <x v="3"/>
    <x v="2004"/>
  </r>
  <r>
    <x v="8"/>
    <x v="4"/>
    <x v="7524"/>
  </r>
  <r>
    <x v="8"/>
    <x v="5"/>
    <x v="1810"/>
  </r>
  <r>
    <x v="8"/>
    <x v="6"/>
    <x v="7380"/>
  </r>
  <r>
    <x v="8"/>
    <x v="7"/>
    <x v="4528"/>
  </r>
  <r>
    <x v="8"/>
    <x v="8"/>
    <x v="1605"/>
  </r>
  <r>
    <x v="8"/>
    <x v="9"/>
    <x v="5266"/>
  </r>
  <r>
    <x v="8"/>
    <x v="10"/>
    <x v="3257"/>
  </r>
  <r>
    <x v="8"/>
    <x v="11"/>
    <x v="3200"/>
  </r>
  <r>
    <x v="8"/>
    <x v="12"/>
    <x v="2020"/>
  </r>
  <r>
    <x v="8"/>
    <x v="13"/>
    <x v="2302"/>
  </r>
  <r>
    <x v="8"/>
    <x v="14"/>
    <x v="2262"/>
  </r>
  <r>
    <x v="8"/>
    <x v="15"/>
    <x v="3926"/>
  </r>
  <r>
    <x v="8"/>
    <x v="16"/>
    <x v="4497"/>
  </r>
  <r>
    <x v="8"/>
    <x v="17"/>
    <x v="3591"/>
  </r>
  <r>
    <x v="8"/>
    <x v="18"/>
    <x v="2500"/>
  </r>
  <r>
    <x v="8"/>
    <x v="19"/>
    <x v="3009"/>
  </r>
  <r>
    <x v="8"/>
    <x v="20"/>
    <x v="2812"/>
  </r>
  <r>
    <x v="8"/>
    <x v="21"/>
    <x v="2339"/>
  </r>
  <r>
    <x v="8"/>
    <x v="22"/>
    <x v="7525"/>
  </r>
  <r>
    <x v="8"/>
    <x v="23"/>
    <x v="2755"/>
  </r>
  <r>
    <x v="8"/>
    <x v="0"/>
    <x v="5038"/>
  </r>
  <r>
    <x v="8"/>
    <x v="1"/>
    <x v="4207"/>
  </r>
  <r>
    <x v="8"/>
    <x v="2"/>
    <x v="5922"/>
  </r>
  <r>
    <x v="8"/>
    <x v="3"/>
    <x v="5047"/>
  </r>
  <r>
    <x v="8"/>
    <x v="4"/>
    <x v="7526"/>
  </r>
  <r>
    <x v="8"/>
    <x v="5"/>
    <x v="3201"/>
  </r>
  <r>
    <x v="8"/>
    <x v="6"/>
    <x v="2225"/>
  </r>
  <r>
    <x v="8"/>
    <x v="7"/>
    <x v="2840"/>
  </r>
  <r>
    <x v="8"/>
    <x v="8"/>
    <x v="2749"/>
  </r>
  <r>
    <x v="8"/>
    <x v="9"/>
    <x v="4448"/>
  </r>
  <r>
    <x v="8"/>
    <x v="10"/>
    <x v="3201"/>
  </r>
  <r>
    <x v="8"/>
    <x v="11"/>
    <x v="5021"/>
  </r>
  <r>
    <x v="8"/>
    <x v="12"/>
    <x v="2355"/>
  </r>
  <r>
    <x v="8"/>
    <x v="13"/>
    <x v="2796"/>
  </r>
  <r>
    <x v="8"/>
    <x v="14"/>
    <x v="2860"/>
  </r>
  <r>
    <x v="8"/>
    <x v="15"/>
    <x v="3919"/>
  </r>
  <r>
    <x v="8"/>
    <x v="16"/>
    <x v="3602"/>
  </r>
  <r>
    <x v="8"/>
    <x v="17"/>
    <x v="5755"/>
  </r>
  <r>
    <x v="8"/>
    <x v="18"/>
    <x v="2000"/>
  </r>
  <r>
    <x v="8"/>
    <x v="19"/>
    <x v="2210"/>
  </r>
  <r>
    <x v="8"/>
    <x v="20"/>
    <x v="2258"/>
  </r>
  <r>
    <x v="8"/>
    <x v="21"/>
    <x v="2687"/>
  </r>
  <r>
    <x v="8"/>
    <x v="22"/>
    <x v="3155"/>
  </r>
  <r>
    <x v="8"/>
    <x v="23"/>
    <x v="5606"/>
  </r>
  <r>
    <x v="8"/>
    <x v="0"/>
    <x v="3420"/>
  </r>
  <r>
    <x v="8"/>
    <x v="1"/>
    <x v="2587"/>
  </r>
  <r>
    <x v="8"/>
    <x v="2"/>
    <x v="6009"/>
  </r>
  <r>
    <x v="8"/>
    <x v="3"/>
    <x v="3142"/>
  </r>
  <r>
    <x v="8"/>
    <x v="4"/>
    <x v="3029"/>
  </r>
  <r>
    <x v="8"/>
    <x v="5"/>
    <x v="4352"/>
  </r>
  <r>
    <x v="8"/>
    <x v="6"/>
    <x v="6422"/>
  </r>
  <r>
    <x v="8"/>
    <x v="7"/>
    <x v="5667"/>
  </r>
  <r>
    <x v="8"/>
    <x v="8"/>
    <x v="5537"/>
  </r>
  <r>
    <x v="8"/>
    <x v="9"/>
    <x v="5585"/>
  </r>
  <r>
    <x v="8"/>
    <x v="10"/>
    <x v="2613"/>
  </r>
  <r>
    <x v="8"/>
    <x v="11"/>
    <x v="7434"/>
  </r>
  <r>
    <x v="8"/>
    <x v="12"/>
    <x v="4412"/>
  </r>
  <r>
    <x v="8"/>
    <x v="13"/>
    <x v="3391"/>
  </r>
  <r>
    <x v="8"/>
    <x v="14"/>
    <x v="3393"/>
  </r>
  <r>
    <x v="8"/>
    <x v="15"/>
    <x v="3924"/>
  </r>
  <r>
    <x v="8"/>
    <x v="16"/>
    <x v="2238"/>
  </r>
  <r>
    <x v="8"/>
    <x v="17"/>
    <x v="2715"/>
  </r>
  <r>
    <x v="8"/>
    <x v="18"/>
    <x v="5542"/>
  </r>
  <r>
    <x v="8"/>
    <x v="19"/>
    <x v="5038"/>
  </r>
  <r>
    <x v="8"/>
    <x v="20"/>
    <x v="5552"/>
  </r>
  <r>
    <x v="8"/>
    <x v="21"/>
    <x v="3645"/>
  </r>
  <r>
    <x v="8"/>
    <x v="22"/>
    <x v="7434"/>
  </r>
  <r>
    <x v="8"/>
    <x v="23"/>
    <x v="2061"/>
  </r>
  <r>
    <x v="9"/>
    <x v="0"/>
    <x v="3212"/>
  </r>
  <r>
    <x v="9"/>
    <x v="1"/>
    <x v="5828"/>
  </r>
  <r>
    <x v="9"/>
    <x v="2"/>
    <x v="5613"/>
  </r>
  <r>
    <x v="9"/>
    <x v="3"/>
    <x v="2892"/>
  </r>
  <r>
    <x v="9"/>
    <x v="4"/>
    <x v="4937"/>
  </r>
  <r>
    <x v="9"/>
    <x v="5"/>
    <x v="4966"/>
  </r>
  <r>
    <x v="9"/>
    <x v="6"/>
    <x v="7527"/>
  </r>
  <r>
    <x v="9"/>
    <x v="7"/>
    <x v="3084"/>
  </r>
  <r>
    <x v="9"/>
    <x v="8"/>
    <x v="2766"/>
  </r>
  <r>
    <x v="9"/>
    <x v="9"/>
    <x v="5589"/>
  </r>
  <r>
    <x v="9"/>
    <x v="10"/>
    <x v="7528"/>
  </r>
  <r>
    <x v="9"/>
    <x v="11"/>
    <x v="7529"/>
  </r>
  <r>
    <x v="9"/>
    <x v="12"/>
    <x v="3472"/>
  </r>
  <r>
    <x v="9"/>
    <x v="13"/>
    <x v="420"/>
  </r>
  <r>
    <x v="9"/>
    <x v="14"/>
    <x v="4401"/>
  </r>
  <r>
    <x v="9"/>
    <x v="15"/>
    <x v="5542"/>
  </r>
  <r>
    <x v="9"/>
    <x v="16"/>
    <x v="2638"/>
  </r>
  <r>
    <x v="9"/>
    <x v="17"/>
    <x v="2987"/>
  </r>
  <r>
    <x v="9"/>
    <x v="18"/>
    <x v="4766"/>
  </r>
  <r>
    <x v="9"/>
    <x v="19"/>
    <x v="2545"/>
  </r>
  <r>
    <x v="9"/>
    <x v="20"/>
    <x v="3824"/>
  </r>
  <r>
    <x v="9"/>
    <x v="21"/>
    <x v="5038"/>
  </r>
  <r>
    <x v="9"/>
    <x v="22"/>
    <x v="7530"/>
  </r>
  <r>
    <x v="9"/>
    <x v="23"/>
    <x v="3907"/>
  </r>
  <r>
    <x v="9"/>
    <x v="0"/>
    <x v="3905"/>
  </r>
  <r>
    <x v="9"/>
    <x v="1"/>
    <x v="5021"/>
  </r>
  <r>
    <x v="9"/>
    <x v="2"/>
    <x v="487"/>
  </r>
  <r>
    <x v="9"/>
    <x v="3"/>
    <x v="4848"/>
  </r>
  <r>
    <x v="9"/>
    <x v="4"/>
    <x v="5792"/>
  </r>
  <r>
    <x v="9"/>
    <x v="5"/>
    <x v="1666"/>
  </r>
  <r>
    <x v="9"/>
    <x v="6"/>
    <x v="4457"/>
  </r>
  <r>
    <x v="9"/>
    <x v="7"/>
    <x v="2505"/>
  </r>
  <r>
    <x v="9"/>
    <x v="8"/>
    <x v="3719"/>
  </r>
  <r>
    <x v="9"/>
    <x v="9"/>
    <x v="2614"/>
  </r>
  <r>
    <x v="9"/>
    <x v="10"/>
    <x v="2332"/>
  </r>
  <r>
    <x v="9"/>
    <x v="11"/>
    <x v="2599"/>
  </r>
  <r>
    <x v="9"/>
    <x v="12"/>
    <x v="4394"/>
  </r>
  <r>
    <x v="9"/>
    <x v="13"/>
    <x v="3287"/>
  </r>
  <r>
    <x v="9"/>
    <x v="14"/>
    <x v="2421"/>
  </r>
  <r>
    <x v="9"/>
    <x v="15"/>
    <x v="2577"/>
  </r>
  <r>
    <x v="9"/>
    <x v="16"/>
    <x v="50"/>
  </r>
  <r>
    <x v="9"/>
    <x v="17"/>
    <x v="6441"/>
  </r>
  <r>
    <x v="9"/>
    <x v="18"/>
    <x v="4967"/>
  </r>
  <r>
    <x v="9"/>
    <x v="19"/>
    <x v="2193"/>
  </r>
  <r>
    <x v="9"/>
    <x v="20"/>
    <x v="4854"/>
  </r>
  <r>
    <x v="9"/>
    <x v="21"/>
    <x v="6088"/>
  </r>
  <r>
    <x v="9"/>
    <x v="22"/>
    <x v="3050"/>
  </r>
  <r>
    <x v="9"/>
    <x v="23"/>
    <x v="3437"/>
  </r>
  <r>
    <x v="9"/>
    <x v="0"/>
    <x v="2854"/>
  </r>
  <r>
    <x v="9"/>
    <x v="1"/>
    <x v="2278"/>
  </r>
  <r>
    <x v="9"/>
    <x v="2"/>
    <x v="2507"/>
  </r>
  <r>
    <x v="9"/>
    <x v="3"/>
    <x v="3762"/>
  </r>
  <r>
    <x v="9"/>
    <x v="4"/>
    <x v="2302"/>
  </r>
  <r>
    <x v="9"/>
    <x v="5"/>
    <x v="6426"/>
  </r>
  <r>
    <x v="9"/>
    <x v="6"/>
    <x v="4859"/>
  </r>
  <r>
    <x v="9"/>
    <x v="7"/>
    <x v="3314"/>
  </r>
  <r>
    <x v="9"/>
    <x v="8"/>
    <x v="2855"/>
  </r>
  <r>
    <x v="9"/>
    <x v="9"/>
    <x v="2858"/>
  </r>
  <r>
    <x v="9"/>
    <x v="10"/>
    <x v="2017"/>
  </r>
  <r>
    <x v="9"/>
    <x v="11"/>
    <x v="3891"/>
  </r>
  <r>
    <x v="9"/>
    <x v="12"/>
    <x v="4496"/>
  </r>
  <r>
    <x v="9"/>
    <x v="13"/>
    <x v="2509"/>
  </r>
  <r>
    <x v="9"/>
    <x v="14"/>
    <x v="3648"/>
  </r>
  <r>
    <x v="9"/>
    <x v="15"/>
    <x v="2757"/>
  </r>
  <r>
    <x v="9"/>
    <x v="16"/>
    <x v="3022"/>
  </r>
  <r>
    <x v="9"/>
    <x v="17"/>
    <x v="4524"/>
  </r>
  <r>
    <x v="9"/>
    <x v="18"/>
    <x v="3596"/>
  </r>
  <r>
    <x v="9"/>
    <x v="19"/>
    <x v="4145"/>
  </r>
  <r>
    <x v="9"/>
    <x v="20"/>
    <x v="2295"/>
  </r>
  <r>
    <x v="9"/>
    <x v="21"/>
    <x v="3656"/>
  </r>
  <r>
    <x v="9"/>
    <x v="22"/>
    <x v="2283"/>
  </r>
  <r>
    <x v="9"/>
    <x v="23"/>
    <x v="3644"/>
  </r>
  <r>
    <x v="9"/>
    <x v="0"/>
    <x v="4845"/>
  </r>
  <r>
    <x v="9"/>
    <x v="1"/>
    <x v="2218"/>
  </r>
  <r>
    <x v="9"/>
    <x v="2"/>
    <x v="3079"/>
  </r>
  <r>
    <x v="9"/>
    <x v="3"/>
    <x v="3763"/>
  </r>
  <r>
    <x v="9"/>
    <x v="4"/>
    <x v="2796"/>
  </r>
  <r>
    <x v="9"/>
    <x v="5"/>
    <x v="1980"/>
  </r>
  <r>
    <x v="9"/>
    <x v="6"/>
    <x v="4262"/>
  </r>
  <r>
    <x v="9"/>
    <x v="7"/>
    <x v="2771"/>
  </r>
  <r>
    <x v="9"/>
    <x v="8"/>
    <x v="5394"/>
  </r>
  <r>
    <x v="9"/>
    <x v="9"/>
    <x v="4382"/>
  </r>
  <r>
    <x v="9"/>
    <x v="10"/>
    <x v="7066"/>
  </r>
  <r>
    <x v="9"/>
    <x v="11"/>
    <x v="5783"/>
  </r>
  <r>
    <x v="9"/>
    <x v="12"/>
    <x v="2647"/>
  </r>
  <r>
    <x v="9"/>
    <x v="13"/>
    <x v="4003"/>
  </r>
  <r>
    <x v="9"/>
    <x v="14"/>
    <x v="1690"/>
  </r>
  <r>
    <x v="9"/>
    <x v="15"/>
    <x v="2010"/>
  </r>
  <r>
    <x v="9"/>
    <x v="16"/>
    <x v="5249"/>
  </r>
  <r>
    <x v="9"/>
    <x v="17"/>
    <x v="4865"/>
  </r>
  <r>
    <x v="9"/>
    <x v="18"/>
    <x v="2042"/>
  </r>
  <r>
    <x v="9"/>
    <x v="19"/>
    <x v="1982"/>
  </r>
  <r>
    <x v="9"/>
    <x v="20"/>
    <x v="2018"/>
  </r>
  <r>
    <x v="9"/>
    <x v="21"/>
    <x v="4214"/>
  </r>
  <r>
    <x v="9"/>
    <x v="22"/>
    <x v="4310"/>
  </r>
  <r>
    <x v="9"/>
    <x v="23"/>
    <x v="2304"/>
  </r>
  <r>
    <x v="9"/>
    <x v="0"/>
    <x v="2862"/>
  </r>
  <r>
    <x v="9"/>
    <x v="1"/>
    <x v="3973"/>
  </r>
  <r>
    <x v="9"/>
    <x v="2"/>
    <x v="2235"/>
  </r>
  <r>
    <x v="9"/>
    <x v="3"/>
    <x v="2204"/>
  </r>
  <r>
    <x v="9"/>
    <x v="4"/>
    <x v="2768"/>
  </r>
  <r>
    <x v="9"/>
    <x v="5"/>
    <x v="2643"/>
  </r>
  <r>
    <x v="9"/>
    <x v="6"/>
    <x v="1840"/>
  </r>
  <r>
    <x v="9"/>
    <x v="7"/>
    <x v="4556"/>
  </r>
  <r>
    <x v="9"/>
    <x v="8"/>
    <x v="5723"/>
  </r>
  <r>
    <x v="9"/>
    <x v="9"/>
    <x v="3207"/>
  </r>
  <r>
    <x v="9"/>
    <x v="10"/>
    <x v="2401"/>
  </r>
  <r>
    <x v="9"/>
    <x v="11"/>
    <x v="4324"/>
  </r>
  <r>
    <x v="9"/>
    <x v="12"/>
    <x v="5298"/>
  </r>
  <r>
    <x v="9"/>
    <x v="13"/>
    <x v="2131"/>
  </r>
  <r>
    <x v="9"/>
    <x v="14"/>
    <x v="1784"/>
  </r>
  <r>
    <x v="9"/>
    <x v="15"/>
    <x v="2957"/>
  </r>
  <r>
    <x v="9"/>
    <x v="16"/>
    <x v="3323"/>
  </r>
  <r>
    <x v="9"/>
    <x v="17"/>
    <x v="7531"/>
  </r>
  <r>
    <x v="9"/>
    <x v="18"/>
    <x v="3185"/>
  </r>
  <r>
    <x v="9"/>
    <x v="19"/>
    <x v="4371"/>
  </r>
  <r>
    <x v="9"/>
    <x v="20"/>
    <x v="6148"/>
  </r>
  <r>
    <x v="9"/>
    <x v="21"/>
    <x v="4177"/>
  </r>
  <r>
    <x v="9"/>
    <x v="22"/>
    <x v="5539"/>
  </r>
  <r>
    <x v="9"/>
    <x v="23"/>
    <x v="5098"/>
  </r>
  <r>
    <x v="9"/>
    <x v="0"/>
    <x v="4085"/>
  </r>
  <r>
    <x v="9"/>
    <x v="1"/>
    <x v="404"/>
  </r>
  <r>
    <x v="9"/>
    <x v="2"/>
    <x v="4762"/>
  </r>
  <r>
    <x v="9"/>
    <x v="3"/>
    <x v="5714"/>
  </r>
  <r>
    <x v="9"/>
    <x v="4"/>
    <x v="43"/>
  </r>
  <r>
    <x v="9"/>
    <x v="5"/>
    <x v="4016"/>
  </r>
  <r>
    <x v="9"/>
    <x v="6"/>
    <x v="1891"/>
  </r>
  <r>
    <x v="9"/>
    <x v="7"/>
    <x v="1552"/>
  </r>
  <r>
    <x v="9"/>
    <x v="8"/>
    <x v="7532"/>
  </r>
  <r>
    <x v="9"/>
    <x v="9"/>
    <x v="6311"/>
  </r>
  <r>
    <x v="9"/>
    <x v="10"/>
    <x v="393"/>
  </r>
  <r>
    <x v="9"/>
    <x v="11"/>
    <x v="6639"/>
  </r>
  <r>
    <x v="9"/>
    <x v="12"/>
    <x v="7533"/>
  </r>
  <r>
    <x v="9"/>
    <x v="13"/>
    <x v="412"/>
  </r>
  <r>
    <x v="9"/>
    <x v="14"/>
    <x v="4935"/>
  </r>
  <r>
    <x v="9"/>
    <x v="15"/>
    <x v="1618"/>
  </r>
  <r>
    <x v="9"/>
    <x v="16"/>
    <x v="2421"/>
  </r>
  <r>
    <x v="9"/>
    <x v="17"/>
    <x v="2413"/>
  </r>
  <r>
    <x v="9"/>
    <x v="18"/>
    <x v="7534"/>
  </r>
  <r>
    <x v="9"/>
    <x v="19"/>
    <x v="3732"/>
  </r>
  <r>
    <x v="9"/>
    <x v="20"/>
    <x v="4502"/>
  </r>
  <r>
    <x v="9"/>
    <x v="21"/>
    <x v="2644"/>
  </r>
  <r>
    <x v="9"/>
    <x v="22"/>
    <x v="2977"/>
  </r>
  <r>
    <x v="9"/>
    <x v="23"/>
    <x v="3182"/>
  </r>
  <r>
    <x v="9"/>
    <x v="0"/>
    <x v="2304"/>
  </r>
  <r>
    <x v="9"/>
    <x v="1"/>
    <x v="4636"/>
  </r>
  <r>
    <x v="9"/>
    <x v="2"/>
    <x v="2874"/>
  </r>
  <r>
    <x v="9"/>
    <x v="3"/>
    <x v="3380"/>
  </r>
  <r>
    <x v="9"/>
    <x v="4"/>
    <x v="2557"/>
  </r>
  <r>
    <x v="9"/>
    <x v="5"/>
    <x v="4366"/>
  </r>
  <r>
    <x v="9"/>
    <x v="6"/>
    <x v="4214"/>
  </r>
  <r>
    <x v="9"/>
    <x v="7"/>
    <x v="3656"/>
  </r>
  <r>
    <x v="9"/>
    <x v="8"/>
    <x v="5029"/>
  </r>
  <r>
    <x v="9"/>
    <x v="9"/>
    <x v="2936"/>
  </r>
  <r>
    <x v="9"/>
    <x v="10"/>
    <x v="2925"/>
  </r>
  <r>
    <x v="9"/>
    <x v="11"/>
    <x v="4921"/>
  </r>
  <r>
    <x v="9"/>
    <x v="12"/>
    <x v="2925"/>
  </r>
  <r>
    <x v="9"/>
    <x v="13"/>
    <x v="4084"/>
  </r>
  <r>
    <x v="9"/>
    <x v="14"/>
    <x v="1564"/>
  </r>
  <r>
    <x v="9"/>
    <x v="15"/>
    <x v="4091"/>
  </r>
  <r>
    <x v="9"/>
    <x v="16"/>
    <x v="2171"/>
  </r>
  <r>
    <x v="9"/>
    <x v="17"/>
    <x v="4800"/>
  </r>
  <r>
    <x v="9"/>
    <x v="18"/>
    <x v="3720"/>
  </r>
  <r>
    <x v="9"/>
    <x v="19"/>
    <x v="2035"/>
  </r>
  <r>
    <x v="9"/>
    <x v="20"/>
    <x v="2247"/>
  </r>
  <r>
    <x v="9"/>
    <x v="21"/>
    <x v="571"/>
  </r>
  <r>
    <x v="9"/>
    <x v="22"/>
    <x v="6280"/>
  </r>
  <r>
    <x v="9"/>
    <x v="23"/>
    <x v="3808"/>
  </r>
  <r>
    <x v="9"/>
    <x v="0"/>
    <x v="2998"/>
  </r>
  <r>
    <x v="9"/>
    <x v="1"/>
    <x v="2485"/>
  </r>
  <r>
    <x v="9"/>
    <x v="2"/>
    <x v="3034"/>
  </r>
  <r>
    <x v="9"/>
    <x v="3"/>
    <x v="3131"/>
  </r>
  <r>
    <x v="9"/>
    <x v="4"/>
    <x v="2403"/>
  </r>
  <r>
    <x v="9"/>
    <x v="5"/>
    <x v="5533"/>
  </r>
  <r>
    <x v="9"/>
    <x v="6"/>
    <x v="4075"/>
  </r>
  <r>
    <x v="9"/>
    <x v="7"/>
    <x v="2506"/>
  </r>
  <r>
    <x v="9"/>
    <x v="8"/>
    <x v="3339"/>
  </r>
  <r>
    <x v="9"/>
    <x v="9"/>
    <x v="2928"/>
  </r>
  <r>
    <x v="9"/>
    <x v="10"/>
    <x v="3342"/>
  </r>
  <r>
    <x v="9"/>
    <x v="11"/>
    <x v="3427"/>
  </r>
  <r>
    <x v="9"/>
    <x v="12"/>
    <x v="2786"/>
  </r>
  <r>
    <x v="9"/>
    <x v="13"/>
    <x v="3206"/>
  </r>
  <r>
    <x v="9"/>
    <x v="14"/>
    <x v="4914"/>
  </r>
  <r>
    <x v="9"/>
    <x v="15"/>
    <x v="1656"/>
  </r>
  <r>
    <x v="9"/>
    <x v="16"/>
    <x v="7535"/>
  </r>
  <r>
    <x v="9"/>
    <x v="17"/>
    <x v="7536"/>
  </r>
  <r>
    <x v="9"/>
    <x v="18"/>
    <x v="7537"/>
  </r>
  <r>
    <x v="9"/>
    <x v="19"/>
    <x v="2134"/>
  </r>
  <r>
    <x v="9"/>
    <x v="20"/>
    <x v="5841"/>
  </r>
  <r>
    <x v="9"/>
    <x v="21"/>
    <x v="5299"/>
  </r>
  <r>
    <x v="9"/>
    <x v="22"/>
    <x v="5326"/>
  </r>
  <r>
    <x v="9"/>
    <x v="23"/>
    <x v="4795"/>
  </r>
  <r>
    <x v="9"/>
    <x v="0"/>
    <x v="4891"/>
  </r>
  <r>
    <x v="9"/>
    <x v="1"/>
    <x v="3908"/>
  </r>
  <r>
    <x v="9"/>
    <x v="2"/>
    <x v="3562"/>
  </r>
  <r>
    <x v="9"/>
    <x v="3"/>
    <x v="881"/>
  </r>
  <r>
    <x v="9"/>
    <x v="4"/>
    <x v="386"/>
  </r>
  <r>
    <x v="9"/>
    <x v="5"/>
    <x v="6255"/>
  </r>
  <r>
    <x v="9"/>
    <x v="6"/>
    <x v="537"/>
  </r>
  <r>
    <x v="9"/>
    <x v="7"/>
    <x v="1975"/>
  </r>
  <r>
    <x v="9"/>
    <x v="8"/>
    <x v="7538"/>
  </r>
  <r>
    <x v="9"/>
    <x v="9"/>
    <x v="7539"/>
  </r>
  <r>
    <x v="9"/>
    <x v="10"/>
    <x v="7540"/>
  </r>
  <r>
    <x v="9"/>
    <x v="11"/>
    <x v="7541"/>
  </r>
  <r>
    <x v="9"/>
    <x v="12"/>
    <x v="7542"/>
  </r>
  <r>
    <x v="9"/>
    <x v="13"/>
    <x v="595"/>
  </r>
  <r>
    <x v="9"/>
    <x v="14"/>
    <x v="5163"/>
  </r>
  <r>
    <x v="9"/>
    <x v="15"/>
    <x v="1933"/>
  </r>
  <r>
    <x v="9"/>
    <x v="16"/>
    <x v="6535"/>
  </r>
  <r>
    <x v="9"/>
    <x v="17"/>
    <x v="7543"/>
  </r>
  <r>
    <x v="9"/>
    <x v="18"/>
    <x v="7544"/>
  </r>
  <r>
    <x v="9"/>
    <x v="19"/>
    <x v="6782"/>
  </r>
  <r>
    <x v="9"/>
    <x v="20"/>
    <x v="7545"/>
  </r>
  <r>
    <x v="9"/>
    <x v="21"/>
    <x v="4734"/>
  </r>
  <r>
    <x v="9"/>
    <x v="22"/>
    <x v="6371"/>
  </r>
  <r>
    <x v="9"/>
    <x v="23"/>
    <x v="2787"/>
  </r>
  <r>
    <x v="9"/>
    <x v="0"/>
    <x v="4283"/>
  </r>
  <r>
    <x v="9"/>
    <x v="1"/>
    <x v="2024"/>
  </r>
  <r>
    <x v="9"/>
    <x v="2"/>
    <x v="2264"/>
  </r>
  <r>
    <x v="9"/>
    <x v="3"/>
    <x v="2019"/>
  </r>
  <r>
    <x v="9"/>
    <x v="4"/>
    <x v="3722"/>
  </r>
  <r>
    <x v="9"/>
    <x v="5"/>
    <x v="4324"/>
  </r>
  <r>
    <x v="9"/>
    <x v="6"/>
    <x v="3337"/>
  </r>
  <r>
    <x v="9"/>
    <x v="7"/>
    <x v="2034"/>
  </r>
  <r>
    <x v="9"/>
    <x v="8"/>
    <x v="5028"/>
  </r>
  <r>
    <x v="9"/>
    <x v="9"/>
    <x v="5417"/>
  </r>
  <r>
    <x v="9"/>
    <x v="10"/>
    <x v="1887"/>
  </r>
  <r>
    <x v="9"/>
    <x v="11"/>
    <x v="7228"/>
  </r>
  <r>
    <x v="9"/>
    <x v="12"/>
    <x v="6287"/>
  </r>
  <r>
    <x v="9"/>
    <x v="13"/>
    <x v="7546"/>
  </r>
  <r>
    <x v="9"/>
    <x v="14"/>
    <x v="34"/>
  </r>
  <r>
    <x v="9"/>
    <x v="15"/>
    <x v="7547"/>
  </r>
  <r>
    <x v="9"/>
    <x v="16"/>
    <x v="2150"/>
  </r>
  <r>
    <x v="9"/>
    <x v="17"/>
    <x v="7368"/>
  </r>
  <r>
    <x v="9"/>
    <x v="18"/>
    <x v="7548"/>
  </r>
  <r>
    <x v="9"/>
    <x v="19"/>
    <x v="4756"/>
  </r>
  <r>
    <x v="9"/>
    <x v="20"/>
    <x v="6022"/>
  </r>
  <r>
    <x v="9"/>
    <x v="21"/>
    <x v="4130"/>
  </r>
  <r>
    <x v="9"/>
    <x v="22"/>
    <x v="1643"/>
  </r>
  <r>
    <x v="9"/>
    <x v="23"/>
    <x v="3627"/>
  </r>
  <r>
    <x v="9"/>
    <x v="0"/>
    <x v="5720"/>
  </r>
  <r>
    <x v="9"/>
    <x v="1"/>
    <x v="4635"/>
  </r>
  <r>
    <x v="9"/>
    <x v="2"/>
    <x v="2101"/>
  </r>
  <r>
    <x v="9"/>
    <x v="3"/>
    <x v="2960"/>
  </r>
  <r>
    <x v="9"/>
    <x v="4"/>
    <x v="7256"/>
  </r>
  <r>
    <x v="9"/>
    <x v="5"/>
    <x v="1629"/>
  </r>
  <r>
    <x v="9"/>
    <x v="6"/>
    <x v="7549"/>
  </r>
  <r>
    <x v="9"/>
    <x v="7"/>
    <x v="6316"/>
  </r>
  <r>
    <x v="9"/>
    <x v="8"/>
    <x v="1677"/>
  </r>
  <r>
    <x v="9"/>
    <x v="9"/>
    <x v="2872"/>
  </r>
  <r>
    <x v="9"/>
    <x v="10"/>
    <x v="2475"/>
  </r>
  <r>
    <x v="9"/>
    <x v="11"/>
    <x v="3225"/>
  </r>
  <r>
    <x v="9"/>
    <x v="12"/>
    <x v="3596"/>
  </r>
  <r>
    <x v="9"/>
    <x v="13"/>
    <x v="4794"/>
  </r>
  <r>
    <x v="9"/>
    <x v="14"/>
    <x v="51"/>
  </r>
  <r>
    <x v="9"/>
    <x v="15"/>
    <x v="4177"/>
  </r>
  <r>
    <x v="9"/>
    <x v="16"/>
    <x v="3677"/>
  </r>
  <r>
    <x v="9"/>
    <x v="17"/>
    <x v="241"/>
  </r>
  <r>
    <x v="9"/>
    <x v="18"/>
    <x v="6914"/>
  </r>
  <r>
    <x v="9"/>
    <x v="19"/>
    <x v="6223"/>
  </r>
  <r>
    <x v="9"/>
    <x v="20"/>
    <x v="6270"/>
  </r>
  <r>
    <x v="9"/>
    <x v="21"/>
    <x v="492"/>
  </r>
  <r>
    <x v="9"/>
    <x v="22"/>
    <x v="6943"/>
  </r>
  <r>
    <x v="9"/>
    <x v="23"/>
    <x v="2638"/>
  </r>
  <r>
    <x v="9"/>
    <x v="0"/>
    <x v="3024"/>
  </r>
  <r>
    <x v="9"/>
    <x v="1"/>
    <x v="2404"/>
  </r>
  <r>
    <x v="9"/>
    <x v="2"/>
    <x v="2011"/>
  </r>
  <r>
    <x v="9"/>
    <x v="3"/>
    <x v="3164"/>
  </r>
  <r>
    <x v="9"/>
    <x v="4"/>
    <x v="2303"/>
  </r>
  <r>
    <x v="9"/>
    <x v="5"/>
    <x v="3846"/>
  </r>
  <r>
    <x v="9"/>
    <x v="6"/>
    <x v="7550"/>
  </r>
  <r>
    <x v="9"/>
    <x v="7"/>
    <x v="2179"/>
  </r>
  <r>
    <x v="9"/>
    <x v="8"/>
    <x v="6953"/>
  </r>
  <r>
    <x v="9"/>
    <x v="9"/>
    <x v="2671"/>
  </r>
  <r>
    <x v="9"/>
    <x v="10"/>
    <x v="5026"/>
  </r>
  <r>
    <x v="9"/>
    <x v="11"/>
    <x v="2287"/>
  </r>
  <r>
    <x v="9"/>
    <x v="12"/>
    <x v="569"/>
  </r>
  <r>
    <x v="9"/>
    <x v="13"/>
    <x v="5208"/>
  </r>
  <r>
    <x v="9"/>
    <x v="14"/>
    <x v="2479"/>
  </r>
  <r>
    <x v="9"/>
    <x v="15"/>
    <x v="524"/>
  </r>
  <r>
    <x v="9"/>
    <x v="16"/>
    <x v="7551"/>
  </r>
  <r>
    <x v="9"/>
    <x v="17"/>
    <x v="7552"/>
  </r>
  <r>
    <x v="9"/>
    <x v="18"/>
    <x v="6027"/>
  </r>
  <r>
    <x v="9"/>
    <x v="19"/>
    <x v="7553"/>
  </r>
  <r>
    <x v="9"/>
    <x v="20"/>
    <x v="3529"/>
  </r>
  <r>
    <x v="9"/>
    <x v="21"/>
    <x v="525"/>
  </r>
  <r>
    <x v="9"/>
    <x v="22"/>
    <x v="4666"/>
  </r>
  <r>
    <x v="9"/>
    <x v="23"/>
    <x v="2345"/>
  </r>
  <r>
    <x v="9"/>
    <x v="0"/>
    <x v="2320"/>
  </r>
  <r>
    <x v="9"/>
    <x v="1"/>
    <x v="2027"/>
  </r>
  <r>
    <x v="9"/>
    <x v="2"/>
    <x v="2407"/>
  </r>
  <r>
    <x v="9"/>
    <x v="3"/>
    <x v="2628"/>
  </r>
  <r>
    <x v="9"/>
    <x v="4"/>
    <x v="2933"/>
  </r>
  <r>
    <x v="9"/>
    <x v="5"/>
    <x v="6918"/>
  </r>
  <r>
    <x v="9"/>
    <x v="6"/>
    <x v="7554"/>
  </r>
  <r>
    <x v="9"/>
    <x v="7"/>
    <x v="4747"/>
  </r>
  <r>
    <x v="9"/>
    <x v="8"/>
    <x v="6137"/>
  </r>
  <r>
    <x v="9"/>
    <x v="9"/>
    <x v="4461"/>
  </r>
  <r>
    <x v="9"/>
    <x v="10"/>
    <x v="50"/>
  </r>
  <r>
    <x v="9"/>
    <x v="11"/>
    <x v="1875"/>
  </r>
  <r>
    <x v="9"/>
    <x v="12"/>
    <x v="7300"/>
  </r>
  <r>
    <x v="9"/>
    <x v="13"/>
    <x v="4553"/>
  </r>
  <r>
    <x v="9"/>
    <x v="14"/>
    <x v="4126"/>
  </r>
  <r>
    <x v="9"/>
    <x v="15"/>
    <x v="3758"/>
  </r>
  <r>
    <x v="9"/>
    <x v="16"/>
    <x v="7295"/>
  </r>
  <r>
    <x v="9"/>
    <x v="17"/>
    <x v="7555"/>
  </r>
  <r>
    <x v="9"/>
    <x v="18"/>
    <x v="7556"/>
  </r>
  <r>
    <x v="9"/>
    <x v="19"/>
    <x v="498"/>
  </r>
  <r>
    <x v="9"/>
    <x v="20"/>
    <x v="4118"/>
  </r>
  <r>
    <x v="9"/>
    <x v="21"/>
    <x v="3835"/>
  </r>
  <r>
    <x v="9"/>
    <x v="22"/>
    <x v="4178"/>
  </r>
  <r>
    <x v="9"/>
    <x v="23"/>
    <x v="4214"/>
  </r>
  <r>
    <x v="9"/>
    <x v="0"/>
    <x v="2003"/>
  </r>
  <r>
    <x v="9"/>
    <x v="1"/>
    <x v="3200"/>
  </r>
  <r>
    <x v="9"/>
    <x v="2"/>
    <x v="2295"/>
  </r>
  <r>
    <x v="9"/>
    <x v="3"/>
    <x v="2403"/>
  </r>
  <r>
    <x v="9"/>
    <x v="4"/>
    <x v="2302"/>
  </r>
  <r>
    <x v="9"/>
    <x v="5"/>
    <x v="2869"/>
  </r>
  <r>
    <x v="9"/>
    <x v="6"/>
    <x v="3861"/>
  </r>
  <r>
    <x v="9"/>
    <x v="7"/>
    <x v="2548"/>
  </r>
  <r>
    <x v="9"/>
    <x v="8"/>
    <x v="3609"/>
  </r>
  <r>
    <x v="9"/>
    <x v="9"/>
    <x v="3189"/>
  </r>
  <r>
    <x v="9"/>
    <x v="10"/>
    <x v="2243"/>
  </r>
  <r>
    <x v="9"/>
    <x v="11"/>
    <x v="4390"/>
  </r>
  <r>
    <x v="9"/>
    <x v="12"/>
    <x v="3820"/>
  </r>
  <r>
    <x v="9"/>
    <x v="13"/>
    <x v="2289"/>
  </r>
  <r>
    <x v="9"/>
    <x v="14"/>
    <x v="4631"/>
  </r>
  <r>
    <x v="9"/>
    <x v="15"/>
    <x v="5975"/>
  </r>
  <r>
    <x v="9"/>
    <x v="16"/>
    <x v="1830"/>
  </r>
  <r>
    <x v="9"/>
    <x v="17"/>
    <x v="7557"/>
  </r>
  <r>
    <x v="9"/>
    <x v="18"/>
    <x v="1752"/>
  </r>
  <r>
    <x v="9"/>
    <x v="19"/>
    <x v="6040"/>
  </r>
  <r>
    <x v="9"/>
    <x v="20"/>
    <x v="6986"/>
  </r>
  <r>
    <x v="9"/>
    <x v="21"/>
    <x v="3435"/>
  </r>
  <r>
    <x v="9"/>
    <x v="22"/>
    <x v="6124"/>
  </r>
  <r>
    <x v="9"/>
    <x v="23"/>
    <x v="2099"/>
  </r>
  <r>
    <x v="9"/>
    <x v="0"/>
    <x v="4343"/>
  </r>
  <r>
    <x v="9"/>
    <x v="1"/>
    <x v="2023"/>
  </r>
  <r>
    <x v="9"/>
    <x v="2"/>
    <x v="2825"/>
  </r>
  <r>
    <x v="9"/>
    <x v="3"/>
    <x v="3750"/>
  </r>
  <r>
    <x v="9"/>
    <x v="4"/>
    <x v="1579"/>
  </r>
  <r>
    <x v="9"/>
    <x v="5"/>
    <x v="2343"/>
  </r>
  <r>
    <x v="9"/>
    <x v="6"/>
    <x v="7558"/>
  </r>
  <r>
    <x v="9"/>
    <x v="7"/>
    <x v="6467"/>
  </r>
  <r>
    <x v="9"/>
    <x v="8"/>
    <x v="2211"/>
  </r>
  <r>
    <x v="9"/>
    <x v="9"/>
    <x v="2407"/>
  </r>
  <r>
    <x v="9"/>
    <x v="10"/>
    <x v="3864"/>
  </r>
  <r>
    <x v="9"/>
    <x v="11"/>
    <x v="2269"/>
  </r>
  <r>
    <x v="9"/>
    <x v="12"/>
    <x v="3986"/>
  </r>
  <r>
    <x v="9"/>
    <x v="13"/>
    <x v="2756"/>
  </r>
  <r>
    <x v="9"/>
    <x v="14"/>
    <x v="2087"/>
  </r>
  <r>
    <x v="9"/>
    <x v="15"/>
    <x v="2994"/>
  </r>
  <r>
    <x v="9"/>
    <x v="16"/>
    <x v="3761"/>
  </r>
  <r>
    <x v="9"/>
    <x v="17"/>
    <x v="1514"/>
  </r>
  <r>
    <x v="9"/>
    <x v="18"/>
    <x v="4753"/>
  </r>
  <r>
    <x v="9"/>
    <x v="19"/>
    <x v="2880"/>
  </r>
  <r>
    <x v="9"/>
    <x v="20"/>
    <x v="4744"/>
  </r>
  <r>
    <x v="9"/>
    <x v="21"/>
    <x v="3148"/>
  </r>
  <r>
    <x v="9"/>
    <x v="22"/>
    <x v="569"/>
  </r>
  <r>
    <x v="9"/>
    <x v="23"/>
    <x v="3803"/>
  </r>
  <r>
    <x v="9"/>
    <x v="0"/>
    <x v="3232"/>
  </r>
  <r>
    <x v="9"/>
    <x v="1"/>
    <x v="2486"/>
  </r>
  <r>
    <x v="9"/>
    <x v="2"/>
    <x v="3423"/>
  </r>
  <r>
    <x v="9"/>
    <x v="3"/>
    <x v="2531"/>
  </r>
  <r>
    <x v="9"/>
    <x v="4"/>
    <x v="3032"/>
  </r>
  <r>
    <x v="9"/>
    <x v="5"/>
    <x v="5752"/>
  </r>
  <r>
    <x v="9"/>
    <x v="6"/>
    <x v="4287"/>
  </r>
  <r>
    <x v="9"/>
    <x v="7"/>
    <x v="76"/>
  </r>
  <r>
    <x v="9"/>
    <x v="8"/>
    <x v="1657"/>
  </r>
  <r>
    <x v="9"/>
    <x v="9"/>
    <x v="4881"/>
  </r>
  <r>
    <x v="9"/>
    <x v="10"/>
    <x v="1608"/>
  </r>
  <r>
    <x v="9"/>
    <x v="11"/>
    <x v="2832"/>
  </r>
  <r>
    <x v="9"/>
    <x v="12"/>
    <x v="2665"/>
  </r>
  <r>
    <x v="9"/>
    <x v="13"/>
    <x v="2412"/>
  </r>
  <r>
    <x v="9"/>
    <x v="14"/>
    <x v="1548"/>
  </r>
  <r>
    <x v="9"/>
    <x v="15"/>
    <x v="5730"/>
  </r>
  <r>
    <x v="9"/>
    <x v="16"/>
    <x v="5712"/>
  </r>
  <r>
    <x v="9"/>
    <x v="17"/>
    <x v="3978"/>
  </r>
  <r>
    <x v="9"/>
    <x v="18"/>
    <x v="4264"/>
  </r>
  <r>
    <x v="9"/>
    <x v="19"/>
    <x v="1619"/>
  </r>
  <r>
    <x v="9"/>
    <x v="20"/>
    <x v="2186"/>
  </r>
  <r>
    <x v="9"/>
    <x v="21"/>
    <x v="4953"/>
  </r>
  <r>
    <x v="9"/>
    <x v="22"/>
    <x v="6298"/>
  </r>
  <r>
    <x v="9"/>
    <x v="23"/>
    <x v="2935"/>
  </r>
  <r>
    <x v="9"/>
    <x v="0"/>
    <x v="2105"/>
  </r>
  <r>
    <x v="9"/>
    <x v="1"/>
    <x v="2681"/>
  </r>
  <r>
    <x v="9"/>
    <x v="2"/>
    <x v="3722"/>
  </r>
  <r>
    <x v="9"/>
    <x v="3"/>
    <x v="5741"/>
  </r>
  <r>
    <x v="9"/>
    <x v="4"/>
    <x v="4311"/>
  </r>
  <r>
    <x v="9"/>
    <x v="5"/>
    <x v="2846"/>
  </r>
  <r>
    <x v="9"/>
    <x v="6"/>
    <x v="5534"/>
  </r>
  <r>
    <x v="9"/>
    <x v="7"/>
    <x v="106"/>
  </r>
  <r>
    <x v="9"/>
    <x v="8"/>
    <x v="5008"/>
  </r>
  <r>
    <x v="9"/>
    <x v="9"/>
    <x v="3021"/>
  </r>
  <r>
    <x v="9"/>
    <x v="10"/>
    <x v="1612"/>
  </r>
  <r>
    <x v="9"/>
    <x v="11"/>
    <x v="3798"/>
  </r>
  <r>
    <x v="9"/>
    <x v="12"/>
    <x v="5489"/>
  </r>
  <r>
    <x v="9"/>
    <x v="13"/>
    <x v="1686"/>
  </r>
  <r>
    <x v="9"/>
    <x v="14"/>
    <x v="3999"/>
  </r>
  <r>
    <x v="9"/>
    <x v="15"/>
    <x v="2122"/>
  </r>
  <r>
    <x v="9"/>
    <x v="16"/>
    <x v="758"/>
  </r>
  <r>
    <x v="9"/>
    <x v="17"/>
    <x v="7559"/>
  </r>
  <r>
    <x v="9"/>
    <x v="18"/>
    <x v="7560"/>
  </r>
  <r>
    <x v="9"/>
    <x v="19"/>
    <x v="1896"/>
  </r>
  <r>
    <x v="9"/>
    <x v="20"/>
    <x v="5273"/>
  </r>
  <r>
    <x v="9"/>
    <x v="21"/>
    <x v="6358"/>
  </r>
  <r>
    <x v="9"/>
    <x v="22"/>
    <x v="3802"/>
  </r>
  <r>
    <x v="9"/>
    <x v="23"/>
    <x v="4994"/>
  </r>
  <r>
    <x v="9"/>
    <x v="0"/>
    <x v="4939"/>
  </r>
  <r>
    <x v="9"/>
    <x v="1"/>
    <x v="2980"/>
  </r>
  <r>
    <x v="9"/>
    <x v="2"/>
    <x v="569"/>
  </r>
  <r>
    <x v="9"/>
    <x v="3"/>
    <x v="4350"/>
  </r>
  <r>
    <x v="9"/>
    <x v="4"/>
    <x v="2757"/>
  </r>
  <r>
    <x v="9"/>
    <x v="5"/>
    <x v="4847"/>
  </r>
  <r>
    <x v="9"/>
    <x v="6"/>
    <x v="7561"/>
  </r>
  <r>
    <x v="9"/>
    <x v="7"/>
    <x v="6867"/>
  </r>
  <r>
    <x v="9"/>
    <x v="8"/>
    <x v="2745"/>
  </r>
  <r>
    <x v="9"/>
    <x v="9"/>
    <x v="7384"/>
  </r>
  <r>
    <x v="9"/>
    <x v="10"/>
    <x v="1923"/>
  </r>
  <r>
    <x v="9"/>
    <x v="11"/>
    <x v="2185"/>
  </r>
  <r>
    <x v="9"/>
    <x v="12"/>
    <x v="1624"/>
  </r>
  <r>
    <x v="9"/>
    <x v="13"/>
    <x v="4797"/>
  </r>
  <r>
    <x v="9"/>
    <x v="14"/>
    <x v="3447"/>
  </r>
  <r>
    <x v="9"/>
    <x v="15"/>
    <x v="6864"/>
  </r>
  <r>
    <x v="9"/>
    <x v="16"/>
    <x v="7562"/>
  </r>
  <r>
    <x v="9"/>
    <x v="17"/>
    <x v="7563"/>
  </r>
  <r>
    <x v="9"/>
    <x v="18"/>
    <x v="7564"/>
  </r>
  <r>
    <x v="9"/>
    <x v="19"/>
    <x v="1154"/>
  </r>
  <r>
    <x v="9"/>
    <x v="20"/>
    <x v="3981"/>
  </r>
  <r>
    <x v="9"/>
    <x v="21"/>
    <x v="5481"/>
  </r>
  <r>
    <x v="9"/>
    <x v="22"/>
    <x v="6143"/>
  </r>
  <r>
    <x v="9"/>
    <x v="23"/>
    <x v="7565"/>
  </r>
  <r>
    <x v="9"/>
    <x v="0"/>
    <x v="516"/>
  </r>
  <r>
    <x v="9"/>
    <x v="1"/>
    <x v="3853"/>
  </r>
  <r>
    <x v="9"/>
    <x v="2"/>
    <x v="4348"/>
  </r>
  <r>
    <x v="9"/>
    <x v="3"/>
    <x v="2694"/>
  </r>
  <r>
    <x v="9"/>
    <x v="4"/>
    <x v="3904"/>
  </r>
  <r>
    <x v="9"/>
    <x v="5"/>
    <x v="5783"/>
  </r>
  <r>
    <x v="9"/>
    <x v="6"/>
    <x v="600"/>
  </r>
  <r>
    <x v="9"/>
    <x v="7"/>
    <x v="1862"/>
  </r>
  <r>
    <x v="9"/>
    <x v="8"/>
    <x v="2345"/>
  </r>
  <r>
    <x v="9"/>
    <x v="9"/>
    <x v="3912"/>
  </r>
  <r>
    <x v="9"/>
    <x v="10"/>
    <x v="3776"/>
  </r>
  <r>
    <x v="9"/>
    <x v="11"/>
    <x v="101"/>
  </r>
  <r>
    <x v="9"/>
    <x v="12"/>
    <x v="2667"/>
  </r>
  <r>
    <x v="9"/>
    <x v="13"/>
    <x v="5157"/>
  </r>
  <r>
    <x v="9"/>
    <x v="14"/>
    <x v="4021"/>
  </r>
  <r>
    <x v="9"/>
    <x v="15"/>
    <x v="4659"/>
  </r>
  <r>
    <x v="9"/>
    <x v="16"/>
    <x v="4280"/>
  </r>
  <r>
    <x v="9"/>
    <x v="17"/>
    <x v="7566"/>
  </r>
  <r>
    <x v="9"/>
    <x v="18"/>
    <x v="4055"/>
  </r>
  <r>
    <x v="9"/>
    <x v="19"/>
    <x v="6374"/>
  </r>
  <r>
    <x v="9"/>
    <x v="20"/>
    <x v="4797"/>
  </r>
  <r>
    <x v="9"/>
    <x v="21"/>
    <x v="2192"/>
  </r>
  <r>
    <x v="9"/>
    <x v="22"/>
    <x v="3422"/>
  </r>
  <r>
    <x v="9"/>
    <x v="23"/>
    <x v="5906"/>
  </r>
  <r>
    <x v="9"/>
    <x v="0"/>
    <x v="4949"/>
  </r>
  <r>
    <x v="9"/>
    <x v="1"/>
    <x v="7567"/>
  </r>
  <r>
    <x v="9"/>
    <x v="2"/>
    <x v="5963"/>
  </r>
  <r>
    <x v="9"/>
    <x v="3"/>
    <x v="5231"/>
  </r>
  <r>
    <x v="9"/>
    <x v="4"/>
    <x v="3130"/>
  </r>
  <r>
    <x v="9"/>
    <x v="5"/>
    <x v="2364"/>
  </r>
  <r>
    <x v="9"/>
    <x v="6"/>
    <x v="2500"/>
  </r>
  <r>
    <x v="9"/>
    <x v="7"/>
    <x v="4538"/>
  </r>
  <r>
    <x v="9"/>
    <x v="8"/>
    <x v="4517"/>
  </r>
  <r>
    <x v="9"/>
    <x v="9"/>
    <x v="5752"/>
  </r>
  <r>
    <x v="9"/>
    <x v="10"/>
    <x v="4800"/>
  </r>
  <r>
    <x v="9"/>
    <x v="11"/>
    <x v="3182"/>
  </r>
  <r>
    <x v="9"/>
    <x v="12"/>
    <x v="2760"/>
  </r>
  <r>
    <x v="9"/>
    <x v="13"/>
    <x v="1889"/>
  </r>
  <r>
    <x v="9"/>
    <x v="14"/>
    <x v="3591"/>
  </r>
  <r>
    <x v="9"/>
    <x v="15"/>
    <x v="2555"/>
  </r>
  <r>
    <x v="9"/>
    <x v="16"/>
    <x v="2544"/>
  </r>
  <r>
    <x v="9"/>
    <x v="17"/>
    <x v="2854"/>
  </r>
  <r>
    <x v="9"/>
    <x v="18"/>
    <x v="2301"/>
  </r>
  <r>
    <x v="9"/>
    <x v="19"/>
    <x v="2510"/>
  </r>
  <r>
    <x v="9"/>
    <x v="20"/>
    <x v="3428"/>
  </r>
  <r>
    <x v="9"/>
    <x v="21"/>
    <x v="2342"/>
  </r>
  <r>
    <x v="9"/>
    <x v="22"/>
    <x v="5630"/>
  </r>
  <r>
    <x v="9"/>
    <x v="23"/>
    <x v="3641"/>
  </r>
  <r>
    <x v="9"/>
    <x v="0"/>
    <x v="2272"/>
  </r>
  <r>
    <x v="9"/>
    <x v="1"/>
    <x v="2825"/>
  </r>
  <r>
    <x v="9"/>
    <x v="2"/>
    <x v="5012"/>
  </r>
  <r>
    <x v="9"/>
    <x v="3"/>
    <x v="2583"/>
  </r>
  <r>
    <x v="9"/>
    <x v="4"/>
    <x v="3747"/>
  </r>
  <r>
    <x v="9"/>
    <x v="5"/>
    <x v="2349"/>
  </r>
  <r>
    <x v="9"/>
    <x v="6"/>
    <x v="2835"/>
  </r>
  <r>
    <x v="9"/>
    <x v="7"/>
    <x v="2336"/>
  </r>
  <r>
    <x v="9"/>
    <x v="8"/>
    <x v="2952"/>
  </r>
  <r>
    <x v="9"/>
    <x v="9"/>
    <x v="1518"/>
  </r>
  <r>
    <x v="9"/>
    <x v="10"/>
    <x v="3287"/>
  </r>
  <r>
    <x v="9"/>
    <x v="11"/>
    <x v="2871"/>
  </r>
  <r>
    <x v="9"/>
    <x v="12"/>
    <x v="2280"/>
  </r>
  <r>
    <x v="9"/>
    <x v="13"/>
    <x v="3628"/>
  </r>
  <r>
    <x v="9"/>
    <x v="14"/>
    <x v="7568"/>
  </r>
  <r>
    <x v="9"/>
    <x v="15"/>
    <x v="7569"/>
  </r>
  <r>
    <x v="9"/>
    <x v="16"/>
    <x v="4351"/>
  </r>
  <r>
    <x v="9"/>
    <x v="17"/>
    <x v="4887"/>
  </r>
  <r>
    <x v="9"/>
    <x v="18"/>
    <x v="2785"/>
  </r>
  <r>
    <x v="9"/>
    <x v="19"/>
    <x v="2633"/>
  </r>
  <r>
    <x v="9"/>
    <x v="20"/>
    <x v="3640"/>
  </r>
  <r>
    <x v="9"/>
    <x v="21"/>
    <x v="3725"/>
  </r>
  <r>
    <x v="9"/>
    <x v="22"/>
    <x v="5557"/>
  </r>
  <r>
    <x v="9"/>
    <x v="23"/>
    <x v="2359"/>
  </r>
  <r>
    <x v="9"/>
    <x v="0"/>
    <x v="5521"/>
  </r>
  <r>
    <x v="9"/>
    <x v="1"/>
    <x v="2609"/>
  </r>
  <r>
    <x v="9"/>
    <x v="2"/>
    <x v="2047"/>
  </r>
  <r>
    <x v="9"/>
    <x v="3"/>
    <x v="2566"/>
  </r>
  <r>
    <x v="9"/>
    <x v="4"/>
    <x v="4136"/>
  </r>
  <r>
    <x v="9"/>
    <x v="5"/>
    <x v="2580"/>
  </r>
  <r>
    <x v="9"/>
    <x v="6"/>
    <x v="2875"/>
  </r>
  <r>
    <x v="9"/>
    <x v="7"/>
    <x v="2593"/>
  </r>
  <r>
    <x v="9"/>
    <x v="8"/>
    <x v="3355"/>
  </r>
  <r>
    <x v="9"/>
    <x v="9"/>
    <x v="4841"/>
  </r>
  <r>
    <x v="9"/>
    <x v="10"/>
    <x v="2610"/>
  </r>
  <r>
    <x v="9"/>
    <x v="11"/>
    <x v="1523"/>
  </r>
  <r>
    <x v="9"/>
    <x v="12"/>
    <x v="2611"/>
  </r>
  <r>
    <x v="9"/>
    <x v="13"/>
    <x v="3131"/>
  </r>
  <r>
    <x v="9"/>
    <x v="14"/>
    <x v="5005"/>
  </r>
  <r>
    <x v="9"/>
    <x v="15"/>
    <x v="2894"/>
  </r>
  <r>
    <x v="9"/>
    <x v="16"/>
    <x v="3182"/>
  </r>
  <r>
    <x v="9"/>
    <x v="17"/>
    <x v="7570"/>
  </r>
  <r>
    <x v="9"/>
    <x v="18"/>
    <x v="7571"/>
  </r>
  <r>
    <x v="9"/>
    <x v="19"/>
    <x v="3776"/>
  </r>
  <r>
    <x v="9"/>
    <x v="20"/>
    <x v="4635"/>
  </r>
  <r>
    <x v="9"/>
    <x v="21"/>
    <x v="3237"/>
  </r>
  <r>
    <x v="9"/>
    <x v="22"/>
    <x v="2549"/>
  </r>
  <r>
    <x v="9"/>
    <x v="23"/>
    <x v="3094"/>
  </r>
  <r>
    <x v="9"/>
    <x v="0"/>
    <x v="3035"/>
  </r>
  <r>
    <x v="9"/>
    <x v="1"/>
    <x v="2316"/>
  </r>
  <r>
    <x v="9"/>
    <x v="2"/>
    <x v="2326"/>
  </r>
  <r>
    <x v="9"/>
    <x v="3"/>
    <x v="1549"/>
  </r>
  <r>
    <x v="9"/>
    <x v="4"/>
    <x v="2796"/>
  </r>
  <r>
    <x v="9"/>
    <x v="5"/>
    <x v="3923"/>
  </r>
  <r>
    <x v="9"/>
    <x v="6"/>
    <x v="4713"/>
  </r>
  <r>
    <x v="9"/>
    <x v="7"/>
    <x v="1600"/>
  </r>
  <r>
    <x v="9"/>
    <x v="8"/>
    <x v="7572"/>
  </r>
  <r>
    <x v="9"/>
    <x v="9"/>
    <x v="1668"/>
  </r>
  <r>
    <x v="9"/>
    <x v="10"/>
    <x v="7238"/>
  </r>
  <r>
    <x v="9"/>
    <x v="11"/>
    <x v="6342"/>
  </r>
  <r>
    <x v="9"/>
    <x v="12"/>
    <x v="535"/>
  </r>
  <r>
    <x v="9"/>
    <x v="13"/>
    <x v="2412"/>
  </r>
  <r>
    <x v="9"/>
    <x v="14"/>
    <x v="3626"/>
  </r>
  <r>
    <x v="9"/>
    <x v="15"/>
    <x v="4381"/>
  </r>
  <r>
    <x v="9"/>
    <x v="16"/>
    <x v="4705"/>
  </r>
  <r>
    <x v="9"/>
    <x v="17"/>
    <x v="7573"/>
  </r>
  <r>
    <x v="9"/>
    <x v="18"/>
    <x v="437"/>
  </r>
  <r>
    <x v="9"/>
    <x v="19"/>
    <x v="3270"/>
  </r>
  <r>
    <x v="9"/>
    <x v="20"/>
    <x v="3680"/>
  </r>
  <r>
    <x v="9"/>
    <x v="21"/>
    <x v="2494"/>
  </r>
  <r>
    <x v="9"/>
    <x v="22"/>
    <x v="2328"/>
  </r>
  <r>
    <x v="9"/>
    <x v="23"/>
    <x v="4305"/>
  </r>
  <r>
    <x v="9"/>
    <x v="0"/>
    <x v="3067"/>
  </r>
  <r>
    <x v="9"/>
    <x v="1"/>
    <x v="6402"/>
  </r>
  <r>
    <x v="9"/>
    <x v="2"/>
    <x v="7574"/>
  </r>
  <r>
    <x v="9"/>
    <x v="3"/>
    <x v="2825"/>
  </r>
  <r>
    <x v="9"/>
    <x v="4"/>
    <x v="2306"/>
  </r>
  <r>
    <x v="9"/>
    <x v="5"/>
    <x v="2980"/>
  </r>
  <r>
    <x v="9"/>
    <x v="6"/>
    <x v="3921"/>
  </r>
  <r>
    <x v="9"/>
    <x v="7"/>
    <x v="4103"/>
  </r>
  <r>
    <x v="9"/>
    <x v="8"/>
    <x v="5913"/>
  </r>
  <r>
    <x v="9"/>
    <x v="9"/>
    <x v="7575"/>
  </r>
  <r>
    <x v="9"/>
    <x v="10"/>
    <x v="5768"/>
  </r>
  <r>
    <x v="9"/>
    <x v="11"/>
    <x v="5768"/>
  </r>
  <r>
    <x v="9"/>
    <x v="12"/>
    <x v="3211"/>
  </r>
  <r>
    <x v="9"/>
    <x v="13"/>
    <x v="7576"/>
  </r>
  <r>
    <x v="9"/>
    <x v="14"/>
    <x v="4380"/>
  </r>
  <r>
    <x v="9"/>
    <x v="15"/>
    <x v="2392"/>
  </r>
  <r>
    <x v="9"/>
    <x v="16"/>
    <x v="4530"/>
  </r>
  <r>
    <x v="9"/>
    <x v="17"/>
    <x v="7577"/>
  </r>
  <r>
    <x v="9"/>
    <x v="18"/>
    <x v="354"/>
  </r>
  <r>
    <x v="9"/>
    <x v="19"/>
    <x v="2853"/>
  </r>
  <r>
    <x v="9"/>
    <x v="20"/>
    <x v="5436"/>
  </r>
  <r>
    <x v="9"/>
    <x v="21"/>
    <x v="5725"/>
  </r>
  <r>
    <x v="9"/>
    <x v="22"/>
    <x v="3623"/>
  </r>
  <r>
    <x v="9"/>
    <x v="23"/>
    <x v="2648"/>
  </r>
  <r>
    <x v="9"/>
    <x v="0"/>
    <x v="1888"/>
  </r>
  <r>
    <x v="9"/>
    <x v="1"/>
    <x v="2544"/>
  </r>
  <r>
    <x v="9"/>
    <x v="2"/>
    <x v="2871"/>
  </r>
  <r>
    <x v="9"/>
    <x v="3"/>
    <x v="3206"/>
  </r>
  <r>
    <x v="9"/>
    <x v="4"/>
    <x v="4525"/>
  </r>
  <r>
    <x v="9"/>
    <x v="5"/>
    <x v="3614"/>
  </r>
  <r>
    <x v="9"/>
    <x v="6"/>
    <x v="1417"/>
  </r>
  <r>
    <x v="9"/>
    <x v="7"/>
    <x v="5177"/>
  </r>
  <r>
    <x v="9"/>
    <x v="8"/>
    <x v="7578"/>
  </r>
  <r>
    <x v="9"/>
    <x v="9"/>
    <x v="7579"/>
  </r>
  <r>
    <x v="9"/>
    <x v="10"/>
    <x v="6589"/>
  </r>
  <r>
    <x v="9"/>
    <x v="11"/>
    <x v="5949"/>
  </r>
  <r>
    <x v="9"/>
    <x v="12"/>
    <x v="6427"/>
  </r>
  <r>
    <x v="9"/>
    <x v="13"/>
    <x v="1607"/>
  </r>
  <r>
    <x v="9"/>
    <x v="14"/>
    <x v="5207"/>
  </r>
  <r>
    <x v="9"/>
    <x v="15"/>
    <x v="4677"/>
  </r>
  <r>
    <x v="9"/>
    <x v="16"/>
    <x v="5412"/>
  </r>
  <r>
    <x v="9"/>
    <x v="17"/>
    <x v="6377"/>
  </r>
  <r>
    <x v="9"/>
    <x v="18"/>
    <x v="2185"/>
  </r>
  <r>
    <x v="9"/>
    <x v="19"/>
    <x v="4626"/>
  </r>
  <r>
    <x v="9"/>
    <x v="20"/>
    <x v="4506"/>
  </r>
  <r>
    <x v="9"/>
    <x v="21"/>
    <x v="2186"/>
  </r>
  <r>
    <x v="9"/>
    <x v="22"/>
    <x v="4626"/>
  </r>
  <r>
    <x v="9"/>
    <x v="23"/>
    <x v="2738"/>
  </r>
  <r>
    <x v="9"/>
    <x v="0"/>
    <x v="7580"/>
  </r>
  <r>
    <x v="9"/>
    <x v="1"/>
    <x v="7581"/>
  </r>
  <r>
    <x v="9"/>
    <x v="2"/>
    <x v="6395"/>
  </r>
  <r>
    <x v="9"/>
    <x v="3"/>
    <x v="418"/>
  </r>
  <r>
    <x v="9"/>
    <x v="4"/>
    <x v="3073"/>
  </r>
  <r>
    <x v="9"/>
    <x v="5"/>
    <x v="3987"/>
  </r>
  <r>
    <x v="9"/>
    <x v="6"/>
    <x v="1852"/>
  </r>
  <r>
    <x v="9"/>
    <x v="7"/>
    <x v="4891"/>
  </r>
  <r>
    <x v="9"/>
    <x v="8"/>
    <x v="2411"/>
  </r>
  <r>
    <x v="9"/>
    <x v="9"/>
    <x v="1586"/>
  </r>
  <r>
    <x v="9"/>
    <x v="10"/>
    <x v="2044"/>
  </r>
  <r>
    <x v="9"/>
    <x v="11"/>
    <x v="3574"/>
  </r>
  <r>
    <x v="9"/>
    <x v="12"/>
    <x v="2299"/>
  </r>
  <r>
    <x v="9"/>
    <x v="13"/>
    <x v="4312"/>
  </r>
  <r>
    <x v="9"/>
    <x v="14"/>
    <x v="5575"/>
  </r>
  <r>
    <x v="9"/>
    <x v="15"/>
    <x v="3628"/>
  </r>
  <r>
    <x v="9"/>
    <x v="16"/>
    <x v="4129"/>
  </r>
  <r>
    <x v="9"/>
    <x v="17"/>
    <x v="4940"/>
  </r>
  <r>
    <x v="9"/>
    <x v="18"/>
    <x v="3627"/>
  </r>
  <r>
    <x v="9"/>
    <x v="19"/>
    <x v="4447"/>
  </r>
  <r>
    <x v="9"/>
    <x v="20"/>
    <x v="2541"/>
  </r>
  <r>
    <x v="9"/>
    <x v="21"/>
    <x v="3035"/>
  </r>
  <r>
    <x v="9"/>
    <x v="22"/>
    <x v="4305"/>
  </r>
  <r>
    <x v="9"/>
    <x v="23"/>
    <x v="5064"/>
  </r>
  <r>
    <x v="9"/>
    <x v="0"/>
    <x v="7582"/>
  </r>
  <r>
    <x v="9"/>
    <x v="1"/>
    <x v="3654"/>
  </r>
  <r>
    <x v="9"/>
    <x v="2"/>
    <x v="7583"/>
  </r>
  <r>
    <x v="9"/>
    <x v="3"/>
    <x v="7584"/>
  </r>
  <r>
    <x v="9"/>
    <x v="4"/>
    <x v="3424"/>
  </r>
  <r>
    <x v="9"/>
    <x v="5"/>
    <x v="2191"/>
  </r>
  <r>
    <x v="9"/>
    <x v="6"/>
    <x v="3599"/>
  </r>
  <r>
    <x v="9"/>
    <x v="7"/>
    <x v="1648"/>
  </r>
  <r>
    <x v="9"/>
    <x v="8"/>
    <x v="3987"/>
  </r>
  <r>
    <x v="9"/>
    <x v="9"/>
    <x v="2499"/>
  </r>
  <r>
    <x v="9"/>
    <x v="10"/>
    <x v="2501"/>
  </r>
  <r>
    <x v="9"/>
    <x v="11"/>
    <x v="1571"/>
  </r>
  <r>
    <x v="9"/>
    <x v="12"/>
    <x v="2325"/>
  </r>
  <r>
    <x v="9"/>
    <x v="13"/>
    <x v="3892"/>
  </r>
  <r>
    <x v="9"/>
    <x v="14"/>
    <x v="2080"/>
  </r>
  <r>
    <x v="9"/>
    <x v="15"/>
    <x v="1577"/>
  </r>
  <r>
    <x v="9"/>
    <x v="16"/>
    <x v="2950"/>
  </r>
  <r>
    <x v="9"/>
    <x v="17"/>
    <x v="1650"/>
  </r>
  <r>
    <x v="9"/>
    <x v="18"/>
    <x v="2949"/>
  </r>
  <r>
    <x v="9"/>
    <x v="19"/>
    <x v="2506"/>
  </r>
  <r>
    <x v="9"/>
    <x v="20"/>
    <x v="2205"/>
  </r>
  <r>
    <x v="9"/>
    <x v="21"/>
    <x v="5061"/>
  </r>
  <r>
    <x v="9"/>
    <x v="22"/>
    <x v="2840"/>
  </r>
  <r>
    <x v="9"/>
    <x v="23"/>
    <x v="6615"/>
  </r>
  <r>
    <x v="9"/>
    <x v="0"/>
    <x v="4002"/>
  </r>
  <r>
    <x v="9"/>
    <x v="1"/>
    <x v="7585"/>
  </r>
  <r>
    <x v="9"/>
    <x v="2"/>
    <x v="3133"/>
  </r>
  <r>
    <x v="9"/>
    <x v="3"/>
    <x v="2492"/>
  </r>
  <r>
    <x v="9"/>
    <x v="4"/>
    <x v="4540"/>
  </r>
  <r>
    <x v="9"/>
    <x v="5"/>
    <x v="2453"/>
  </r>
  <r>
    <x v="9"/>
    <x v="6"/>
    <x v="5755"/>
  </r>
  <r>
    <x v="9"/>
    <x v="7"/>
    <x v="3762"/>
  </r>
  <r>
    <x v="9"/>
    <x v="8"/>
    <x v="5025"/>
  </r>
  <r>
    <x v="9"/>
    <x v="9"/>
    <x v="3212"/>
  </r>
  <r>
    <x v="9"/>
    <x v="10"/>
    <x v="3806"/>
  </r>
  <r>
    <x v="9"/>
    <x v="11"/>
    <x v="1523"/>
  </r>
  <r>
    <x v="9"/>
    <x v="12"/>
    <x v="4920"/>
  </r>
  <r>
    <x v="9"/>
    <x v="13"/>
    <x v="3824"/>
  </r>
  <r>
    <x v="9"/>
    <x v="14"/>
    <x v="4843"/>
  </r>
  <r>
    <x v="9"/>
    <x v="15"/>
    <x v="2225"/>
  </r>
  <r>
    <x v="9"/>
    <x v="16"/>
    <x v="5575"/>
  </r>
  <r>
    <x v="9"/>
    <x v="17"/>
    <x v="3829"/>
  </r>
  <r>
    <x v="9"/>
    <x v="18"/>
    <x v="2569"/>
  </r>
  <r>
    <x v="9"/>
    <x v="19"/>
    <x v="2407"/>
  </r>
  <r>
    <x v="9"/>
    <x v="20"/>
    <x v="2601"/>
  </r>
  <r>
    <x v="9"/>
    <x v="21"/>
    <x v="7586"/>
  </r>
  <r>
    <x v="9"/>
    <x v="22"/>
    <x v="4903"/>
  </r>
  <r>
    <x v="9"/>
    <x v="23"/>
    <x v="2088"/>
  </r>
  <r>
    <x v="9"/>
    <x v="0"/>
    <x v="453"/>
  </r>
  <r>
    <x v="9"/>
    <x v="1"/>
    <x v="7587"/>
  </r>
  <r>
    <x v="9"/>
    <x v="2"/>
    <x v="4404"/>
  </r>
  <r>
    <x v="9"/>
    <x v="3"/>
    <x v="3451"/>
  </r>
  <r>
    <x v="9"/>
    <x v="4"/>
    <x v="6303"/>
  </r>
  <r>
    <x v="9"/>
    <x v="5"/>
    <x v="4840"/>
  </r>
  <r>
    <x v="9"/>
    <x v="6"/>
    <x v="4451"/>
  </r>
  <r>
    <x v="9"/>
    <x v="7"/>
    <x v="2362"/>
  </r>
  <r>
    <x v="9"/>
    <x v="8"/>
    <x v="556"/>
  </r>
  <r>
    <x v="9"/>
    <x v="9"/>
    <x v="3978"/>
  </r>
  <r>
    <x v="9"/>
    <x v="10"/>
    <x v="471"/>
  </r>
  <r>
    <x v="9"/>
    <x v="11"/>
    <x v="5830"/>
  </r>
  <r>
    <x v="9"/>
    <x v="12"/>
    <x v="3935"/>
  </r>
  <r>
    <x v="9"/>
    <x v="13"/>
    <x v="38"/>
  </r>
  <r>
    <x v="9"/>
    <x v="14"/>
    <x v="5408"/>
  </r>
  <r>
    <x v="9"/>
    <x v="15"/>
    <x v="3011"/>
  </r>
  <r>
    <x v="9"/>
    <x v="16"/>
    <x v="5250"/>
  </r>
  <r>
    <x v="9"/>
    <x v="17"/>
    <x v="1639"/>
  </r>
  <r>
    <x v="9"/>
    <x v="18"/>
    <x v="1518"/>
  </r>
  <r>
    <x v="9"/>
    <x v="19"/>
    <x v="2308"/>
  </r>
  <r>
    <x v="9"/>
    <x v="20"/>
    <x v="4417"/>
  </r>
  <r>
    <x v="9"/>
    <x v="21"/>
    <x v="2887"/>
  </r>
  <r>
    <x v="9"/>
    <x v="22"/>
    <x v="2526"/>
  </r>
  <r>
    <x v="9"/>
    <x v="23"/>
    <x v="1686"/>
  </r>
  <r>
    <x v="9"/>
    <x v="0"/>
    <x v="4274"/>
  </r>
  <r>
    <x v="9"/>
    <x v="1"/>
    <x v="3582"/>
  </r>
  <r>
    <x v="9"/>
    <x v="2"/>
    <x v="5676"/>
  </r>
  <r>
    <x v="9"/>
    <x v="3"/>
    <x v="5836"/>
  </r>
  <r>
    <x v="9"/>
    <x v="4"/>
    <x v="2329"/>
  </r>
  <r>
    <x v="9"/>
    <x v="5"/>
    <x v="7151"/>
  </r>
  <r>
    <x v="9"/>
    <x v="6"/>
    <x v="5366"/>
  </r>
  <r>
    <x v="9"/>
    <x v="7"/>
    <x v="3812"/>
  </r>
  <r>
    <x v="9"/>
    <x v="8"/>
    <x v="2597"/>
  </r>
  <r>
    <x v="9"/>
    <x v="9"/>
    <x v="3551"/>
  </r>
  <r>
    <x v="9"/>
    <x v="10"/>
    <x v="3926"/>
  </r>
  <r>
    <x v="9"/>
    <x v="11"/>
    <x v="2544"/>
  </r>
  <r>
    <x v="9"/>
    <x v="12"/>
    <x v="4158"/>
  </r>
  <r>
    <x v="9"/>
    <x v="13"/>
    <x v="2795"/>
  </r>
  <r>
    <x v="9"/>
    <x v="14"/>
    <x v="3825"/>
  </r>
  <r>
    <x v="9"/>
    <x v="15"/>
    <x v="3200"/>
  </r>
  <r>
    <x v="9"/>
    <x v="16"/>
    <x v="3743"/>
  </r>
  <r>
    <x v="9"/>
    <x v="17"/>
    <x v="2028"/>
  </r>
  <r>
    <x v="9"/>
    <x v="18"/>
    <x v="4384"/>
  </r>
  <r>
    <x v="9"/>
    <x v="19"/>
    <x v="3377"/>
  </r>
  <r>
    <x v="9"/>
    <x v="20"/>
    <x v="23"/>
  </r>
  <r>
    <x v="9"/>
    <x v="21"/>
    <x v="2508"/>
  </r>
  <r>
    <x v="9"/>
    <x v="22"/>
    <x v="3873"/>
  </r>
  <r>
    <x v="9"/>
    <x v="23"/>
    <x v="3722"/>
  </r>
  <r>
    <x v="9"/>
    <x v="0"/>
    <x v="4134"/>
  </r>
  <r>
    <x v="9"/>
    <x v="1"/>
    <x v="5722"/>
  </r>
  <r>
    <x v="9"/>
    <x v="2"/>
    <x v="5517"/>
  </r>
  <r>
    <x v="9"/>
    <x v="3"/>
    <x v="2793"/>
  </r>
  <r>
    <x v="9"/>
    <x v="4"/>
    <x v="3739"/>
  </r>
  <r>
    <x v="9"/>
    <x v="5"/>
    <x v="3922"/>
  </r>
  <r>
    <x v="9"/>
    <x v="6"/>
    <x v="6420"/>
  </r>
  <r>
    <x v="9"/>
    <x v="7"/>
    <x v="4563"/>
  </r>
  <r>
    <x v="9"/>
    <x v="8"/>
    <x v="4364"/>
  </r>
  <r>
    <x v="9"/>
    <x v="9"/>
    <x v="4750"/>
  </r>
  <r>
    <x v="9"/>
    <x v="10"/>
    <x v="50"/>
  </r>
  <r>
    <x v="9"/>
    <x v="11"/>
    <x v="2873"/>
  </r>
  <r>
    <x v="9"/>
    <x v="12"/>
    <x v="2994"/>
  </r>
  <r>
    <x v="9"/>
    <x v="13"/>
    <x v="3255"/>
  </r>
  <r>
    <x v="9"/>
    <x v="14"/>
    <x v="1564"/>
  </r>
  <r>
    <x v="9"/>
    <x v="15"/>
    <x v="2551"/>
  </r>
  <r>
    <x v="9"/>
    <x v="16"/>
    <x v="4468"/>
  </r>
  <r>
    <x v="9"/>
    <x v="17"/>
    <x v="4127"/>
  </r>
  <r>
    <x v="9"/>
    <x v="18"/>
    <x v="2966"/>
  </r>
  <r>
    <x v="9"/>
    <x v="19"/>
    <x v="1773"/>
  </r>
  <r>
    <x v="9"/>
    <x v="20"/>
    <x v="3768"/>
  </r>
  <r>
    <x v="9"/>
    <x v="21"/>
    <x v="5206"/>
  </r>
  <r>
    <x v="9"/>
    <x v="22"/>
    <x v="4786"/>
  </r>
  <r>
    <x v="9"/>
    <x v="23"/>
    <x v="2833"/>
  </r>
  <r>
    <x v="10"/>
    <x v="0"/>
    <x v="3318"/>
  </r>
  <r>
    <x v="10"/>
    <x v="1"/>
    <x v="4923"/>
  </r>
  <r>
    <x v="10"/>
    <x v="2"/>
    <x v="2638"/>
  </r>
  <r>
    <x v="10"/>
    <x v="3"/>
    <x v="4383"/>
  </r>
  <r>
    <x v="10"/>
    <x v="4"/>
    <x v="476"/>
  </r>
  <r>
    <x v="10"/>
    <x v="5"/>
    <x v="3842"/>
  </r>
  <r>
    <x v="10"/>
    <x v="6"/>
    <x v="6038"/>
  </r>
  <r>
    <x v="10"/>
    <x v="7"/>
    <x v="6583"/>
  </r>
  <r>
    <x v="10"/>
    <x v="8"/>
    <x v="6863"/>
  </r>
  <r>
    <x v="10"/>
    <x v="9"/>
    <x v="2132"/>
  </r>
  <r>
    <x v="10"/>
    <x v="10"/>
    <x v="7515"/>
  </r>
  <r>
    <x v="10"/>
    <x v="11"/>
    <x v="6966"/>
  </r>
  <r>
    <x v="10"/>
    <x v="12"/>
    <x v="6966"/>
  </r>
  <r>
    <x v="10"/>
    <x v="13"/>
    <x v="2675"/>
  </r>
  <r>
    <x v="10"/>
    <x v="14"/>
    <x v="4078"/>
  </r>
  <r>
    <x v="10"/>
    <x v="15"/>
    <x v="4765"/>
  </r>
  <r>
    <x v="10"/>
    <x v="16"/>
    <x v="2675"/>
  </r>
  <r>
    <x v="10"/>
    <x v="17"/>
    <x v="2441"/>
  </r>
  <r>
    <x v="10"/>
    <x v="18"/>
    <x v="6531"/>
  </r>
  <r>
    <x v="10"/>
    <x v="19"/>
    <x v="4753"/>
  </r>
  <r>
    <x v="10"/>
    <x v="20"/>
    <x v="4727"/>
  </r>
  <r>
    <x v="10"/>
    <x v="21"/>
    <x v="2104"/>
  </r>
  <r>
    <x v="10"/>
    <x v="22"/>
    <x v="2309"/>
  </r>
  <r>
    <x v="10"/>
    <x v="23"/>
    <x v="5587"/>
  </r>
  <r>
    <x v="10"/>
    <x v="0"/>
    <x v="5661"/>
  </r>
  <r>
    <x v="10"/>
    <x v="1"/>
    <x v="4374"/>
  </r>
  <r>
    <x v="10"/>
    <x v="2"/>
    <x v="3461"/>
  </r>
  <r>
    <x v="10"/>
    <x v="3"/>
    <x v="3139"/>
  </r>
  <r>
    <x v="10"/>
    <x v="4"/>
    <x v="4937"/>
  </r>
  <r>
    <x v="10"/>
    <x v="5"/>
    <x v="5011"/>
  </r>
  <r>
    <x v="10"/>
    <x v="6"/>
    <x v="2238"/>
  </r>
  <r>
    <x v="10"/>
    <x v="7"/>
    <x v="2354"/>
  </r>
  <r>
    <x v="10"/>
    <x v="8"/>
    <x v="2913"/>
  </r>
  <r>
    <x v="10"/>
    <x v="9"/>
    <x v="3551"/>
  </r>
  <r>
    <x v="10"/>
    <x v="10"/>
    <x v="2689"/>
  </r>
  <r>
    <x v="10"/>
    <x v="11"/>
    <x v="3059"/>
  </r>
  <r>
    <x v="10"/>
    <x v="12"/>
    <x v="3291"/>
  </r>
  <r>
    <x v="10"/>
    <x v="13"/>
    <x v="2912"/>
  </r>
  <r>
    <x v="10"/>
    <x v="14"/>
    <x v="3056"/>
  </r>
  <r>
    <x v="10"/>
    <x v="15"/>
    <x v="3029"/>
  </r>
  <r>
    <x v="10"/>
    <x v="16"/>
    <x v="3387"/>
  </r>
  <r>
    <x v="10"/>
    <x v="17"/>
    <x v="1794"/>
  </r>
  <r>
    <x v="10"/>
    <x v="18"/>
    <x v="2281"/>
  </r>
  <r>
    <x v="10"/>
    <x v="19"/>
    <x v="3155"/>
  </r>
  <r>
    <x v="10"/>
    <x v="20"/>
    <x v="7415"/>
  </r>
  <r>
    <x v="10"/>
    <x v="21"/>
    <x v="3090"/>
  </r>
  <r>
    <x v="10"/>
    <x v="22"/>
    <x v="7301"/>
  </r>
  <r>
    <x v="10"/>
    <x v="23"/>
    <x v="5597"/>
  </r>
  <r>
    <x v="10"/>
    <x v="0"/>
    <x v="6436"/>
  </r>
  <r>
    <x v="10"/>
    <x v="1"/>
    <x v="6394"/>
  </r>
  <r>
    <x v="10"/>
    <x v="2"/>
    <x v="7588"/>
  </r>
  <r>
    <x v="10"/>
    <x v="3"/>
    <x v="3493"/>
  </r>
  <r>
    <x v="10"/>
    <x v="4"/>
    <x v="7021"/>
  </r>
  <r>
    <x v="10"/>
    <x v="5"/>
    <x v="1568"/>
  </r>
  <r>
    <x v="10"/>
    <x v="6"/>
    <x v="5791"/>
  </r>
  <r>
    <x v="10"/>
    <x v="7"/>
    <x v="3440"/>
  </r>
  <r>
    <x v="10"/>
    <x v="8"/>
    <x v="3524"/>
  </r>
  <r>
    <x v="10"/>
    <x v="9"/>
    <x v="4966"/>
  </r>
  <r>
    <x v="10"/>
    <x v="10"/>
    <x v="4395"/>
  </r>
  <r>
    <x v="10"/>
    <x v="11"/>
    <x v="2808"/>
  </r>
  <r>
    <x v="10"/>
    <x v="12"/>
    <x v="3100"/>
  </r>
  <r>
    <x v="10"/>
    <x v="13"/>
    <x v="2573"/>
  </r>
  <r>
    <x v="10"/>
    <x v="14"/>
    <x v="2205"/>
  </r>
  <r>
    <x v="10"/>
    <x v="15"/>
    <x v="1577"/>
  </r>
  <r>
    <x v="10"/>
    <x v="16"/>
    <x v="3659"/>
  </r>
  <r>
    <x v="10"/>
    <x v="17"/>
    <x v="3580"/>
  </r>
  <r>
    <x v="10"/>
    <x v="18"/>
    <x v="5613"/>
  </r>
  <r>
    <x v="10"/>
    <x v="19"/>
    <x v="3144"/>
  </r>
  <r>
    <x v="10"/>
    <x v="20"/>
    <x v="6436"/>
  </r>
  <r>
    <x v="10"/>
    <x v="21"/>
    <x v="4849"/>
  </r>
  <r>
    <x v="10"/>
    <x v="22"/>
    <x v="4861"/>
  </r>
  <r>
    <x v="10"/>
    <x v="23"/>
    <x v="3248"/>
  </r>
  <r>
    <x v="10"/>
    <x v="0"/>
    <x v="2753"/>
  </r>
  <r>
    <x v="10"/>
    <x v="1"/>
    <x v="3291"/>
  </r>
  <r>
    <x v="10"/>
    <x v="2"/>
    <x v="3060"/>
  </r>
  <r>
    <x v="10"/>
    <x v="3"/>
    <x v="3046"/>
  </r>
  <r>
    <x v="10"/>
    <x v="4"/>
    <x v="3236"/>
  </r>
  <r>
    <x v="10"/>
    <x v="5"/>
    <x v="2590"/>
  </r>
  <r>
    <x v="10"/>
    <x v="6"/>
    <x v="2299"/>
  </r>
  <r>
    <x v="10"/>
    <x v="7"/>
    <x v="2031"/>
  </r>
  <r>
    <x v="10"/>
    <x v="8"/>
    <x v="5031"/>
  </r>
  <r>
    <x v="10"/>
    <x v="9"/>
    <x v="5661"/>
  </r>
  <r>
    <x v="10"/>
    <x v="10"/>
    <x v="2064"/>
  </r>
  <r>
    <x v="10"/>
    <x v="11"/>
    <x v="2940"/>
  </r>
  <r>
    <x v="10"/>
    <x v="12"/>
    <x v="7457"/>
  </r>
  <r>
    <x v="10"/>
    <x v="13"/>
    <x v="7589"/>
  </r>
  <r>
    <x v="10"/>
    <x v="14"/>
    <x v="7589"/>
  </r>
  <r>
    <x v="10"/>
    <x v="15"/>
    <x v="2072"/>
  </r>
  <r>
    <x v="10"/>
    <x v="16"/>
    <x v="5354"/>
  </r>
  <r>
    <x v="10"/>
    <x v="17"/>
    <x v="2922"/>
  </r>
  <r>
    <x v="10"/>
    <x v="18"/>
    <x v="3834"/>
  </r>
  <r>
    <x v="10"/>
    <x v="19"/>
    <x v="4018"/>
  </r>
  <r>
    <x v="10"/>
    <x v="20"/>
    <x v="3204"/>
  </r>
  <r>
    <x v="10"/>
    <x v="21"/>
    <x v="4462"/>
  </r>
  <r>
    <x v="10"/>
    <x v="22"/>
    <x v="2456"/>
  </r>
  <r>
    <x v="10"/>
    <x v="23"/>
    <x v="3924"/>
  </r>
  <r>
    <x v="10"/>
    <x v="0"/>
    <x v="3129"/>
  </r>
  <r>
    <x v="10"/>
    <x v="1"/>
    <x v="5658"/>
  </r>
  <r>
    <x v="10"/>
    <x v="2"/>
    <x v="3444"/>
  </r>
  <r>
    <x v="10"/>
    <x v="3"/>
    <x v="5642"/>
  </r>
  <r>
    <x v="10"/>
    <x v="4"/>
    <x v="3077"/>
  </r>
  <r>
    <x v="10"/>
    <x v="5"/>
    <x v="3423"/>
  </r>
  <r>
    <x v="10"/>
    <x v="6"/>
    <x v="2510"/>
  </r>
  <r>
    <x v="10"/>
    <x v="7"/>
    <x v="2856"/>
  </r>
  <r>
    <x v="10"/>
    <x v="8"/>
    <x v="4735"/>
  </r>
  <r>
    <x v="10"/>
    <x v="9"/>
    <x v="7300"/>
  </r>
  <r>
    <x v="10"/>
    <x v="10"/>
    <x v="6949"/>
  </r>
  <r>
    <x v="10"/>
    <x v="11"/>
    <x v="2932"/>
  </r>
  <r>
    <x v="10"/>
    <x v="12"/>
    <x v="3722"/>
  </r>
  <r>
    <x v="10"/>
    <x v="13"/>
    <x v="1617"/>
  </r>
  <r>
    <x v="10"/>
    <x v="14"/>
    <x v="2523"/>
  </r>
  <r>
    <x v="10"/>
    <x v="15"/>
    <x v="5031"/>
  </r>
  <r>
    <x v="10"/>
    <x v="16"/>
    <x v="1866"/>
  </r>
  <r>
    <x v="10"/>
    <x v="17"/>
    <x v="5924"/>
  </r>
  <r>
    <x v="10"/>
    <x v="18"/>
    <x v="2834"/>
  </r>
  <r>
    <x v="10"/>
    <x v="19"/>
    <x v="2601"/>
  </r>
  <r>
    <x v="10"/>
    <x v="20"/>
    <x v="2068"/>
  </r>
  <r>
    <x v="10"/>
    <x v="21"/>
    <x v="2013"/>
  </r>
  <r>
    <x v="10"/>
    <x v="22"/>
    <x v="5396"/>
  </r>
  <r>
    <x v="10"/>
    <x v="23"/>
    <x v="3125"/>
  </r>
  <r>
    <x v="10"/>
    <x v="0"/>
    <x v="2651"/>
  </r>
  <r>
    <x v="10"/>
    <x v="1"/>
    <x v="3053"/>
  </r>
  <r>
    <x v="10"/>
    <x v="2"/>
    <x v="1890"/>
  </r>
  <r>
    <x v="10"/>
    <x v="3"/>
    <x v="3242"/>
  </r>
  <r>
    <x v="10"/>
    <x v="4"/>
    <x v="3094"/>
  </r>
  <r>
    <x v="10"/>
    <x v="5"/>
    <x v="30"/>
  </r>
  <r>
    <x v="10"/>
    <x v="6"/>
    <x v="6565"/>
  </r>
  <r>
    <x v="10"/>
    <x v="7"/>
    <x v="6058"/>
  </r>
  <r>
    <x v="10"/>
    <x v="8"/>
    <x v="7590"/>
  </r>
  <r>
    <x v="10"/>
    <x v="9"/>
    <x v="644"/>
  </r>
  <r>
    <x v="10"/>
    <x v="10"/>
    <x v="7591"/>
  </r>
  <r>
    <x v="10"/>
    <x v="11"/>
    <x v="3187"/>
  </r>
  <r>
    <x v="10"/>
    <x v="12"/>
    <x v="105"/>
  </r>
  <r>
    <x v="10"/>
    <x v="13"/>
    <x v="7592"/>
  </r>
  <r>
    <x v="10"/>
    <x v="14"/>
    <x v="5857"/>
  </r>
  <r>
    <x v="10"/>
    <x v="15"/>
    <x v="3221"/>
  </r>
  <r>
    <x v="10"/>
    <x v="16"/>
    <x v="104"/>
  </r>
  <r>
    <x v="10"/>
    <x v="17"/>
    <x v="4607"/>
  </r>
  <r>
    <x v="10"/>
    <x v="18"/>
    <x v="55"/>
  </r>
  <r>
    <x v="10"/>
    <x v="19"/>
    <x v="3575"/>
  </r>
  <r>
    <x v="10"/>
    <x v="20"/>
    <x v="4082"/>
  </r>
  <r>
    <x v="10"/>
    <x v="21"/>
    <x v="3640"/>
  </r>
  <r>
    <x v="10"/>
    <x v="22"/>
    <x v="2690"/>
  </r>
  <r>
    <x v="10"/>
    <x v="23"/>
    <x v="2351"/>
  </r>
  <r>
    <x v="10"/>
    <x v="0"/>
    <x v="3824"/>
  </r>
  <r>
    <x v="10"/>
    <x v="1"/>
    <x v="1647"/>
  </r>
  <r>
    <x v="10"/>
    <x v="2"/>
    <x v="2247"/>
  </r>
  <r>
    <x v="10"/>
    <x v="3"/>
    <x v="3796"/>
  </r>
  <r>
    <x v="10"/>
    <x v="4"/>
    <x v="2364"/>
  </r>
  <r>
    <x v="10"/>
    <x v="5"/>
    <x v="2528"/>
  </r>
  <r>
    <x v="10"/>
    <x v="6"/>
    <x v="533"/>
  </r>
  <r>
    <x v="10"/>
    <x v="7"/>
    <x v="2269"/>
  </r>
  <r>
    <x v="10"/>
    <x v="8"/>
    <x v="7218"/>
  </r>
  <r>
    <x v="10"/>
    <x v="9"/>
    <x v="7218"/>
  </r>
  <r>
    <x v="10"/>
    <x v="10"/>
    <x v="2098"/>
  </r>
  <r>
    <x v="10"/>
    <x v="11"/>
    <x v="3800"/>
  </r>
  <r>
    <x v="10"/>
    <x v="12"/>
    <x v="6035"/>
  </r>
  <r>
    <x v="10"/>
    <x v="13"/>
    <x v="5204"/>
  </r>
  <r>
    <x v="10"/>
    <x v="14"/>
    <x v="6992"/>
  </r>
  <r>
    <x v="10"/>
    <x v="15"/>
    <x v="5789"/>
  </r>
  <r>
    <x v="10"/>
    <x v="16"/>
    <x v="3800"/>
  </r>
  <r>
    <x v="10"/>
    <x v="17"/>
    <x v="1864"/>
  </r>
  <r>
    <x v="10"/>
    <x v="18"/>
    <x v="5001"/>
  </r>
  <r>
    <x v="10"/>
    <x v="19"/>
    <x v="1875"/>
  </r>
  <r>
    <x v="10"/>
    <x v="20"/>
    <x v="5026"/>
  </r>
  <r>
    <x v="10"/>
    <x v="21"/>
    <x v="4001"/>
  </r>
  <r>
    <x v="10"/>
    <x v="22"/>
    <x v="3061"/>
  </r>
  <r>
    <x v="10"/>
    <x v="23"/>
    <x v="3097"/>
  </r>
  <r>
    <x v="10"/>
    <x v="0"/>
    <x v="3923"/>
  </r>
  <r>
    <x v="10"/>
    <x v="1"/>
    <x v="2408"/>
  </r>
  <r>
    <x v="10"/>
    <x v="2"/>
    <x v="4953"/>
  </r>
  <r>
    <x v="10"/>
    <x v="3"/>
    <x v="3850"/>
  </r>
  <r>
    <x v="10"/>
    <x v="4"/>
    <x v="2741"/>
  </r>
  <r>
    <x v="10"/>
    <x v="5"/>
    <x v="5929"/>
  </r>
  <r>
    <x v="10"/>
    <x v="6"/>
    <x v="2040"/>
  </r>
  <r>
    <x v="10"/>
    <x v="7"/>
    <x v="3614"/>
  </r>
  <r>
    <x v="10"/>
    <x v="8"/>
    <x v="4917"/>
  </r>
  <r>
    <x v="10"/>
    <x v="9"/>
    <x v="6319"/>
  </r>
  <r>
    <x v="10"/>
    <x v="10"/>
    <x v="1598"/>
  </r>
  <r>
    <x v="10"/>
    <x v="11"/>
    <x v="6271"/>
  </r>
  <r>
    <x v="10"/>
    <x v="12"/>
    <x v="3874"/>
  </r>
  <r>
    <x v="10"/>
    <x v="13"/>
    <x v="2174"/>
  </r>
  <r>
    <x v="10"/>
    <x v="14"/>
    <x v="4004"/>
  </r>
  <r>
    <x v="10"/>
    <x v="15"/>
    <x v="6582"/>
  </r>
  <r>
    <x v="10"/>
    <x v="16"/>
    <x v="396"/>
  </r>
  <r>
    <x v="10"/>
    <x v="17"/>
    <x v="7593"/>
  </r>
  <r>
    <x v="10"/>
    <x v="18"/>
    <x v="720"/>
  </r>
  <r>
    <x v="10"/>
    <x v="19"/>
    <x v="7594"/>
  </r>
  <r>
    <x v="10"/>
    <x v="20"/>
    <x v="4494"/>
  </r>
  <r>
    <x v="10"/>
    <x v="21"/>
    <x v="5943"/>
  </r>
  <r>
    <x v="10"/>
    <x v="22"/>
    <x v="2410"/>
  </r>
  <r>
    <x v="10"/>
    <x v="23"/>
    <x v="4458"/>
  </r>
  <r>
    <x v="10"/>
    <x v="0"/>
    <x v="1636"/>
  </r>
  <r>
    <x v="10"/>
    <x v="1"/>
    <x v="1596"/>
  </r>
  <r>
    <x v="10"/>
    <x v="2"/>
    <x v="2822"/>
  </r>
  <r>
    <x v="10"/>
    <x v="3"/>
    <x v="1868"/>
  </r>
  <r>
    <x v="10"/>
    <x v="4"/>
    <x v="5928"/>
  </r>
  <r>
    <x v="10"/>
    <x v="5"/>
    <x v="3596"/>
  </r>
  <r>
    <x v="10"/>
    <x v="6"/>
    <x v="469"/>
  </r>
  <r>
    <x v="10"/>
    <x v="7"/>
    <x v="6070"/>
  </r>
  <r>
    <x v="10"/>
    <x v="8"/>
    <x v="3278"/>
  </r>
  <r>
    <x v="10"/>
    <x v="9"/>
    <x v="4842"/>
  </r>
  <r>
    <x v="10"/>
    <x v="10"/>
    <x v="564"/>
  </r>
  <r>
    <x v="10"/>
    <x v="11"/>
    <x v="6827"/>
  </r>
  <r>
    <x v="10"/>
    <x v="12"/>
    <x v="5917"/>
  </r>
  <r>
    <x v="10"/>
    <x v="13"/>
    <x v="1871"/>
  </r>
  <r>
    <x v="10"/>
    <x v="14"/>
    <x v="21"/>
  </r>
  <r>
    <x v="10"/>
    <x v="15"/>
    <x v="5261"/>
  </r>
  <r>
    <x v="10"/>
    <x v="16"/>
    <x v="6349"/>
  </r>
  <r>
    <x v="10"/>
    <x v="17"/>
    <x v="738"/>
  </r>
  <r>
    <x v="10"/>
    <x v="18"/>
    <x v="5911"/>
  </r>
  <r>
    <x v="10"/>
    <x v="19"/>
    <x v="7595"/>
  </r>
  <r>
    <x v="10"/>
    <x v="20"/>
    <x v="5781"/>
  </r>
  <r>
    <x v="10"/>
    <x v="21"/>
    <x v="2993"/>
  </r>
  <r>
    <x v="10"/>
    <x v="22"/>
    <x v="1624"/>
  </r>
  <r>
    <x v="10"/>
    <x v="23"/>
    <x v="4325"/>
  </r>
  <r>
    <x v="10"/>
    <x v="0"/>
    <x v="3588"/>
  </r>
  <r>
    <x v="10"/>
    <x v="1"/>
    <x v="5720"/>
  </r>
  <r>
    <x v="10"/>
    <x v="2"/>
    <x v="1617"/>
  </r>
  <r>
    <x v="10"/>
    <x v="3"/>
    <x v="3521"/>
  </r>
  <r>
    <x v="10"/>
    <x v="4"/>
    <x v="7596"/>
  </r>
  <r>
    <x v="10"/>
    <x v="5"/>
    <x v="7597"/>
  </r>
  <r>
    <x v="10"/>
    <x v="6"/>
    <x v="7598"/>
  </r>
  <r>
    <x v="10"/>
    <x v="7"/>
    <x v="2472"/>
  </r>
  <r>
    <x v="10"/>
    <x v="8"/>
    <x v="1649"/>
  </r>
  <r>
    <x v="10"/>
    <x v="9"/>
    <x v="2666"/>
  </r>
  <r>
    <x v="10"/>
    <x v="10"/>
    <x v="2323"/>
  </r>
  <r>
    <x v="10"/>
    <x v="11"/>
    <x v="2211"/>
  </r>
  <r>
    <x v="10"/>
    <x v="12"/>
    <x v="3105"/>
  </r>
  <r>
    <x v="10"/>
    <x v="13"/>
    <x v="4949"/>
  </r>
  <r>
    <x v="10"/>
    <x v="14"/>
    <x v="4818"/>
  </r>
  <r>
    <x v="10"/>
    <x v="15"/>
    <x v="7067"/>
  </r>
  <r>
    <x v="10"/>
    <x v="16"/>
    <x v="2390"/>
  </r>
  <r>
    <x v="10"/>
    <x v="17"/>
    <x v="3790"/>
  </r>
  <r>
    <x v="10"/>
    <x v="18"/>
    <x v="7599"/>
  </r>
  <r>
    <x v="10"/>
    <x v="19"/>
    <x v="7185"/>
  </r>
  <r>
    <x v="10"/>
    <x v="20"/>
    <x v="1977"/>
  </r>
  <r>
    <x v="10"/>
    <x v="21"/>
    <x v="1935"/>
  </r>
  <r>
    <x v="10"/>
    <x v="22"/>
    <x v="6058"/>
  </r>
  <r>
    <x v="10"/>
    <x v="23"/>
    <x v="1866"/>
  </r>
  <r>
    <x v="10"/>
    <x v="0"/>
    <x v="3988"/>
  </r>
  <r>
    <x v="10"/>
    <x v="1"/>
    <x v="5937"/>
  </r>
  <r>
    <x v="10"/>
    <x v="2"/>
    <x v="6363"/>
  </r>
  <r>
    <x v="10"/>
    <x v="3"/>
    <x v="6319"/>
  </r>
  <r>
    <x v="10"/>
    <x v="4"/>
    <x v="1689"/>
  </r>
  <r>
    <x v="10"/>
    <x v="5"/>
    <x v="7600"/>
  </r>
  <r>
    <x v="10"/>
    <x v="6"/>
    <x v="1392"/>
  </r>
  <r>
    <x v="10"/>
    <x v="7"/>
    <x v="7601"/>
  </r>
  <r>
    <x v="10"/>
    <x v="8"/>
    <x v="7433"/>
  </r>
  <r>
    <x v="10"/>
    <x v="9"/>
    <x v="6352"/>
  </r>
  <r>
    <x v="10"/>
    <x v="10"/>
    <x v="6128"/>
  </r>
  <r>
    <x v="10"/>
    <x v="11"/>
    <x v="5912"/>
  </r>
  <r>
    <x v="10"/>
    <x v="12"/>
    <x v="5252"/>
  </r>
  <r>
    <x v="10"/>
    <x v="13"/>
    <x v="2187"/>
  </r>
  <r>
    <x v="10"/>
    <x v="14"/>
    <x v="2468"/>
  </r>
  <r>
    <x v="10"/>
    <x v="15"/>
    <x v="7602"/>
  </r>
  <r>
    <x v="10"/>
    <x v="16"/>
    <x v="7603"/>
  </r>
  <r>
    <x v="10"/>
    <x v="17"/>
    <x v="7604"/>
  </r>
  <r>
    <x v="10"/>
    <x v="18"/>
    <x v="7605"/>
  </r>
  <r>
    <x v="10"/>
    <x v="19"/>
    <x v="6735"/>
  </r>
  <r>
    <x v="10"/>
    <x v="20"/>
    <x v="6952"/>
  </r>
  <r>
    <x v="10"/>
    <x v="21"/>
    <x v="7606"/>
  </r>
  <r>
    <x v="10"/>
    <x v="22"/>
    <x v="5108"/>
  </r>
  <r>
    <x v="10"/>
    <x v="23"/>
    <x v="4586"/>
  </r>
  <r>
    <x v="10"/>
    <x v="0"/>
    <x v="1417"/>
  </r>
  <r>
    <x v="10"/>
    <x v="1"/>
    <x v="7607"/>
  </r>
  <r>
    <x v="10"/>
    <x v="2"/>
    <x v="7608"/>
  </r>
  <r>
    <x v="10"/>
    <x v="3"/>
    <x v="5916"/>
  </r>
  <r>
    <x v="10"/>
    <x v="4"/>
    <x v="422"/>
  </r>
  <r>
    <x v="10"/>
    <x v="5"/>
    <x v="7609"/>
  </r>
  <r>
    <x v="10"/>
    <x v="6"/>
    <x v="4596"/>
  </r>
  <r>
    <x v="10"/>
    <x v="7"/>
    <x v="1474"/>
  </r>
  <r>
    <x v="10"/>
    <x v="8"/>
    <x v="626"/>
  </r>
  <r>
    <x v="10"/>
    <x v="9"/>
    <x v="7610"/>
  </r>
  <r>
    <x v="10"/>
    <x v="10"/>
    <x v="1390"/>
  </r>
  <r>
    <x v="10"/>
    <x v="11"/>
    <x v="5273"/>
  </r>
  <r>
    <x v="10"/>
    <x v="12"/>
    <x v="5488"/>
  </r>
  <r>
    <x v="10"/>
    <x v="13"/>
    <x v="3022"/>
  </r>
  <r>
    <x v="10"/>
    <x v="14"/>
    <x v="7495"/>
  </r>
  <r>
    <x v="10"/>
    <x v="15"/>
    <x v="501"/>
  </r>
  <r>
    <x v="10"/>
    <x v="16"/>
    <x v="249"/>
  </r>
  <r>
    <x v="10"/>
    <x v="17"/>
    <x v="7611"/>
  </r>
  <r>
    <x v="10"/>
    <x v="18"/>
    <x v="7612"/>
  </r>
  <r>
    <x v="10"/>
    <x v="19"/>
    <x v="6538"/>
  </r>
  <r>
    <x v="10"/>
    <x v="20"/>
    <x v="625"/>
  </r>
  <r>
    <x v="10"/>
    <x v="21"/>
    <x v="5293"/>
  </r>
  <r>
    <x v="10"/>
    <x v="22"/>
    <x v="6857"/>
  </r>
  <r>
    <x v="10"/>
    <x v="23"/>
    <x v="7613"/>
  </r>
  <r>
    <x v="10"/>
    <x v="0"/>
    <x v="6528"/>
  </r>
  <r>
    <x v="10"/>
    <x v="1"/>
    <x v="5286"/>
  </r>
  <r>
    <x v="10"/>
    <x v="2"/>
    <x v="7614"/>
  </r>
  <r>
    <x v="10"/>
    <x v="3"/>
    <x v="6854"/>
  </r>
  <r>
    <x v="10"/>
    <x v="4"/>
    <x v="4037"/>
  </r>
  <r>
    <x v="10"/>
    <x v="5"/>
    <x v="5106"/>
  </r>
  <r>
    <x v="10"/>
    <x v="6"/>
    <x v="922"/>
  </r>
  <r>
    <x v="10"/>
    <x v="7"/>
    <x v="7615"/>
  </r>
  <r>
    <x v="10"/>
    <x v="8"/>
    <x v="7616"/>
  </r>
  <r>
    <x v="10"/>
    <x v="9"/>
    <x v="7617"/>
  </r>
  <r>
    <x v="10"/>
    <x v="10"/>
    <x v="7618"/>
  </r>
  <r>
    <x v="10"/>
    <x v="11"/>
    <x v="7619"/>
  </r>
  <r>
    <x v="10"/>
    <x v="12"/>
    <x v="7620"/>
  </r>
  <r>
    <x v="10"/>
    <x v="13"/>
    <x v="7621"/>
  </r>
  <r>
    <x v="10"/>
    <x v="14"/>
    <x v="7622"/>
  </r>
  <r>
    <x v="10"/>
    <x v="15"/>
    <x v="949"/>
  </r>
  <r>
    <x v="10"/>
    <x v="16"/>
    <x v="1281"/>
  </r>
  <r>
    <x v="10"/>
    <x v="17"/>
    <x v="7623"/>
  </r>
  <r>
    <x v="10"/>
    <x v="18"/>
    <x v="7624"/>
  </r>
  <r>
    <x v="10"/>
    <x v="19"/>
    <x v="6594"/>
  </r>
  <r>
    <x v="10"/>
    <x v="20"/>
    <x v="4173"/>
  </r>
  <r>
    <x v="10"/>
    <x v="21"/>
    <x v="4702"/>
  </r>
  <r>
    <x v="10"/>
    <x v="22"/>
    <x v="7138"/>
  </r>
  <r>
    <x v="10"/>
    <x v="23"/>
    <x v="70"/>
  </r>
  <r>
    <x v="10"/>
    <x v="0"/>
    <x v="7625"/>
  </r>
  <r>
    <x v="10"/>
    <x v="1"/>
    <x v="5160"/>
  </r>
  <r>
    <x v="10"/>
    <x v="2"/>
    <x v="4142"/>
  </r>
  <r>
    <x v="10"/>
    <x v="3"/>
    <x v="6032"/>
  </r>
  <r>
    <x v="10"/>
    <x v="4"/>
    <x v="2976"/>
  </r>
  <r>
    <x v="10"/>
    <x v="5"/>
    <x v="398"/>
  </r>
  <r>
    <x v="10"/>
    <x v="6"/>
    <x v="5357"/>
  </r>
  <r>
    <x v="10"/>
    <x v="7"/>
    <x v="7084"/>
  </r>
  <r>
    <x v="10"/>
    <x v="8"/>
    <x v="6198"/>
  </r>
  <r>
    <x v="10"/>
    <x v="9"/>
    <x v="4545"/>
  </r>
  <r>
    <x v="10"/>
    <x v="10"/>
    <x v="7626"/>
  </r>
  <r>
    <x v="10"/>
    <x v="11"/>
    <x v="4265"/>
  </r>
  <r>
    <x v="10"/>
    <x v="12"/>
    <x v="7627"/>
  </r>
  <r>
    <x v="10"/>
    <x v="13"/>
    <x v="5744"/>
  </r>
  <r>
    <x v="10"/>
    <x v="14"/>
    <x v="6855"/>
  </r>
  <r>
    <x v="10"/>
    <x v="15"/>
    <x v="7628"/>
  </r>
  <r>
    <x v="10"/>
    <x v="16"/>
    <x v="6592"/>
  </r>
  <r>
    <x v="10"/>
    <x v="17"/>
    <x v="7629"/>
  </r>
  <r>
    <x v="10"/>
    <x v="18"/>
    <x v="796"/>
  </r>
  <r>
    <x v="10"/>
    <x v="19"/>
    <x v="7630"/>
  </r>
  <r>
    <x v="10"/>
    <x v="20"/>
    <x v="67"/>
  </r>
  <r>
    <x v="10"/>
    <x v="21"/>
    <x v="6139"/>
  </r>
  <r>
    <x v="10"/>
    <x v="22"/>
    <x v="3362"/>
  </r>
  <r>
    <x v="10"/>
    <x v="23"/>
    <x v="3847"/>
  </r>
  <r>
    <x v="10"/>
    <x v="0"/>
    <x v="2776"/>
  </r>
  <r>
    <x v="10"/>
    <x v="1"/>
    <x v="5099"/>
  </r>
  <r>
    <x v="10"/>
    <x v="2"/>
    <x v="2114"/>
  </r>
  <r>
    <x v="10"/>
    <x v="3"/>
    <x v="2165"/>
  </r>
  <r>
    <x v="10"/>
    <x v="4"/>
    <x v="4354"/>
  </r>
  <r>
    <x v="10"/>
    <x v="5"/>
    <x v="6296"/>
  </r>
  <r>
    <x v="10"/>
    <x v="6"/>
    <x v="7631"/>
  </r>
  <r>
    <x v="10"/>
    <x v="7"/>
    <x v="7632"/>
  </r>
  <r>
    <x v="10"/>
    <x v="8"/>
    <x v="7633"/>
  </r>
  <r>
    <x v="10"/>
    <x v="9"/>
    <x v="5232"/>
  </r>
  <r>
    <x v="10"/>
    <x v="10"/>
    <x v="513"/>
  </r>
  <r>
    <x v="10"/>
    <x v="11"/>
    <x v="5131"/>
  </r>
  <r>
    <x v="10"/>
    <x v="12"/>
    <x v="2168"/>
  </r>
  <r>
    <x v="10"/>
    <x v="13"/>
    <x v="7634"/>
  </r>
  <r>
    <x v="10"/>
    <x v="14"/>
    <x v="7635"/>
  </r>
  <r>
    <x v="10"/>
    <x v="15"/>
    <x v="7636"/>
  </r>
  <r>
    <x v="10"/>
    <x v="16"/>
    <x v="6635"/>
  </r>
  <r>
    <x v="10"/>
    <x v="17"/>
    <x v="7637"/>
  </r>
  <r>
    <x v="10"/>
    <x v="18"/>
    <x v="5464"/>
  </r>
  <r>
    <x v="10"/>
    <x v="19"/>
    <x v="7638"/>
  </r>
  <r>
    <x v="10"/>
    <x v="20"/>
    <x v="2953"/>
  </r>
  <r>
    <x v="10"/>
    <x v="21"/>
    <x v="1685"/>
  </r>
  <r>
    <x v="10"/>
    <x v="22"/>
    <x v="5146"/>
  </r>
  <r>
    <x v="10"/>
    <x v="23"/>
    <x v="4732"/>
  </r>
  <r>
    <x v="10"/>
    <x v="0"/>
    <x v="5249"/>
  </r>
  <r>
    <x v="10"/>
    <x v="1"/>
    <x v="5116"/>
  </r>
  <r>
    <x v="10"/>
    <x v="2"/>
    <x v="5801"/>
  </r>
  <r>
    <x v="10"/>
    <x v="3"/>
    <x v="3311"/>
  </r>
  <r>
    <x v="10"/>
    <x v="4"/>
    <x v="2134"/>
  </r>
  <r>
    <x v="10"/>
    <x v="5"/>
    <x v="5738"/>
  </r>
  <r>
    <x v="10"/>
    <x v="6"/>
    <x v="2377"/>
  </r>
  <r>
    <x v="10"/>
    <x v="7"/>
    <x v="5108"/>
  </r>
  <r>
    <x v="10"/>
    <x v="8"/>
    <x v="7639"/>
  </r>
  <r>
    <x v="10"/>
    <x v="9"/>
    <x v="4332"/>
  </r>
  <r>
    <x v="10"/>
    <x v="10"/>
    <x v="5233"/>
  </r>
  <r>
    <x v="10"/>
    <x v="11"/>
    <x v="2427"/>
  </r>
  <r>
    <x v="10"/>
    <x v="12"/>
    <x v="5860"/>
  </r>
  <r>
    <x v="10"/>
    <x v="13"/>
    <x v="2250"/>
  </r>
  <r>
    <x v="10"/>
    <x v="14"/>
    <x v="5639"/>
  </r>
  <r>
    <x v="10"/>
    <x v="15"/>
    <x v="2420"/>
  </r>
  <r>
    <x v="10"/>
    <x v="16"/>
    <x v="6221"/>
  </r>
  <r>
    <x v="10"/>
    <x v="17"/>
    <x v="2379"/>
  </r>
  <r>
    <x v="10"/>
    <x v="18"/>
    <x v="4143"/>
  </r>
  <r>
    <x v="10"/>
    <x v="19"/>
    <x v="7608"/>
  </r>
  <r>
    <x v="10"/>
    <x v="20"/>
    <x v="5738"/>
  </r>
  <r>
    <x v="10"/>
    <x v="21"/>
    <x v="2289"/>
  </r>
  <r>
    <x v="10"/>
    <x v="22"/>
    <x v="3189"/>
  </r>
  <r>
    <x v="10"/>
    <x v="23"/>
    <x v="2543"/>
  </r>
  <r>
    <x v="10"/>
    <x v="0"/>
    <x v="2525"/>
  </r>
  <r>
    <x v="10"/>
    <x v="1"/>
    <x v="5575"/>
  </r>
  <r>
    <x v="10"/>
    <x v="2"/>
    <x v="2656"/>
  </r>
  <r>
    <x v="10"/>
    <x v="3"/>
    <x v="2959"/>
  </r>
  <r>
    <x v="10"/>
    <x v="4"/>
    <x v="5140"/>
  </r>
  <r>
    <x v="10"/>
    <x v="5"/>
    <x v="4523"/>
  </r>
  <r>
    <x v="10"/>
    <x v="6"/>
    <x v="5207"/>
  </r>
  <r>
    <x v="10"/>
    <x v="7"/>
    <x v="4601"/>
  </r>
  <r>
    <x v="10"/>
    <x v="8"/>
    <x v="4510"/>
  </r>
  <r>
    <x v="10"/>
    <x v="9"/>
    <x v="4504"/>
  </r>
  <r>
    <x v="10"/>
    <x v="10"/>
    <x v="6254"/>
  </r>
  <r>
    <x v="10"/>
    <x v="11"/>
    <x v="5754"/>
  </r>
  <r>
    <x v="10"/>
    <x v="12"/>
    <x v="4281"/>
  </r>
  <r>
    <x v="10"/>
    <x v="13"/>
    <x v="2481"/>
  </r>
  <r>
    <x v="10"/>
    <x v="14"/>
    <x v="6124"/>
  </r>
  <r>
    <x v="10"/>
    <x v="15"/>
    <x v="1868"/>
  </r>
  <r>
    <x v="10"/>
    <x v="16"/>
    <x v="7640"/>
  </r>
  <r>
    <x v="10"/>
    <x v="17"/>
    <x v="7641"/>
  </r>
  <r>
    <x v="10"/>
    <x v="18"/>
    <x v="7642"/>
  </r>
  <r>
    <x v="10"/>
    <x v="19"/>
    <x v="6495"/>
  </r>
  <r>
    <x v="10"/>
    <x v="20"/>
    <x v="600"/>
  </r>
  <r>
    <x v="10"/>
    <x v="21"/>
    <x v="7643"/>
  </r>
  <r>
    <x v="10"/>
    <x v="22"/>
    <x v="4652"/>
  </r>
  <r>
    <x v="10"/>
    <x v="23"/>
    <x v="3734"/>
  </r>
  <r>
    <x v="10"/>
    <x v="0"/>
    <x v="5533"/>
  </r>
  <r>
    <x v="10"/>
    <x v="1"/>
    <x v="4349"/>
  </r>
  <r>
    <x v="10"/>
    <x v="2"/>
    <x v="1618"/>
  </r>
  <r>
    <x v="10"/>
    <x v="3"/>
    <x v="4413"/>
  </r>
  <r>
    <x v="10"/>
    <x v="4"/>
    <x v="2269"/>
  </r>
  <r>
    <x v="10"/>
    <x v="5"/>
    <x v="3191"/>
  </r>
  <r>
    <x v="10"/>
    <x v="6"/>
    <x v="2513"/>
  </r>
  <r>
    <x v="10"/>
    <x v="7"/>
    <x v="4078"/>
  </r>
  <r>
    <x v="10"/>
    <x v="8"/>
    <x v="5402"/>
  </r>
  <r>
    <x v="10"/>
    <x v="9"/>
    <x v="3844"/>
  </r>
  <r>
    <x v="10"/>
    <x v="10"/>
    <x v="79"/>
  </r>
  <r>
    <x v="10"/>
    <x v="11"/>
    <x v="7644"/>
  </r>
  <r>
    <x v="10"/>
    <x v="12"/>
    <x v="7154"/>
  </r>
  <r>
    <x v="10"/>
    <x v="13"/>
    <x v="7645"/>
  </r>
  <r>
    <x v="10"/>
    <x v="14"/>
    <x v="7646"/>
  </r>
  <r>
    <x v="10"/>
    <x v="15"/>
    <x v="1770"/>
  </r>
  <r>
    <x v="10"/>
    <x v="16"/>
    <x v="6037"/>
  </r>
  <r>
    <x v="10"/>
    <x v="17"/>
    <x v="7647"/>
  </r>
  <r>
    <x v="10"/>
    <x v="18"/>
    <x v="7274"/>
  </r>
  <r>
    <x v="10"/>
    <x v="19"/>
    <x v="6943"/>
  </r>
  <r>
    <x v="10"/>
    <x v="20"/>
    <x v="7648"/>
  </r>
  <r>
    <x v="10"/>
    <x v="21"/>
    <x v="3782"/>
  </r>
  <r>
    <x v="10"/>
    <x v="22"/>
    <x v="4527"/>
  </r>
  <r>
    <x v="10"/>
    <x v="23"/>
    <x v="2978"/>
  </r>
  <r>
    <x v="10"/>
    <x v="0"/>
    <x v="1664"/>
  </r>
  <r>
    <x v="10"/>
    <x v="1"/>
    <x v="2131"/>
  </r>
  <r>
    <x v="10"/>
    <x v="2"/>
    <x v="3207"/>
  </r>
  <r>
    <x v="10"/>
    <x v="3"/>
    <x v="2307"/>
  </r>
  <r>
    <x v="10"/>
    <x v="4"/>
    <x v="3340"/>
  </r>
  <r>
    <x v="10"/>
    <x v="5"/>
    <x v="3976"/>
  </r>
  <r>
    <x v="10"/>
    <x v="6"/>
    <x v="4894"/>
  </r>
  <r>
    <x v="10"/>
    <x v="7"/>
    <x v="6370"/>
  </r>
  <r>
    <x v="10"/>
    <x v="8"/>
    <x v="7218"/>
  </r>
  <r>
    <x v="10"/>
    <x v="9"/>
    <x v="2926"/>
  </r>
  <r>
    <x v="10"/>
    <x v="10"/>
    <x v="4371"/>
  </r>
  <r>
    <x v="10"/>
    <x v="11"/>
    <x v="3847"/>
  </r>
  <r>
    <x v="10"/>
    <x v="12"/>
    <x v="4091"/>
  </r>
  <r>
    <x v="10"/>
    <x v="13"/>
    <x v="2223"/>
  </r>
  <r>
    <x v="10"/>
    <x v="14"/>
    <x v="4275"/>
  </r>
  <r>
    <x v="10"/>
    <x v="15"/>
    <x v="6295"/>
  </r>
  <r>
    <x v="10"/>
    <x v="16"/>
    <x v="6960"/>
  </r>
  <r>
    <x v="10"/>
    <x v="17"/>
    <x v="7360"/>
  </r>
  <r>
    <x v="10"/>
    <x v="18"/>
    <x v="7192"/>
  </r>
  <r>
    <x v="10"/>
    <x v="19"/>
    <x v="94"/>
  </r>
  <r>
    <x v="10"/>
    <x v="20"/>
    <x v="5779"/>
  </r>
  <r>
    <x v="10"/>
    <x v="21"/>
    <x v="1614"/>
  </r>
  <r>
    <x v="10"/>
    <x v="22"/>
    <x v="6018"/>
  </r>
  <r>
    <x v="10"/>
    <x v="23"/>
    <x v="3765"/>
  </r>
  <r>
    <x v="10"/>
    <x v="0"/>
    <x v="3134"/>
  </r>
  <r>
    <x v="10"/>
    <x v="1"/>
    <x v="2856"/>
  </r>
  <r>
    <x v="10"/>
    <x v="2"/>
    <x v="2864"/>
  </r>
  <r>
    <x v="10"/>
    <x v="3"/>
    <x v="2553"/>
  </r>
  <r>
    <x v="10"/>
    <x v="4"/>
    <x v="2810"/>
  </r>
  <r>
    <x v="10"/>
    <x v="5"/>
    <x v="4352"/>
  </r>
  <r>
    <x v="10"/>
    <x v="6"/>
    <x v="3537"/>
  </r>
  <r>
    <x v="10"/>
    <x v="7"/>
    <x v="5026"/>
  </r>
  <r>
    <x v="10"/>
    <x v="8"/>
    <x v="3625"/>
  </r>
  <r>
    <x v="10"/>
    <x v="9"/>
    <x v="4413"/>
  </r>
  <r>
    <x v="10"/>
    <x v="10"/>
    <x v="2320"/>
  </r>
  <r>
    <x v="10"/>
    <x v="11"/>
    <x v="2769"/>
  </r>
  <r>
    <x v="10"/>
    <x v="12"/>
    <x v="3574"/>
  </r>
  <r>
    <x v="10"/>
    <x v="13"/>
    <x v="3574"/>
  </r>
  <r>
    <x v="10"/>
    <x v="14"/>
    <x v="1526"/>
  </r>
  <r>
    <x v="10"/>
    <x v="15"/>
    <x v="101"/>
  </r>
  <r>
    <x v="10"/>
    <x v="16"/>
    <x v="7649"/>
  </r>
  <r>
    <x v="10"/>
    <x v="17"/>
    <x v="7650"/>
  </r>
  <r>
    <x v="10"/>
    <x v="18"/>
    <x v="6412"/>
  </r>
  <r>
    <x v="10"/>
    <x v="19"/>
    <x v="4524"/>
  </r>
  <r>
    <x v="10"/>
    <x v="20"/>
    <x v="5564"/>
  </r>
  <r>
    <x v="10"/>
    <x v="21"/>
    <x v="454"/>
  </r>
  <r>
    <x v="10"/>
    <x v="22"/>
    <x v="3850"/>
  </r>
  <r>
    <x v="10"/>
    <x v="23"/>
    <x v="2884"/>
  </r>
  <r>
    <x v="10"/>
    <x v="0"/>
    <x v="4285"/>
  </r>
  <r>
    <x v="10"/>
    <x v="1"/>
    <x v="5029"/>
  </r>
  <r>
    <x v="10"/>
    <x v="2"/>
    <x v="5383"/>
  </r>
  <r>
    <x v="10"/>
    <x v="3"/>
    <x v="2693"/>
  </r>
  <r>
    <x v="10"/>
    <x v="4"/>
    <x v="3885"/>
  </r>
  <r>
    <x v="10"/>
    <x v="5"/>
    <x v="3878"/>
  </r>
  <r>
    <x v="10"/>
    <x v="6"/>
    <x v="2444"/>
  </r>
  <r>
    <x v="10"/>
    <x v="7"/>
    <x v="4528"/>
  </r>
  <r>
    <x v="10"/>
    <x v="8"/>
    <x v="1891"/>
  </r>
  <r>
    <x v="10"/>
    <x v="9"/>
    <x v="3326"/>
  </r>
  <r>
    <x v="10"/>
    <x v="10"/>
    <x v="2249"/>
  </r>
  <r>
    <x v="10"/>
    <x v="11"/>
    <x v="2584"/>
  </r>
  <r>
    <x v="10"/>
    <x v="12"/>
    <x v="2405"/>
  </r>
  <r>
    <x v="10"/>
    <x v="13"/>
    <x v="2739"/>
  </r>
  <r>
    <x v="10"/>
    <x v="14"/>
    <x v="3721"/>
  </r>
  <r>
    <x v="10"/>
    <x v="15"/>
    <x v="2111"/>
  </r>
  <r>
    <x v="10"/>
    <x v="16"/>
    <x v="4359"/>
  </r>
  <r>
    <x v="10"/>
    <x v="17"/>
    <x v="4140"/>
  </r>
  <r>
    <x v="10"/>
    <x v="18"/>
    <x v="5103"/>
  </r>
  <r>
    <x v="10"/>
    <x v="19"/>
    <x v="2667"/>
  </r>
  <r>
    <x v="10"/>
    <x v="20"/>
    <x v="4124"/>
  </r>
  <r>
    <x v="10"/>
    <x v="21"/>
    <x v="4091"/>
  </r>
  <r>
    <x v="10"/>
    <x v="22"/>
    <x v="3306"/>
  </r>
  <r>
    <x v="10"/>
    <x v="23"/>
    <x v="2018"/>
  </r>
  <r>
    <x v="10"/>
    <x v="0"/>
    <x v="4497"/>
  </r>
  <r>
    <x v="10"/>
    <x v="1"/>
    <x v="1575"/>
  </r>
  <r>
    <x v="10"/>
    <x v="2"/>
    <x v="2857"/>
  </r>
  <r>
    <x v="10"/>
    <x v="3"/>
    <x v="2856"/>
  </r>
  <r>
    <x v="10"/>
    <x v="4"/>
    <x v="2857"/>
  </r>
  <r>
    <x v="10"/>
    <x v="5"/>
    <x v="3870"/>
  </r>
  <r>
    <x v="10"/>
    <x v="6"/>
    <x v="2581"/>
  </r>
  <r>
    <x v="10"/>
    <x v="7"/>
    <x v="2960"/>
  </r>
  <r>
    <x v="10"/>
    <x v="8"/>
    <x v="3801"/>
  </r>
  <r>
    <x v="10"/>
    <x v="9"/>
    <x v="7651"/>
  </r>
  <r>
    <x v="10"/>
    <x v="10"/>
    <x v="7652"/>
  </r>
  <r>
    <x v="10"/>
    <x v="11"/>
    <x v="6830"/>
  </r>
  <r>
    <x v="10"/>
    <x v="12"/>
    <x v="2390"/>
  </r>
  <r>
    <x v="10"/>
    <x v="13"/>
    <x v="7653"/>
  </r>
  <r>
    <x v="10"/>
    <x v="14"/>
    <x v="6"/>
  </r>
  <r>
    <x v="10"/>
    <x v="15"/>
    <x v="4887"/>
  </r>
  <r>
    <x v="10"/>
    <x v="16"/>
    <x v="3563"/>
  </r>
  <r>
    <x v="10"/>
    <x v="17"/>
    <x v="6329"/>
  </r>
  <r>
    <x v="10"/>
    <x v="18"/>
    <x v="1852"/>
  </r>
  <r>
    <x v="10"/>
    <x v="19"/>
    <x v="4468"/>
  </r>
  <r>
    <x v="10"/>
    <x v="20"/>
    <x v="1627"/>
  </r>
  <r>
    <x v="10"/>
    <x v="21"/>
    <x v="6370"/>
  </r>
  <r>
    <x v="10"/>
    <x v="22"/>
    <x v="2857"/>
  </r>
  <r>
    <x v="10"/>
    <x v="23"/>
    <x v="2334"/>
  </r>
  <r>
    <x v="10"/>
    <x v="0"/>
    <x v="3344"/>
  </r>
  <r>
    <x v="10"/>
    <x v="1"/>
    <x v="2353"/>
  </r>
  <r>
    <x v="10"/>
    <x v="2"/>
    <x v="4857"/>
  </r>
  <r>
    <x v="10"/>
    <x v="3"/>
    <x v="3715"/>
  </r>
  <r>
    <x v="10"/>
    <x v="4"/>
    <x v="2774"/>
  </r>
  <r>
    <x v="10"/>
    <x v="5"/>
    <x v="5794"/>
  </r>
  <r>
    <x v="10"/>
    <x v="6"/>
    <x v="2279"/>
  </r>
  <r>
    <x v="10"/>
    <x v="7"/>
    <x v="6298"/>
  </r>
  <r>
    <x v="10"/>
    <x v="8"/>
    <x v="2824"/>
  </r>
  <r>
    <x v="10"/>
    <x v="9"/>
    <x v="2641"/>
  </r>
  <r>
    <x v="10"/>
    <x v="10"/>
    <x v="1618"/>
  </r>
  <r>
    <x v="10"/>
    <x v="11"/>
    <x v="4940"/>
  </r>
  <r>
    <x v="10"/>
    <x v="12"/>
    <x v="2824"/>
  </r>
  <r>
    <x v="10"/>
    <x v="13"/>
    <x v="2268"/>
  </r>
  <r>
    <x v="10"/>
    <x v="14"/>
    <x v="3061"/>
  </r>
  <r>
    <x v="10"/>
    <x v="15"/>
    <x v="2011"/>
  </r>
  <r>
    <x v="10"/>
    <x v="16"/>
    <x v="2551"/>
  </r>
  <r>
    <x v="10"/>
    <x v="17"/>
    <x v="3639"/>
  </r>
  <r>
    <x v="10"/>
    <x v="18"/>
    <x v="2103"/>
  </r>
  <r>
    <x v="10"/>
    <x v="19"/>
    <x v="2545"/>
  </r>
  <r>
    <x v="10"/>
    <x v="20"/>
    <x v="2835"/>
  </r>
  <r>
    <x v="10"/>
    <x v="21"/>
    <x v="3656"/>
  </r>
  <r>
    <x v="10"/>
    <x v="22"/>
    <x v="3341"/>
  </r>
  <r>
    <x v="10"/>
    <x v="23"/>
    <x v="2262"/>
  </r>
  <r>
    <x v="10"/>
    <x v="0"/>
    <x v="5394"/>
  </r>
  <r>
    <x v="10"/>
    <x v="1"/>
    <x v="3731"/>
  </r>
  <r>
    <x v="10"/>
    <x v="2"/>
    <x v="2835"/>
  </r>
  <r>
    <x v="10"/>
    <x v="3"/>
    <x v="3887"/>
  </r>
  <r>
    <x v="10"/>
    <x v="4"/>
    <x v="2023"/>
  </r>
  <r>
    <x v="10"/>
    <x v="5"/>
    <x v="5250"/>
  </r>
  <r>
    <x v="10"/>
    <x v="6"/>
    <x v="7654"/>
  </r>
  <r>
    <x v="10"/>
    <x v="7"/>
    <x v="5446"/>
  </r>
  <r>
    <x v="10"/>
    <x v="8"/>
    <x v="100"/>
  </r>
  <r>
    <x v="10"/>
    <x v="9"/>
    <x v="2994"/>
  </r>
  <r>
    <x v="10"/>
    <x v="10"/>
    <x v="2935"/>
  </r>
  <r>
    <x v="10"/>
    <x v="11"/>
    <x v="5532"/>
  </r>
  <r>
    <x v="10"/>
    <x v="12"/>
    <x v="2514"/>
  </r>
  <r>
    <x v="10"/>
    <x v="13"/>
    <x v="2868"/>
  </r>
  <r>
    <x v="10"/>
    <x v="14"/>
    <x v="2245"/>
  </r>
  <r>
    <x v="10"/>
    <x v="15"/>
    <x v="5575"/>
  </r>
  <r>
    <x v="10"/>
    <x v="16"/>
    <x v="4526"/>
  </r>
  <r>
    <x v="10"/>
    <x v="17"/>
    <x v="4460"/>
  </r>
  <r>
    <x v="10"/>
    <x v="18"/>
    <x v="1664"/>
  </r>
  <r>
    <x v="10"/>
    <x v="19"/>
    <x v="2407"/>
  </r>
  <r>
    <x v="10"/>
    <x v="20"/>
    <x v="5828"/>
  </r>
  <r>
    <x v="10"/>
    <x v="21"/>
    <x v="3972"/>
  </r>
  <r>
    <x v="10"/>
    <x v="22"/>
    <x v="3191"/>
  </r>
  <r>
    <x v="10"/>
    <x v="23"/>
    <x v="2682"/>
  </r>
  <r>
    <x v="10"/>
    <x v="0"/>
    <x v="7655"/>
  </r>
  <r>
    <x v="10"/>
    <x v="1"/>
    <x v="3343"/>
  </r>
  <r>
    <x v="10"/>
    <x v="2"/>
    <x v="2238"/>
  </r>
  <r>
    <x v="10"/>
    <x v="3"/>
    <x v="2318"/>
  </r>
  <r>
    <x v="10"/>
    <x v="4"/>
    <x v="2364"/>
  </r>
  <r>
    <x v="10"/>
    <x v="5"/>
    <x v="4566"/>
  </r>
  <r>
    <x v="10"/>
    <x v="6"/>
    <x v="2295"/>
  </r>
  <r>
    <x v="10"/>
    <x v="7"/>
    <x v="6124"/>
  </r>
  <r>
    <x v="10"/>
    <x v="8"/>
    <x v="2506"/>
  </r>
  <r>
    <x v="10"/>
    <x v="9"/>
    <x v="2303"/>
  </r>
  <r>
    <x v="10"/>
    <x v="10"/>
    <x v="3784"/>
  </r>
  <r>
    <x v="10"/>
    <x v="11"/>
    <x v="3872"/>
  </r>
  <r>
    <x v="10"/>
    <x v="12"/>
    <x v="2539"/>
  </r>
  <r>
    <x v="10"/>
    <x v="13"/>
    <x v="3728"/>
  </r>
  <r>
    <x v="10"/>
    <x v="14"/>
    <x v="4868"/>
  </r>
  <r>
    <x v="10"/>
    <x v="15"/>
    <x v="2504"/>
  </r>
  <r>
    <x v="10"/>
    <x v="16"/>
    <x v="5217"/>
  </r>
  <r>
    <x v="10"/>
    <x v="17"/>
    <x v="1504"/>
  </r>
  <r>
    <x v="10"/>
    <x v="18"/>
    <x v="1687"/>
  </r>
  <r>
    <x v="10"/>
    <x v="19"/>
    <x v="6212"/>
  </r>
  <r>
    <x v="10"/>
    <x v="20"/>
    <x v="5022"/>
  </r>
  <r>
    <x v="10"/>
    <x v="21"/>
    <x v="2484"/>
  </r>
  <r>
    <x v="10"/>
    <x v="22"/>
    <x v="4538"/>
  </r>
  <r>
    <x v="10"/>
    <x v="23"/>
    <x v="4122"/>
  </r>
  <r>
    <x v="10"/>
    <x v="0"/>
    <x v="5354"/>
  </r>
  <r>
    <x v="10"/>
    <x v="1"/>
    <x v="3744"/>
  </r>
  <r>
    <x v="10"/>
    <x v="2"/>
    <x v="7656"/>
  </r>
  <r>
    <x v="10"/>
    <x v="3"/>
    <x v="7657"/>
  </r>
  <r>
    <x v="10"/>
    <x v="4"/>
    <x v="7658"/>
  </r>
  <r>
    <x v="10"/>
    <x v="5"/>
    <x v="7659"/>
  </r>
  <r>
    <x v="10"/>
    <x v="6"/>
    <x v="7660"/>
  </r>
  <r>
    <x v="10"/>
    <x v="7"/>
    <x v="4992"/>
  </r>
  <r>
    <x v="10"/>
    <x v="8"/>
    <x v="2257"/>
  </r>
  <r>
    <x v="10"/>
    <x v="9"/>
    <x v="3237"/>
  </r>
  <r>
    <x v="10"/>
    <x v="10"/>
    <x v="6060"/>
  </r>
  <r>
    <x v="10"/>
    <x v="11"/>
    <x v="4277"/>
  </r>
  <r>
    <x v="10"/>
    <x v="12"/>
    <x v="5741"/>
  </r>
  <r>
    <x v="10"/>
    <x v="13"/>
    <x v="4627"/>
  </r>
  <r>
    <x v="10"/>
    <x v="14"/>
    <x v="2758"/>
  </r>
  <r>
    <x v="10"/>
    <x v="15"/>
    <x v="4359"/>
  </r>
  <r>
    <x v="10"/>
    <x v="16"/>
    <x v="6949"/>
  </r>
  <r>
    <x v="10"/>
    <x v="17"/>
    <x v="7256"/>
  </r>
  <r>
    <x v="10"/>
    <x v="18"/>
    <x v="4847"/>
  </r>
  <r>
    <x v="10"/>
    <x v="19"/>
    <x v="6124"/>
  </r>
  <r>
    <x v="10"/>
    <x v="20"/>
    <x v="2481"/>
  </r>
  <r>
    <x v="10"/>
    <x v="21"/>
    <x v="1664"/>
  </r>
  <r>
    <x v="10"/>
    <x v="22"/>
    <x v="4500"/>
  </r>
  <r>
    <x v="10"/>
    <x v="23"/>
    <x v="1563"/>
  </r>
  <r>
    <x v="10"/>
    <x v="0"/>
    <x v="3611"/>
  </r>
  <r>
    <x v="10"/>
    <x v="1"/>
    <x v="2873"/>
  </r>
  <r>
    <x v="10"/>
    <x v="2"/>
    <x v="3378"/>
  </r>
  <r>
    <x v="10"/>
    <x v="3"/>
    <x v="4554"/>
  </r>
  <r>
    <x v="10"/>
    <x v="4"/>
    <x v="2247"/>
  </r>
  <r>
    <x v="10"/>
    <x v="5"/>
    <x v="2087"/>
  </r>
  <r>
    <x v="10"/>
    <x v="6"/>
    <x v="2880"/>
  </r>
  <r>
    <x v="10"/>
    <x v="7"/>
    <x v="5419"/>
  </r>
  <r>
    <x v="10"/>
    <x v="8"/>
    <x v="2444"/>
  </r>
  <r>
    <x v="10"/>
    <x v="9"/>
    <x v="5256"/>
  </r>
  <r>
    <x v="10"/>
    <x v="10"/>
    <x v="4967"/>
  </r>
  <r>
    <x v="10"/>
    <x v="11"/>
    <x v="2085"/>
  </r>
  <r>
    <x v="10"/>
    <x v="12"/>
    <x v="1852"/>
  </r>
  <r>
    <x v="10"/>
    <x v="13"/>
    <x v="454"/>
  </r>
  <r>
    <x v="10"/>
    <x v="14"/>
    <x v="3224"/>
  </r>
  <r>
    <x v="10"/>
    <x v="15"/>
    <x v="2824"/>
  </r>
  <r>
    <x v="10"/>
    <x v="16"/>
    <x v="2841"/>
  </r>
  <r>
    <x v="10"/>
    <x v="17"/>
    <x v="3776"/>
  </r>
  <r>
    <x v="10"/>
    <x v="18"/>
    <x v="3936"/>
  </r>
  <r>
    <x v="10"/>
    <x v="19"/>
    <x v="2777"/>
  </r>
  <r>
    <x v="10"/>
    <x v="20"/>
    <x v="2242"/>
  </r>
  <r>
    <x v="10"/>
    <x v="21"/>
    <x v="1410"/>
  </r>
  <r>
    <x v="10"/>
    <x v="22"/>
    <x v="2641"/>
  </r>
  <r>
    <x v="10"/>
    <x v="23"/>
    <x v="1923"/>
  </r>
  <r>
    <x v="10"/>
    <x v="0"/>
    <x v="7495"/>
  </r>
  <r>
    <x v="10"/>
    <x v="1"/>
    <x v="5217"/>
  </r>
  <r>
    <x v="10"/>
    <x v="2"/>
    <x v="2240"/>
  </r>
  <r>
    <x v="10"/>
    <x v="3"/>
    <x v="5217"/>
  </r>
  <r>
    <x v="10"/>
    <x v="4"/>
    <x v="5008"/>
  </r>
  <r>
    <x v="10"/>
    <x v="5"/>
    <x v="1697"/>
  </r>
  <r>
    <x v="10"/>
    <x v="6"/>
    <x v="6847"/>
  </r>
  <r>
    <x v="10"/>
    <x v="7"/>
    <x v="7661"/>
  </r>
  <r>
    <x v="10"/>
    <x v="8"/>
    <x v="7662"/>
  </r>
  <r>
    <x v="10"/>
    <x v="9"/>
    <x v="4528"/>
  </r>
  <r>
    <x v="10"/>
    <x v="10"/>
    <x v="1621"/>
  </r>
  <r>
    <x v="10"/>
    <x v="11"/>
    <x v="1686"/>
  </r>
  <r>
    <x v="10"/>
    <x v="12"/>
    <x v="3975"/>
  </r>
  <r>
    <x v="10"/>
    <x v="13"/>
    <x v="3071"/>
  </r>
  <r>
    <x v="10"/>
    <x v="14"/>
    <x v="5147"/>
  </r>
  <r>
    <x v="10"/>
    <x v="15"/>
    <x v="2133"/>
  </r>
  <r>
    <x v="10"/>
    <x v="16"/>
    <x v="7663"/>
  </r>
  <r>
    <x v="10"/>
    <x v="17"/>
    <x v="7664"/>
  </r>
  <r>
    <x v="10"/>
    <x v="18"/>
    <x v="7665"/>
  </r>
  <r>
    <x v="10"/>
    <x v="19"/>
    <x v="5284"/>
  </r>
  <r>
    <x v="10"/>
    <x v="20"/>
    <x v="6969"/>
  </r>
  <r>
    <x v="10"/>
    <x v="21"/>
    <x v="606"/>
  </r>
  <r>
    <x v="10"/>
    <x v="22"/>
    <x v="4481"/>
  </r>
  <r>
    <x v="10"/>
    <x v="23"/>
    <x v="3021"/>
  </r>
  <r>
    <x v="10"/>
    <x v="0"/>
    <x v="2747"/>
  </r>
  <r>
    <x v="10"/>
    <x v="1"/>
    <x v="7134"/>
  </r>
  <r>
    <x v="10"/>
    <x v="2"/>
    <x v="4593"/>
  </r>
  <r>
    <x v="10"/>
    <x v="3"/>
    <x v="3348"/>
  </r>
  <r>
    <x v="10"/>
    <x v="4"/>
    <x v="4658"/>
  </r>
  <r>
    <x v="10"/>
    <x v="5"/>
    <x v="1989"/>
  </r>
  <r>
    <x v="10"/>
    <x v="6"/>
    <x v="4618"/>
  </r>
  <r>
    <x v="10"/>
    <x v="7"/>
    <x v="7608"/>
  </r>
  <r>
    <x v="10"/>
    <x v="8"/>
    <x v="426"/>
  </r>
  <r>
    <x v="10"/>
    <x v="9"/>
    <x v="2876"/>
  </r>
  <r>
    <x v="10"/>
    <x v="10"/>
    <x v="533"/>
  </r>
  <r>
    <x v="10"/>
    <x v="11"/>
    <x v="5495"/>
  </r>
  <r>
    <x v="10"/>
    <x v="12"/>
    <x v="4311"/>
  </r>
  <r>
    <x v="10"/>
    <x v="13"/>
    <x v="4364"/>
  </r>
  <r>
    <x v="10"/>
    <x v="14"/>
    <x v="2965"/>
  </r>
  <r>
    <x v="10"/>
    <x v="15"/>
    <x v="4525"/>
  </r>
  <r>
    <x v="10"/>
    <x v="16"/>
    <x v="5683"/>
  </r>
  <r>
    <x v="10"/>
    <x v="17"/>
    <x v="4342"/>
  </r>
  <r>
    <x v="10"/>
    <x v="18"/>
    <x v="20"/>
  </r>
  <r>
    <x v="10"/>
    <x v="19"/>
    <x v="3359"/>
  </r>
  <r>
    <x v="10"/>
    <x v="20"/>
    <x v="2164"/>
  </r>
  <r>
    <x v="10"/>
    <x v="21"/>
    <x v="7256"/>
  </r>
  <r>
    <x v="10"/>
    <x v="22"/>
    <x v="1559"/>
  </r>
  <r>
    <x v="10"/>
    <x v="23"/>
    <x v="3624"/>
  </r>
  <r>
    <x v="10"/>
    <x v="0"/>
    <x v="2010"/>
  </r>
  <r>
    <x v="10"/>
    <x v="1"/>
    <x v="6019"/>
  </r>
  <r>
    <x v="10"/>
    <x v="2"/>
    <x v="4387"/>
  </r>
  <r>
    <x v="10"/>
    <x v="3"/>
    <x v="2086"/>
  </r>
  <r>
    <x v="10"/>
    <x v="4"/>
    <x v="5190"/>
  </r>
  <r>
    <x v="10"/>
    <x v="5"/>
    <x v="4938"/>
  </r>
  <r>
    <x v="10"/>
    <x v="6"/>
    <x v="7666"/>
  </r>
  <r>
    <x v="10"/>
    <x v="7"/>
    <x v="4461"/>
  </r>
  <r>
    <x v="10"/>
    <x v="8"/>
    <x v="4859"/>
  </r>
  <r>
    <x v="10"/>
    <x v="9"/>
    <x v="1851"/>
  </r>
  <r>
    <x v="10"/>
    <x v="10"/>
    <x v="3706"/>
  </r>
  <r>
    <x v="10"/>
    <x v="11"/>
    <x v="2552"/>
  </r>
  <r>
    <x v="10"/>
    <x v="12"/>
    <x v="5860"/>
  </r>
  <r>
    <x v="10"/>
    <x v="13"/>
    <x v="2184"/>
  </r>
  <r>
    <x v="10"/>
    <x v="14"/>
    <x v="3576"/>
  </r>
  <r>
    <x v="10"/>
    <x v="15"/>
    <x v="1665"/>
  </r>
  <r>
    <x v="10"/>
    <x v="16"/>
    <x v="4309"/>
  </r>
  <r>
    <x v="10"/>
    <x v="17"/>
    <x v="518"/>
  </r>
  <r>
    <x v="10"/>
    <x v="18"/>
    <x v="5412"/>
  </r>
  <r>
    <x v="10"/>
    <x v="19"/>
    <x v="7667"/>
  </r>
  <r>
    <x v="10"/>
    <x v="20"/>
    <x v="4583"/>
  </r>
  <r>
    <x v="10"/>
    <x v="21"/>
    <x v="3866"/>
  </r>
  <r>
    <x v="10"/>
    <x v="22"/>
    <x v="3564"/>
  </r>
  <r>
    <x v="10"/>
    <x v="23"/>
    <x v="4130"/>
  </r>
  <r>
    <x v="11"/>
    <x v="0"/>
    <x v="330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760">
  <r>
    <x v="0"/>
    <n v="1"/>
    <x v="0"/>
    <n v="0"/>
    <n v="0"/>
    <n v="9"/>
    <n v="4.0999999999999996"/>
    <n v="0"/>
    <n v="9"/>
    <n v="0"/>
    <n v="0"/>
  </r>
  <r>
    <x v="0"/>
    <n v="1"/>
    <x v="1"/>
    <n v="0"/>
    <n v="0"/>
    <n v="9"/>
    <n v="3.1"/>
    <n v="0"/>
    <n v="9"/>
    <n v="0"/>
    <n v="0"/>
  </r>
  <r>
    <x v="0"/>
    <n v="1"/>
    <x v="2"/>
    <n v="0"/>
    <n v="0"/>
    <n v="8"/>
    <n v="2.6"/>
    <n v="0"/>
    <n v="8"/>
    <n v="0"/>
    <n v="0"/>
  </r>
  <r>
    <x v="0"/>
    <n v="1"/>
    <x v="3"/>
    <n v="0"/>
    <n v="0"/>
    <n v="8"/>
    <n v="3.6"/>
    <n v="0"/>
    <n v="8"/>
    <n v="0"/>
    <n v="0"/>
  </r>
  <r>
    <x v="0"/>
    <n v="1"/>
    <x v="4"/>
    <n v="0"/>
    <n v="0"/>
    <n v="7"/>
    <n v="2.1"/>
    <n v="0"/>
    <n v="7"/>
    <n v="0"/>
    <n v="0"/>
  </r>
  <r>
    <x v="0"/>
    <n v="1"/>
    <x v="5"/>
    <n v="0"/>
    <n v="0"/>
    <n v="6"/>
    <n v="2.6"/>
    <n v="0"/>
    <n v="6"/>
    <n v="0"/>
    <n v="0"/>
  </r>
  <r>
    <x v="0"/>
    <n v="1"/>
    <x v="6"/>
    <n v="0"/>
    <n v="0"/>
    <n v="6"/>
    <n v="2.1"/>
    <n v="0"/>
    <n v="6"/>
    <n v="0"/>
    <n v="0"/>
  </r>
  <r>
    <x v="0"/>
    <n v="1"/>
    <x v="7"/>
    <n v="118"/>
    <n v="2"/>
    <n v="7"/>
    <n v="4.0999999999999996"/>
    <n v="31.83"/>
    <n v="5.8769999999999998"/>
    <n v="2317.35"/>
    <n v="1718.19"/>
  </r>
  <r>
    <x v="0"/>
    <n v="1"/>
    <x v="8"/>
    <n v="436"/>
    <n v="66"/>
    <n v="9"/>
    <n v="4.0999999999999996"/>
    <n v="258.69400000000002"/>
    <n v="13.768000000000001"/>
    <n v="21782.011999999999"/>
    <n v="20752.844000000001"/>
  </r>
  <r>
    <x v="0"/>
    <n v="1"/>
    <x v="9"/>
    <n v="640"/>
    <n v="81"/>
    <n v="12"/>
    <n v="4.0999999999999996"/>
    <n v="459.28899999999999"/>
    <n v="22.521999999999998"/>
    <n v="38732.148000000001"/>
    <n v="37223.339999999997"/>
  </r>
  <r>
    <x v="0"/>
    <n v="1"/>
    <x v="10"/>
    <n v="678"/>
    <n v="105"/>
    <n v="12"/>
    <n v="4.5999999999999996"/>
    <n v="584.76400000000001"/>
    <n v="25.329000000000001"/>
    <n v="49507.324000000001"/>
    <n v="47642.690999999999"/>
  </r>
  <r>
    <x v="0"/>
    <n v="1"/>
    <x v="11"/>
    <n v="477"/>
    <n v="164"/>
    <n v="12"/>
    <n v="3.1"/>
    <n v="544.851"/>
    <n v="27.030999999999999"/>
    <n v="46070.637000000002"/>
    <n v="44323.788999999997"/>
  </r>
  <r>
    <x v="0"/>
    <n v="1"/>
    <x v="12"/>
    <n v="705"/>
    <n v="112"/>
    <n v="12"/>
    <n v="5.7"/>
    <n v="649.947"/>
    <n v="25.257000000000001"/>
    <n v="55314.262000000002"/>
    <n v="53241.464999999997"/>
  </r>
  <r>
    <x v="0"/>
    <n v="1"/>
    <x v="13"/>
    <n v="739"/>
    <n v="77"/>
    <n v="12"/>
    <n v="7.2"/>
    <n v="584.28599999999994"/>
    <n v="22.396999999999998"/>
    <n v="50053.254000000001"/>
    <n v="48169.538999999997"/>
  </r>
  <r>
    <x v="0"/>
    <n v="1"/>
    <x v="14"/>
    <n v="630"/>
    <n v="68"/>
    <n v="10"/>
    <n v="6.2"/>
    <n v="432.41699999999997"/>
    <n v="18.292000000000002"/>
    <n v="37067.129000000001"/>
    <n v="35609.769999999997"/>
  </r>
  <r>
    <x v="0"/>
    <n v="1"/>
    <x v="15"/>
    <n v="440"/>
    <n v="44"/>
    <n v="8"/>
    <n v="6.2"/>
    <n v="230.191"/>
    <n v="11.945"/>
    <n v="19267.812999999998"/>
    <n v="18301.451000000001"/>
  </r>
  <r>
    <x v="0"/>
    <n v="1"/>
    <x v="16"/>
    <n v="0"/>
    <n v="0"/>
    <n v="6"/>
    <n v="4.5999999999999996"/>
    <n v="0"/>
    <n v="6"/>
    <n v="0"/>
    <n v="0"/>
  </r>
  <r>
    <x v="0"/>
    <n v="1"/>
    <x v="17"/>
    <n v="0"/>
    <n v="0"/>
    <n v="4"/>
    <n v="4.5999999999999996"/>
    <n v="0"/>
    <n v="4"/>
    <n v="0"/>
    <n v="0"/>
  </r>
  <r>
    <x v="0"/>
    <n v="1"/>
    <x v="18"/>
    <n v="0"/>
    <n v="0"/>
    <n v="3"/>
    <n v="3.1"/>
    <n v="0"/>
    <n v="3"/>
    <n v="0"/>
    <n v="0"/>
  </r>
  <r>
    <x v="0"/>
    <n v="1"/>
    <x v="19"/>
    <n v="0"/>
    <n v="0"/>
    <n v="3"/>
    <n v="3.1"/>
    <n v="0"/>
    <n v="3"/>
    <n v="0"/>
    <n v="0"/>
  </r>
  <r>
    <x v="0"/>
    <n v="1"/>
    <x v="20"/>
    <n v="0"/>
    <n v="0"/>
    <n v="2"/>
    <n v="2.1"/>
    <n v="0"/>
    <n v="2"/>
    <n v="0"/>
    <n v="0"/>
  </r>
  <r>
    <x v="0"/>
    <n v="1"/>
    <x v="21"/>
    <n v="0"/>
    <n v="0"/>
    <n v="2"/>
    <n v="3.6"/>
    <n v="0"/>
    <n v="2"/>
    <n v="0"/>
    <n v="0"/>
  </r>
  <r>
    <x v="0"/>
    <n v="1"/>
    <x v="22"/>
    <n v="0"/>
    <n v="0"/>
    <n v="2"/>
    <n v="2.1"/>
    <n v="0"/>
    <n v="2"/>
    <n v="0"/>
    <n v="0"/>
  </r>
  <r>
    <x v="0"/>
    <n v="1"/>
    <x v="23"/>
    <n v="0"/>
    <n v="0"/>
    <n v="-1"/>
    <n v="0"/>
    <n v="0"/>
    <n v="-1"/>
    <n v="0"/>
    <n v="0"/>
  </r>
  <r>
    <x v="0"/>
    <n v="2"/>
    <x v="0"/>
    <n v="0"/>
    <n v="0"/>
    <n v="-1"/>
    <n v="0"/>
    <n v="0"/>
    <n v="-1"/>
    <n v="0"/>
    <n v="0"/>
  </r>
  <r>
    <x v="0"/>
    <n v="2"/>
    <x v="1"/>
    <n v="0"/>
    <n v="0"/>
    <n v="-1"/>
    <n v="0"/>
    <n v="0"/>
    <n v="-1"/>
    <n v="0"/>
    <n v="0"/>
  </r>
  <r>
    <x v="0"/>
    <n v="2"/>
    <x v="2"/>
    <n v="0"/>
    <n v="0"/>
    <n v="-2"/>
    <n v="0"/>
    <n v="0"/>
    <n v="-2"/>
    <n v="0"/>
    <n v="0"/>
  </r>
  <r>
    <x v="0"/>
    <n v="2"/>
    <x v="3"/>
    <n v="0"/>
    <n v="0"/>
    <n v="-3"/>
    <n v="0"/>
    <n v="0"/>
    <n v="-3"/>
    <n v="0"/>
    <n v="0"/>
  </r>
  <r>
    <x v="0"/>
    <n v="2"/>
    <x v="4"/>
    <n v="0"/>
    <n v="0"/>
    <n v="-3"/>
    <n v="0"/>
    <n v="0"/>
    <n v="-3"/>
    <n v="0"/>
    <n v="0"/>
  </r>
  <r>
    <x v="0"/>
    <n v="2"/>
    <x v="5"/>
    <n v="0"/>
    <n v="0"/>
    <n v="-3"/>
    <n v="0"/>
    <n v="0"/>
    <n v="-3"/>
    <n v="0"/>
    <n v="0"/>
  </r>
  <r>
    <x v="0"/>
    <n v="2"/>
    <x v="6"/>
    <n v="0"/>
    <n v="0"/>
    <n v="-2"/>
    <n v="1.5"/>
    <n v="0"/>
    <n v="-2"/>
    <n v="0"/>
    <n v="0"/>
  </r>
  <r>
    <x v="0"/>
    <n v="2"/>
    <x v="7"/>
    <n v="118"/>
    <n v="2"/>
    <n v="-2"/>
    <n v="2.6"/>
    <n v="31.744"/>
    <n v="-3.4969999999999999"/>
    <n v="2401.8850000000002"/>
    <n v="1801.1369999999999"/>
  </r>
  <r>
    <x v="0"/>
    <n v="2"/>
    <x v="8"/>
    <n v="436"/>
    <n v="66"/>
    <n v="-1"/>
    <n v="2.6"/>
    <n v="258.40899999999999"/>
    <n v="4.5359999999999996"/>
    <n v="22649.923999999999"/>
    <n v="21598.574000000001"/>
  </r>
  <r>
    <x v="0"/>
    <n v="2"/>
    <x v="9"/>
    <n v="640"/>
    <n v="81"/>
    <n v="1"/>
    <n v="3.1"/>
    <n v="459.19900000000001"/>
    <n v="12.736000000000001"/>
    <n v="40484.535000000003"/>
    <n v="38920.550999999999"/>
  </r>
  <r>
    <x v="0"/>
    <n v="2"/>
    <x v="10"/>
    <n v="696"/>
    <n v="91"/>
    <n v="2"/>
    <n v="3.1"/>
    <n v="580.99099999999999"/>
    <n v="17.8"/>
    <n v="50908.995999999999"/>
    <n v="48995.167999999998"/>
  </r>
  <r>
    <x v="0"/>
    <n v="2"/>
    <x v="11"/>
    <n v="579"/>
    <n v="168"/>
    <n v="2"/>
    <n v="3.6"/>
    <n v="622.43700000000001"/>
    <n v="18.494"/>
    <n v="54740.891000000003"/>
    <n v="52689.156000000003"/>
  </r>
  <r>
    <x v="0"/>
    <n v="2"/>
    <x v="12"/>
    <n v="120"/>
    <n v="197"/>
    <n v="3"/>
    <n v="3.6"/>
    <n v="310.36200000000002"/>
    <n v="11.438000000000001"/>
    <n v="28300.205000000002"/>
    <n v="27098.178"/>
  </r>
  <r>
    <x v="0"/>
    <n v="2"/>
    <x v="13"/>
    <n v="0"/>
    <n v="113"/>
    <n v="2"/>
    <n v="2.1"/>
    <n v="111.18600000000001"/>
    <n v="4.63"/>
    <n v="10477.44"/>
    <n v="9713.73"/>
  </r>
  <r>
    <x v="0"/>
    <n v="2"/>
    <x v="14"/>
    <n v="0"/>
    <n v="69"/>
    <n v="2"/>
    <n v="2.1"/>
    <n v="66.308000000000007"/>
    <n v="2.1320000000000001"/>
    <n v="6315.3639999999996"/>
    <n v="5638.4189999999999"/>
  </r>
  <r>
    <x v="0"/>
    <n v="2"/>
    <x v="15"/>
    <n v="0"/>
    <n v="18"/>
    <n v="2"/>
    <n v="2.1"/>
    <n v="17.021000000000001"/>
    <n v="0.28799999999999998"/>
    <n v="1633.8320000000001"/>
    <n v="1047.4259999999999"/>
  </r>
  <r>
    <x v="0"/>
    <n v="2"/>
    <x v="16"/>
    <n v="0"/>
    <n v="0"/>
    <n v="2"/>
    <n v="0"/>
    <n v="0"/>
    <n v="2"/>
    <n v="0"/>
    <n v="0"/>
  </r>
  <r>
    <x v="0"/>
    <n v="2"/>
    <x v="17"/>
    <n v="0"/>
    <n v="0"/>
    <n v="3"/>
    <n v="0"/>
    <n v="0"/>
    <n v="3"/>
    <n v="0"/>
    <n v="0"/>
  </r>
  <r>
    <x v="0"/>
    <n v="2"/>
    <x v="18"/>
    <n v="0"/>
    <n v="0"/>
    <n v="3"/>
    <n v="0"/>
    <n v="0"/>
    <n v="3"/>
    <n v="0"/>
    <n v="0"/>
  </r>
  <r>
    <x v="0"/>
    <n v="2"/>
    <x v="19"/>
    <n v="0"/>
    <n v="0"/>
    <n v="4"/>
    <n v="2.6"/>
    <n v="0"/>
    <n v="4"/>
    <n v="0"/>
    <n v="0"/>
  </r>
  <r>
    <x v="0"/>
    <n v="2"/>
    <x v="20"/>
    <n v="0"/>
    <n v="0"/>
    <n v="4"/>
    <n v="2.1"/>
    <n v="0"/>
    <n v="4"/>
    <n v="0"/>
    <n v="0"/>
  </r>
  <r>
    <x v="0"/>
    <n v="2"/>
    <x v="21"/>
    <n v="0"/>
    <n v="0"/>
    <n v="5"/>
    <n v="1.5"/>
    <n v="0"/>
    <n v="5"/>
    <n v="0"/>
    <n v="0"/>
  </r>
  <r>
    <x v="0"/>
    <n v="2"/>
    <x v="22"/>
    <n v="0"/>
    <n v="0"/>
    <n v="5"/>
    <n v="0"/>
    <n v="0"/>
    <n v="5"/>
    <n v="0"/>
    <n v="0"/>
  </r>
  <r>
    <x v="0"/>
    <n v="2"/>
    <x v="23"/>
    <n v="0"/>
    <n v="0"/>
    <n v="7"/>
    <n v="4.0999999999999996"/>
    <n v="0"/>
    <n v="7"/>
    <n v="0"/>
    <n v="0"/>
  </r>
  <r>
    <x v="0"/>
    <n v="3"/>
    <x v="0"/>
    <n v="0"/>
    <n v="0"/>
    <n v="7"/>
    <n v="2.1"/>
    <n v="0"/>
    <n v="7"/>
    <n v="0"/>
    <n v="0"/>
  </r>
  <r>
    <x v="0"/>
    <n v="3"/>
    <x v="1"/>
    <n v="0"/>
    <n v="0"/>
    <n v="6"/>
    <n v="2.1"/>
    <n v="0"/>
    <n v="6"/>
    <n v="0"/>
    <n v="0"/>
  </r>
  <r>
    <x v="0"/>
    <n v="3"/>
    <x v="2"/>
    <n v="0"/>
    <n v="0"/>
    <n v="8"/>
    <n v="4.5999999999999996"/>
    <n v="0"/>
    <n v="8"/>
    <n v="0"/>
    <n v="0"/>
  </r>
  <r>
    <x v="0"/>
    <n v="3"/>
    <x v="3"/>
    <n v="0"/>
    <n v="0"/>
    <n v="8"/>
    <n v="3.6"/>
    <n v="0"/>
    <n v="8"/>
    <n v="0"/>
    <n v="0"/>
  </r>
  <r>
    <x v="0"/>
    <n v="3"/>
    <x v="4"/>
    <n v="0"/>
    <n v="0"/>
    <n v="8"/>
    <n v="3.6"/>
    <n v="0"/>
    <n v="8"/>
    <n v="0"/>
    <n v="0"/>
  </r>
  <r>
    <x v="0"/>
    <n v="3"/>
    <x v="5"/>
    <n v="0"/>
    <n v="0"/>
    <n v="7"/>
    <n v="3.1"/>
    <n v="0"/>
    <n v="7"/>
    <n v="0"/>
    <n v="0"/>
  </r>
  <r>
    <x v="0"/>
    <n v="3"/>
    <x v="6"/>
    <n v="0"/>
    <n v="0"/>
    <n v="7"/>
    <n v="2.6"/>
    <n v="0"/>
    <n v="7"/>
    <n v="0"/>
    <n v="0"/>
  </r>
  <r>
    <x v="0"/>
    <n v="3"/>
    <x v="7"/>
    <n v="119"/>
    <n v="2"/>
    <n v="7"/>
    <n v="2.6"/>
    <n v="31.899000000000001"/>
    <n v="5.6180000000000003"/>
    <n v="2319.39"/>
    <n v="1720.192"/>
  </r>
  <r>
    <x v="0"/>
    <n v="3"/>
    <x v="8"/>
    <n v="443"/>
    <n v="74"/>
    <n v="8"/>
    <n v="2.6"/>
    <n v="270.00299999999999"/>
    <n v="13.869"/>
    <n v="22764.221000000001"/>
    <n v="21709.932000000001"/>
  </r>
  <r>
    <x v="0"/>
    <n v="3"/>
    <x v="9"/>
    <n v="464"/>
    <n v="133"/>
    <n v="8"/>
    <n v="2.6"/>
    <n v="419.286"/>
    <n v="19.204999999999998"/>
    <n v="36137.355000000003"/>
    <n v="34708.315999999999"/>
  </r>
  <r>
    <x v="0"/>
    <n v="3"/>
    <x v="10"/>
    <n v="92"/>
    <n v="170"/>
    <n v="8"/>
    <n v="3.6"/>
    <n v="245.38300000000001"/>
    <n v="13.983000000000001"/>
    <n v="22095.434000000001"/>
    <n v="21058.285"/>
  </r>
  <r>
    <x v="0"/>
    <n v="3"/>
    <x v="11"/>
    <n v="0"/>
    <n v="67"/>
    <n v="9"/>
    <n v="2.6"/>
    <n v="63.555999999999997"/>
    <n v="9.6890000000000001"/>
    <n v="5859.1750000000002"/>
    <n v="5191.3810000000003"/>
  </r>
  <r>
    <x v="0"/>
    <n v="3"/>
    <x v="12"/>
    <n v="143"/>
    <n v="198"/>
    <n v="10"/>
    <n v="1.5"/>
    <n v="327.98099999999999"/>
    <n v="18.957000000000001"/>
    <n v="28902.322"/>
    <n v="27683.596000000001"/>
  </r>
  <r>
    <x v="0"/>
    <n v="3"/>
    <x v="13"/>
    <n v="71"/>
    <n v="166"/>
    <n v="10"/>
    <n v="0"/>
    <n v="226.554"/>
    <n v="21.616"/>
    <n v="19717.065999999999"/>
    <n v="18739.638999999999"/>
  </r>
  <r>
    <x v="0"/>
    <n v="3"/>
    <x v="14"/>
    <n v="0"/>
    <n v="48"/>
    <n v="9"/>
    <n v="1.5"/>
    <n v="45.485999999999997"/>
    <n v="9.2789999999999999"/>
    <n v="4200.82"/>
    <n v="3565.6950000000002"/>
  </r>
  <r>
    <x v="0"/>
    <n v="3"/>
    <x v="15"/>
    <n v="0"/>
    <n v="40"/>
    <n v="9"/>
    <n v="0"/>
    <n v="38.216000000000001"/>
    <n v="6.86"/>
    <n v="3566.7710000000002"/>
    <n v="2943.8879999999999"/>
  </r>
  <r>
    <x v="0"/>
    <n v="3"/>
    <x v="16"/>
    <n v="0"/>
    <n v="0"/>
    <n v="8"/>
    <n v="0"/>
    <n v="0"/>
    <n v="8"/>
    <n v="0"/>
    <n v="0"/>
  </r>
  <r>
    <x v="0"/>
    <n v="3"/>
    <x v="17"/>
    <n v="0"/>
    <n v="0"/>
    <n v="8"/>
    <n v="0"/>
    <n v="0"/>
    <n v="8"/>
    <n v="0"/>
    <n v="0"/>
  </r>
  <r>
    <x v="0"/>
    <n v="3"/>
    <x v="18"/>
    <n v="0"/>
    <n v="0"/>
    <n v="8"/>
    <n v="1.5"/>
    <n v="0"/>
    <n v="8"/>
    <n v="0"/>
    <n v="0"/>
  </r>
  <r>
    <x v="0"/>
    <n v="3"/>
    <x v="19"/>
    <n v="0"/>
    <n v="0"/>
    <n v="8"/>
    <n v="1.5"/>
    <n v="0"/>
    <n v="8"/>
    <n v="0"/>
    <n v="0"/>
  </r>
  <r>
    <x v="0"/>
    <n v="3"/>
    <x v="20"/>
    <n v="0"/>
    <n v="0"/>
    <n v="8"/>
    <n v="0"/>
    <n v="0"/>
    <n v="8"/>
    <n v="0"/>
    <n v="0"/>
  </r>
  <r>
    <x v="0"/>
    <n v="3"/>
    <x v="21"/>
    <n v="0"/>
    <n v="0"/>
    <n v="8"/>
    <n v="1.5"/>
    <n v="0"/>
    <n v="8"/>
    <n v="0"/>
    <n v="0"/>
  </r>
  <r>
    <x v="0"/>
    <n v="3"/>
    <x v="22"/>
    <n v="0"/>
    <n v="0"/>
    <n v="8"/>
    <n v="3.1"/>
    <n v="0"/>
    <n v="8"/>
    <n v="0"/>
    <n v="0"/>
  </r>
  <r>
    <x v="0"/>
    <n v="3"/>
    <x v="23"/>
    <n v="0"/>
    <n v="0"/>
    <n v="7"/>
    <n v="3.6"/>
    <n v="0"/>
    <n v="7"/>
    <n v="0"/>
    <n v="0"/>
  </r>
  <r>
    <x v="0"/>
    <n v="4"/>
    <x v="0"/>
    <n v="0"/>
    <n v="0"/>
    <n v="7"/>
    <n v="0"/>
    <n v="0"/>
    <n v="7"/>
    <n v="0"/>
    <n v="0"/>
  </r>
  <r>
    <x v="0"/>
    <n v="4"/>
    <x v="1"/>
    <n v="0"/>
    <n v="0"/>
    <n v="7"/>
    <n v="4.0999999999999996"/>
    <n v="0"/>
    <n v="7"/>
    <n v="0"/>
    <n v="0"/>
  </r>
  <r>
    <x v="0"/>
    <n v="4"/>
    <x v="2"/>
    <n v="0"/>
    <n v="0"/>
    <n v="6"/>
    <n v="2.6"/>
    <n v="0"/>
    <n v="6"/>
    <n v="0"/>
    <n v="0"/>
  </r>
  <r>
    <x v="0"/>
    <n v="4"/>
    <x v="3"/>
    <n v="0"/>
    <n v="0"/>
    <n v="6"/>
    <n v="2.1"/>
    <n v="0"/>
    <n v="6"/>
    <n v="0"/>
    <n v="0"/>
  </r>
  <r>
    <x v="0"/>
    <n v="4"/>
    <x v="4"/>
    <n v="0"/>
    <n v="0"/>
    <n v="6"/>
    <n v="2.1"/>
    <n v="0"/>
    <n v="6"/>
    <n v="0"/>
    <n v="0"/>
  </r>
  <r>
    <x v="0"/>
    <n v="4"/>
    <x v="5"/>
    <n v="0"/>
    <n v="0"/>
    <n v="6"/>
    <n v="0"/>
    <n v="0"/>
    <n v="6"/>
    <n v="0"/>
    <n v="0"/>
  </r>
  <r>
    <x v="0"/>
    <n v="4"/>
    <x v="6"/>
    <n v="0"/>
    <n v="0"/>
    <n v="6"/>
    <n v="1.5"/>
    <n v="0"/>
    <n v="6"/>
    <n v="0"/>
    <n v="0"/>
  </r>
  <r>
    <x v="0"/>
    <n v="4"/>
    <x v="7"/>
    <n v="35"/>
    <n v="3"/>
    <n v="6"/>
    <n v="2.1"/>
    <n v="14.137"/>
    <n v="3.91"/>
    <n v="1136.462"/>
    <n v="559.23599999999999"/>
  </r>
  <r>
    <x v="0"/>
    <n v="4"/>
    <x v="8"/>
    <n v="132"/>
    <n v="83"/>
    <n v="6"/>
    <n v="0"/>
    <n v="152.233"/>
    <n v="9.7520000000000007"/>
    <n v="13522.662"/>
    <n v="12691.728999999999"/>
  </r>
  <r>
    <x v="0"/>
    <n v="4"/>
    <x v="9"/>
    <n v="0"/>
    <n v="97"/>
    <n v="7"/>
    <n v="2.1"/>
    <n v="96.515000000000001"/>
    <n v="8.36"/>
    <n v="8949.4240000000009"/>
    <n v="8218.2540000000008"/>
  </r>
  <r>
    <x v="0"/>
    <n v="4"/>
    <x v="10"/>
    <n v="269"/>
    <n v="178"/>
    <n v="7"/>
    <n v="2.6"/>
    <n v="389.52199999999999"/>
    <n v="16.635999999999999"/>
    <n v="34527.445"/>
    <n v="33146.75"/>
  </r>
  <r>
    <x v="0"/>
    <n v="4"/>
    <x v="11"/>
    <n v="591"/>
    <n v="167"/>
    <n v="8"/>
    <n v="3.1"/>
    <n v="630.96500000000003"/>
    <n v="24.738"/>
    <n v="53913.91"/>
    <n v="51892.362999999998"/>
  </r>
  <r>
    <x v="0"/>
    <n v="4"/>
    <x v="12"/>
    <n v="197"/>
    <n v="199"/>
    <n v="8"/>
    <n v="2.1"/>
    <n v="367.79399999999998"/>
    <n v="20.099"/>
    <n v="32216.305"/>
    <n v="30903.460999999999"/>
  </r>
  <r>
    <x v="0"/>
    <n v="4"/>
    <x v="13"/>
    <n v="0"/>
    <n v="114"/>
    <n v="8"/>
    <n v="2.1"/>
    <n v="112.129"/>
    <n v="10.955"/>
    <n v="10279.606"/>
    <n v="9520.1550000000007"/>
  </r>
  <r>
    <x v="0"/>
    <n v="4"/>
    <x v="14"/>
    <n v="12"/>
    <n v="103"/>
    <n v="9"/>
    <n v="2.1"/>
    <n v="109.93899999999999"/>
    <n v="10.605"/>
    <n v="10069.647000000001"/>
    <n v="9314.7000000000007"/>
  </r>
  <r>
    <x v="0"/>
    <n v="4"/>
    <x v="15"/>
    <n v="275"/>
    <n v="75"/>
    <n v="8"/>
    <n v="1.5"/>
    <n v="200.524"/>
    <n v="12.912000000000001"/>
    <n v="17163.990000000002"/>
    <n v="16248.526"/>
  </r>
  <r>
    <x v="0"/>
    <n v="4"/>
    <x v="16"/>
    <n v="96"/>
    <n v="3"/>
    <n v="7"/>
    <n v="0"/>
    <n v="27.645"/>
    <n v="7.8490000000000002"/>
    <n v="2028.0540000000001"/>
    <n v="1434.3119999999999"/>
  </r>
  <r>
    <x v="0"/>
    <n v="4"/>
    <x v="17"/>
    <n v="0"/>
    <n v="0"/>
    <n v="7"/>
    <n v="0"/>
    <n v="0"/>
    <n v="7"/>
    <n v="0"/>
    <n v="0"/>
  </r>
  <r>
    <x v="0"/>
    <n v="4"/>
    <x v="18"/>
    <n v="0"/>
    <n v="0"/>
    <n v="7"/>
    <n v="0"/>
    <n v="0"/>
    <n v="7"/>
    <n v="0"/>
    <n v="0"/>
  </r>
  <r>
    <x v="0"/>
    <n v="4"/>
    <x v="19"/>
    <n v="0"/>
    <n v="0"/>
    <n v="6"/>
    <n v="0"/>
    <n v="0"/>
    <n v="6"/>
    <n v="0"/>
    <n v="0"/>
  </r>
  <r>
    <x v="0"/>
    <n v="4"/>
    <x v="20"/>
    <n v="0"/>
    <n v="0"/>
    <n v="6"/>
    <n v="0"/>
    <n v="0"/>
    <n v="6"/>
    <n v="0"/>
    <n v="0"/>
  </r>
  <r>
    <x v="0"/>
    <n v="4"/>
    <x v="21"/>
    <n v="0"/>
    <n v="0"/>
    <n v="6"/>
    <n v="0"/>
    <n v="0"/>
    <n v="6"/>
    <n v="0"/>
    <n v="0"/>
  </r>
  <r>
    <x v="0"/>
    <n v="4"/>
    <x v="22"/>
    <n v="0"/>
    <n v="0"/>
    <n v="6"/>
    <n v="1.5"/>
    <n v="0"/>
    <n v="6"/>
    <n v="0"/>
    <n v="0"/>
  </r>
  <r>
    <x v="0"/>
    <n v="4"/>
    <x v="23"/>
    <n v="0"/>
    <n v="0"/>
    <n v="5"/>
    <n v="0"/>
    <n v="0"/>
    <n v="5"/>
    <n v="0"/>
    <n v="0"/>
  </r>
  <r>
    <x v="0"/>
    <n v="5"/>
    <x v="0"/>
    <n v="0"/>
    <n v="0"/>
    <n v="5"/>
    <n v="2.1"/>
    <n v="0"/>
    <n v="5"/>
    <n v="0"/>
    <n v="0"/>
  </r>
  <r>
    <x v="0"/>
    <n v="5"/>
    <x v="1"/>
    <n v="0"/>
    <n v="0"/>
    <n v="4"/>
    <n v="3.1"/>
    <n v="0"/>
    <n v="4"/>
    <n v="0"/>
    <n v="0"/>
  </r>
  <r>
    <x v="0"/>
    <n v="5"/>
    <x v="2"/>
    <n v="0"/>
    <n v="0"/>
    <n v="4"/>
    <n v="0"/>
    <n v="0"/>
    <n v="4"/>
    <n v="0"/>
    <n v="0"/>
  </r>
  <r>
    <x v="0"/>
    <n v="5"/>
    <x v="3"/>
    <n v="0"/>
    <n v="0"/>
    <n v="4"/>
    <n v="3.1"/>
    <n v="0"/>
    <n v="4"/>
    <n v="0"/>
    <n v="0"/>
  </r>
  <r>
    <x v="0"/>
    <n v="5"/>
    <x v="4"/>
    <n v="0"/>
    <n v="0"/>
    <n v="3"/>
    <n v="3.1"/>
    <n v="0"/>
    <n v="3"/>
    <n v="0"/>
    <n v="0"/>
  </r>
  <r>
    <x v="0"/>
    <n v="5"/>
    <x v="5"/>
    <n v="0"/>
    <n v="0"/>
    <n v="3"/>
    <n v="3.1"/>
    <n v="0"/>
    <n v="3"/>
    <n v="0"/>
    <n v="0"/>
  </r>
  <r>
    <x v="0"/>
    <n v="5"/>
    <x v="6"/>
    <n v="0"/>
    <n v="0"/>
    <n v="3"/>
    <n v="3.1"/>
    <n v="0"/>
    <n v="3"/>
    <n v="0"/>
    <n v="0"/>
  </r>
  <r>
    <x v="0"/>
    <n v="5"/>
    <x v="7"/>
    <n v="2"/>
    <n v="2"/>
    <n v="2"/>
    <n v="4.0999999999999996"/>
    <n v="2.3849999999999998"/>
    <n v="0.16200000000000001"/>
    <n v="217.434"/>
    <n v="0"/>
  </r>
  <r>
    <x v="0"/>
    <n v="5"/>
    <x v="8"/>
    <n v="7"/>
    <n v="69"/>
    <n v="1"/>
    <n v="3.1"/>
    <n v="74.778999999999996"/>
    <n v="0.88100000000000001"/>
    <n v="7132.0029999999997"/>
    <n v="6438.5"/>
  </r>
  <r>
    <x v="0"/>
    <n v="5"/>
    <x v="9"/>
    <n v="31"/>
    <n v="129"/>
    <n v="1"/>
    <n v="2.6"/>
    <n v="157.86799999999999"/>
    <n v="3.7050000000000001"/>
    <n v="14870.906000000001"/>
    <n v="14009.201999999999"/>
  </r>
  <r>
    <x v="0"/>
    <n v="5"/>
    <x v="10"/>
    <n v="0"/>
    <n v="64"/>
    <n v="1"/>
    <n v="2.6"/>
    <n v="60.698999999999998"/>
    <n v="1.143"/>
    <n v="5805.3770000000004"/>
    <n v="5138.6580000000004"/>
  </r>
  <r>
    <x v="0"/>
    <n v="5"/>
    <x v="11"/>
    <n v="0"/>
    <n v="74"/>
    <n v="1"/>
    <n v="1.5"/>
    <n v="70.218999999999994"/>
    <n v="0.97"/>
    <n v="6720.8220000000001"/>
    <n v="6035.6850000000004"/>
  </r>
  <r>
    <x v="0"/>
    <n v="5"/>
    <x v="12"/>
    <n v="0"/>
    <n v="71"/>
    <n v="1"/>
    <n v="2.6"/>
    <n v="67.363"/>
    <n v="0.94"/>
    <n v="6448.3130000000001"/>
    <n v="5768.6880000000001"/>
  </r>
  <r>
    <x v="0"/>
    <n v="5"/>
    <x v="13"/>
    <n v="0"/>
    <n v="114"/>
    <n v="1"/>
    <n v="3.1"/>
    <n v="112.05500000000001"/>
    <n v="2.2160000000000002"/>
    <n v="10668.68"/>
    <n v="9900.8410000000003"/>
  </r>
  <r>
    <x v="0"/>
    <n v="5"/>
    <x v="14"/>
    <n v="0"/>
    <n v="90"/>
    <n v="1"/>
    <n v="4.5999999999999996"/>
    <n v="88.745999999999995"/>
    <n v="1.5780000000000001"/>
    <n v="8472.2839999999997"/>
    <n v="7751.1120000000001"/>
  </r>
  <r>
    <x v="0"/>
    <n v="5"/>
    <x v="15"/>
    <n v="0"/>
    <n v="49"/>
    <n v="1"/>
    <n v="2.1"/>
    <n v="48.088000000000001"/>
    <n v="0.40899999999999997"/>
    <n v="4613.5969999999998"/>
    <n v="3970.4279999999999"/>
  </r>
  <r>
    <x v="0"/>
    <n v="5"/>
    <x v="16"/>
    <n v="19"/>
    <n v="4"/>
    <n v="1"/>
    <n v="2.6"/>
    <n v="10.84"/>
    <n v="-0.88600000000000001"/>
    <n v="934.61099999999999"/>
    <n v="361.08699999999999"/>
  </r>
  <r>
    <x v="0"/>
    <n v="5"/>
    <x v="17"/>
    <n v="0"/>
    <n v="0"/>
    <n v="1"/>
    <n v="3.1"/>
    <n v="0"/>
    <n v="1"/>
    <n v="0"/>
    <n v="0"/>
  </r>
  <r>
    <x v="0"/>
    <n v="5"/>
    <x v="18"/>
    <n v="0"/>
    <n v="0"/>
    <n v="1"/>
    <n v="0"/>
    <n v="0"/>
    <n v="1"/>
    <n v="0"/>
    <n v="0"/>
  </r>
  <r>
    <x v="0"/>
    <n v="5"/>
    <x v="19"/>
    <n v="0"/>
    <n v="0"/>
    <n v="1"/>
    <n v="2.1"/>
    <n v="0"/>
    <n v="1"/>
    <n v="0"/>
    <n v="0"/>
  </r>
  <r>
    <x v="0"/>
    <n v="5"/>
    <x v="20"/>
    <n v="0"/>
    <n v="0"/>
    <n v="0"/>
    <n v="1.5"/>
    <n v="0"/>
    <n v="0"/>
    <n v="0"/>
    <n v="0"/>
  </r>
  <r>
    <x v="0"/>
    <n v="5"/>
    <x v="21"/>
    <n v="0"/>
    <n v="0"/>
    <n v="0"/>
    <n v="0"/>
    <n v="0"/>
    <n v="0"/>
    <n v="0"/>
    <n v="0"/>
  </r>
  <r>
    <x v="0"/>
    <n v="5"/>
    <x v="22"/>
    <n v="0"/>
    <n v="0"/>
    <n v="0"/>
    <n v="2.6"/>
    <n v="0"/>
    <n v="0"/>
    <n v="0"/>
    <n v="0"/>
  </r>
  <r>
    <x v="0"/>
    <n v="5"/>
    <x v="23"/>
    <n v="0"/>
    <n v="0"/>
    <n v="-1"/>
    <n v="3.1"/>
    <n v="0"/>
    <n v="-1"/>
    <n v="0"/>
    <n v="0"/>
  </r>
  <r>
    <x v="0"/>
    <n v="6"/>
    <x v="0"/>
    <n v="0"/>
    <n v="0"/>
    <n v="-1"/>
    <n v="3.1"/>
    <n v="0"/>
    <n v="-1"/>
    <n v="0"/>
    <n v="0"/>
  </r>
  <r>
    <x v="0"/>
    <n v="6"/>
    <x v="1"/>
    <n v="0"/>
    <n v="0"/>
    <n v="-1"/>
    <n v="3.1"/>
    <n v="0"/>
    <n v="-1"/>
    <n v="0"/>
    <n v="0"/>
  </r>
  <r>
    <x v="0"/>
    <n v="6"/>
    <x v="2"/>
    <n v="0"/>
    <n v="0"/>
    <n v="-1"/>
    <n v="4.0999999999999996"/>
    <n v="0"/>
    <n v="-1"/>
    <n v="0"/>
    <n v="0"/>
  </r>
  <r>
    <x v="0"/>
    <n v="6"/>
    <x v="3"/>
    <n v="0"/>
    <n v="0"/>
    <n v="-2"/>
    <n v="4.5999999999999996"/>
    <n v="0"/>
    <n v="-2"/>
    <n v="0"/>
    <n v="0"/>
  </r>
  <r>
    <x v="0"/>
    <n v="6"/>
    <x v="4"/>
    <n v="0"/>
    <n v="0"/>
    <n v="-2"/>
    <n v="4.0999999999999996"/>
    <n v="0"/>
    <n v="-2"/>
    <n v="0"/>
    <n v="0"/>
  </r>
  <r>
    <x v="0"/>
    <n v="6"/>
    <x v="5"/>
    <n v="0"/>
    <n v="0"/>
    <n v="-2"/>
    <n v="4.5999999999999996"/>
    <n v="0"/>
    <n v="-2"/>
    <n v="0"/>
    <n v="0"/>
  </r>
  <r>
    <x v="0"/>
    <n v="6"/>
    <x v="6"/>
    <n v="0"/>
    <n v="0"/>
    <n v="-2"/>
    <n v="3.6"/>
    <n v="0"/>
    <n v="-2"/>
    <n v="0"/>
    <n v="0"/>
  </r>
  <r>
    <x v="0"/>
    <n v="6"/>
    <x v="7"/>
    <n v="0"/>
    <n v="1"/>
    <n v="-2"/>
    <n v="4.5999999999999996"/>
    <n v="0.94299999999999995"/>
    <n v="-3.8159999999999998"/>
    <n v="92.093999999999994"/>
    <n v="0"/>
  </r>
  <r>
    <x v="0"/>
    <n v="6"/>
    <x v="8"/>
    <n v="0"/>
    <n v="44"/>
    <n v="-2"/>
    <n v="5.7"/>
    <n v="42.372999999999998"/>
    <n v="-2.7250000000000001"/>
    <n v="4118.933"/>
    <n v="3485.3960000000002"/>
  </r>
  <r>
    <x v="0"/>
    <n v="6"/>
    <x v="9"/>
    <n v="0"/>
    <n v="49"/>
    <n v="-2"/>
    <n v="4.0999999999999996"/>
    <n v="46.436"/>
    <n v="-2.6890000000000001"/>
    <n v="4513.1750000000002"/>
    <n v="3871.9679999999998"/>
  </r>
  <r>
    <x v="0"/>
    <n v="6"/>
    <x v="10"/>
    <n v="501"/>
    <n v="177"/>
    <n v="-2"/>
    <n v="4.0999999999999996"/>
    <n v="547.67700000000002"/>
    <n v="10.061999999999999"/>
    <n v="49859.133000000002"/>
    <n v="47982.214999999997"/>
  </r>
  <r>
    <x v="0"/>
    <n v="6"/>
    <x v="11"/>
    <n v="507"/>
    <n v="166"/>
    <n v="-1"/>
    <n v="4.0999999999999996"/>
    <n v="570.899"/>
    <n v="13.163"/>
    <n v="51458.968999999997"/>
    <n v="49525.656000000003"/>
  </r>
  <r>
    <x v="0"/>
    <n v="6"/>
    <x v="12"/>
    <n v="538"/>
    <n v="191"/>
    <n v="-1"/>
    <n v="4.5999999999999996"/>
    <n v="621.01300000000003"/>
    <n v="13.451000000000001"/>
    <n v="55914.328000000001"/>
    <n v="53819.358999999997"/>
  </r>
  <r>
    <x v="0"/>
    <n v="6"/>
    <x v="13"/>
    <n v="0"/>
    <n v="63"/>
    <n v="-1"/>
    <n v="2.6"/>
    <n v="59.747"/>
    <n v="1.2470000000000001"/>
    <n v="5711.8879999999999"/>
    <n v="5047.0330000000004"/>
  </r>
  <r>
    <x v="0"/>
    <n v="6"/>
    <x v="14"/>
    <n v="446"/>
    <n v="133"/>
    <n v="0"/>
    <n v="2.6"/>
    <n v="409.529"/>
    <n v="10.14"/>
    <n v="36777.921999999999"/>
    <n v="35329.402000000002"/>
  </r>
  <r>
    <x v="0"/>
    <n v="6"/>
    <x v="15"/>
    <n v="466"/>
    <n v="46"/>
    <n v="0"/>
    <n v="2.1"/>
    <n v="247.684"/>
    <n v="7.4820000000000002"/>
    <n v="21242.853999999999"/>
    <n v="20227.333999999999"/>
  </r>
  <r>
    <x v="0"/>
    <n v="6"/>
    <x v="16"/>
    <n v="111"/>
    <n v="5"/>
    <n v="1"/>
    <n v="2.1"/>
    <n v="35.774999999999999"/>
    <n v="0.86499999999999999"/>
    <n v="2782.5210000000002"/>
    <n v="2174.5909999999999"/>
  </r>
  <r>
    <x v="0"/>
    <n v="6"/>
    <x v="17"/>
    <n v="0"/>
    <n v="0"/>
    <n v="1"/>
    <n v="1.5"/>
    <n v="0"/>
    <n v="1"/>
    <n v="0"/>
    <n v="0"/>
  </r>
  <r>
    <x v="0"/>
    <n v="6"/>
    <x v="18"/>
    <n v="0"/>
    <n v="0"/>
    <n v="1"/>
    <n v="0"/>
    <n v="0"/>
    <n v="1"/>
    <n v="0"/>
    <n v="0"/>
  </r>
  <r>
    <x v="0"/>
    <n v="6"/>
    <x v="19"/>
    <n v="0"/>
    <n v="0"/>
    <n v="1"/>
    <n v="0"/>
    <n v="0"/>
    <n v="1"/>
    <n v="0"/>
    <n v="0"/>
  </r>
  <r>
    <x v="0"/>
    <n v="6"/>
    <x v="20"/>
    <n v="0"/>
    <n v="0"/>
    <n v="1"/>
    <n v="0"/>
    <n v="0"/>
    <n v="1"/>
    <n v="0"/>
    <n v="0"/>
  </r>
  <r>
    <x v="0"/>
    <n v="6"/>
    <x v="21"/>
    <n v="0"/>
    <n v="0"/>
    <n v="1"/>
    <n v="0"/>
    <n v="0"/>
    <n v="1"/>
    <n v="0"/>
    <n v="0"/>
  </r>
  <r>
    <x v="0"/>
    <n v="6"/>
    <x v="22"/>
    <n v="0"/>
    <n v="0"/>
    <n v="1"/>
    <n v="1.5"/>
    <n v="0"/>
    <n v="1"/>
    <n v="0"/>
    <n v="0"/>
  </r>
  <r>
    <x v="0"/>
    <n v="6"/>
    <x v="23"/>
    <n v="0"/>
    <n v="0"/>
    <n v="1"/>
    <n v="2.1"/>
    <n v="0"/>
    <n v="1"/>
    <n v="0"/>
    <n v="0"/>
  </r>
  <r>
    <x v="0"/>
    <n v="7"/>
    <x v="0"/>
    <n v="0"/>
    <n v="0"/>
    <n v="1"/>
    <n v="4.0999999999999996"/>
    <n v="0"/>
    <n v="1"/>
    <n v="0"/>
    <n v="0"/>
  </r>
  <r>
    <x v="0"/>
    <n v="7"/>
    <x v="1"/>
    <n v="0"/>
    <n v="0"/>
    <n v="0"/>
    <n v="3.6"/>
    <n v="0"/>
    <n v="0"/>
    <n v="0"/>
    <n v="0"/>
  </r>
  <r>
    <x v="0"/>
    <n v="7"/>
    <x v="2"/>
    <n v="0"/>
    <n v="0"/>
    <n v="1"/>
    <n v="4.0999999999999996"/>
    <n v="0"/>
    <n v="1"/>
    <n v="0"/>
    <n v="0"/>
  </r>
  <r>
    <x v="0"/>
    <n v="7"/>
    <x v="3"/>
    <n v="0"/>
    <n v="0"/>
    <n v="2"/>
    <n v="5.0999999999999996"/>
    <n v="0"/>
    <n v="2"/>
    <n v="0"/>
    <n v="0"/>
  </r>
  <r>
    <x v="0"/>
    <n v="7"/>
    <x v="4"/>
    <n v="0"/>
    <n v="0"/>
    <n v="2"/>
    <n v="4.5999999999999996"/>
    <n v="0"/>
    <n v="2"/>
    <n v="0"/>
    <n v="0"/>
  </r>
  <r>
    <x v="0"/>
    <n v="7"/>
    <x v="5"/>
    <n v="0"/>
    <n v="0"/>
    <n v="2"/>
    <n v="6.2"/>
    <n v="0"/>
    <n v="2"/>
    <n v="0"/>
    <n v="0"/>
  </r>
  <r>
    <x v="0"/>
    <n v="7"/>
    <x v="6"/>
    <n v="0"/>
    <n v="0"/>
    <n v="2"/>
    <n v="5.7"/>
    <n v="0"/>
    <n v="2"/>
    <n v="0"/>
    <n v="0"/>
  </r>
  <r>
    <x v="0"/>
    <n v="7"/>
    <x v="7"/>
    <n v="128"/>
    <n v="2"/>
    <n v="2"/>
    <n v="5.0999999999999996"/>
    <n v="33.713999999999999"/>
    <n v="1.119"/>
    <n v="2483.201"/>
    <n v="1880.923"/>
  </r>
  <r>
    <x v="0"/>
    <n v="7"/>
    <x v="8"/>
    <n v="470"/>
    <n v="68"/>
    <n v="1"/>
    <n v="3.1"/>
    <n v="272.947"/>
    <n v="6.6619999999999999"/>
    <n v="23661.991999999998"/>
    <n v="22584.453000000001"/>
  </r>
  <r>
    <x v="0"/>
    <n v="7"/>
    <x v="9"/>
    <n v="652"/>
    <n v="82"/>
    <n v="2"/>
    <n v="4.0999999999999996"/>
    <n v="467.26400000000001"/>
    <n v="12.726000000000001"/>
    <n v="41202.012000000002"/>
    <n v="39615.133000000002"/>
  </r>
  <r>
    <x v="0"/>
    <n v="7"/>
    <x v="10"/>
    <n v="629"/>
    <n v="133"/>
    <n v="2.2000000000000002"/>
    <n v="4.5999999999999996"/>
    <n v="583.15300000000002"/>
    <n v="15.484"/>
    <n v="51726.093999999997"/>
    <n v="49783.277000000002"/>
  </r>
  <r>
    <x v="0"/>
    <n v="7"/>
    <x v="11"/>
    <n v="181"/>
    <n v="203"/>
    <n v="2"/>
    <n v="5.0999999999999996"/>
    <n v="361.55"/>
    <n v="9.7910000000000004"/>
    <n v="33183.254000000001"/>
    <n v="31842.243999999999"/>
  </r>
  <r>
    <x v="0"/>
    <n v="7"/>
    <x v="12"/>
    <n v="652"/>
    <n v="141"/>
    <n v="2"/>
    <n v="3.6"/>
    <n v="649.60500000000002"/>
    <n v="18.472000000000001"/>
    <n v="57121.809000000001"/>
    <n v="54981.866999999998"/>
  </r>
  <r>
    <x v="0"/>
    <n v="7"/>
    <x v="13"/>
    <n v="734"/>
    <n v="82"/>
    <n v="2"/>
    <n v="2.6"/>
    <n v="598.46699999999998"/>
    <n v="20.013000000000002"/>
    <n v="51917.09"/>
    <n v="49967.468999999997"/>
  </r>
  <r>
    <x v="0"/>
    <n v="7"/>
    <x v="14"/>
    <n v="655"/>
    <n v="69"/>
    <n v="2"/>
    <n v="3.1"/>
    <n v="455.565"/>
    <n v="14.895"/>
    <n v="39757.894999999997"/>
    <n v="38216.913999999997"/>
  </r>
  <r>
    <x v="0"/>
    <n v="7"/>
    <x v="15"/>
    <n v="489"/>
    <n v="46"/>
    <n v="2"/>
    <n v="1.5"/>
    <n v="257.81299999999999"/>
    <n v="11.026999999999999"/>
    <n v="21771.754000000001"/>
    <n v="20742.848000000002"/>
  </r>
  <r>
    <x v="0"/>
    <n v="7"/>
    <x v="16"/>
    <n v="114"/>
    <n v="5"/>
    <n v="0"/>
    <n v="0"/>
    <n v="36.621000000000002"/>
    <n v="2.46"/>
    <n v="2827.78"/>
    <n v="2218.9929999999999"/>
  </r>
  <r>
    <x v="0"/>
    <n v="7"/>
    <x v="17"/>
    <n v="0"/>
    <n v="0"/>
    <n v="-1"/>
    <n v="0"/>
    <n v="0"/>
    <n v="-1"/>
    <n v="0"/>
    <n v="0"/>
  </r>
  <r>
    <x v="0"/>
    <n v="7"/>
    <x v="18"/>
    <n v="0"/>
    <n v="0"/>
    <n v="-2"/>
    <n v="2.1"/>
    <n v="0"/>
    <n v="-2"/>
    <n v="0"/>
    <n v="0"/>
  </r>
  <r>
    <x v="0"/>
    <n v="7"/>
    <x v="19"/>
    <n v="0"/>
    <n v="0"/>
    <n v="-2"/>
    <n v="0"/>
    <n v="0"/>
    <n v="-2"/>
    <n v="0"/>
    <n v="0"/>
  </r>
  <r>
    <x v="0"/>
    <n v="7"/>
    <x v="20"/>
    <n v="0"/>
    <n v="0"/>
    <n v="-3"/>
    <n v="0"/>
    <n v="0"/>
    <n v="-3"/>
    <n v="0"/>
    <n v="0"/>
  </r>
  <r>
    <x v="0"/>
    <n v="7"/>
    <x v="21"/>
    <n v="0"/>
    <n v="0"/>
    <n v="-2"/>
    <n v="0"/>
    <n v="0"/>
    <n v="-2"/>
    <n v="0"/>
    <n v="0"/>
  </r>
  <r>
    <x v="0"/>
    <n v="7"/>
    <x v="22"/>
    <n v="0"/>
    <n v="0"/>
    <n v="-2"/>
    <n v="1.5"/>
    <n v="0"/>
    <n v="-2"/>
    <n v="0"/>
    <n v="0"/>
  </r>
  <r>
    <x v="0"/>
    <n v="7"/>
    <x v="23"/>
    <n v="0"/>
    <n v="0"/>
    <n v="-2"/>
    <n v="0"/>
    <n v="0"/>
    <n v="-2"/>
    <n v="0"/>
    <n v="0"/>
  </r>
  <r>
    <x v="0"/>
    <n v="8"/>
    <x v="0"/>
    <n v="0"/>
    <n v="0"/>
    <n v="-1"/>
    <n v="0"/>
    <n v="0"/>
    <n v="-1"/>
    <n v="0"/>
    <n v="0"/>
  </r>
  <r>
    <x v="0"/>
    <n v="8"/>
    <x v="1"/>
    <n v="0"/>
    <n v="0"/>
    <n v="-1"/>
    <n v="0"/>
    <n v="0"/>
    <n v="-1"/>
    <n v="0"/>
    <n v="0"/>
  </r>
  <r>
    <x v="0"/>
    <n v="8"/>
    <x v="2"/>
    <n v="0"/>
    <n v="0"/>
    <n v="-1"/>
    <n v="0"/>
    <n v="0"/>
    <n v="-1"/>
    <n v="0"/>
    <n v="0"/>
  </r>
  <r>
    <x v="0"/>
    <n v="8"/>
    <x v="3"/>
    <n v="0"/>
    <n v="0"/>
    <n v="0"/>
    <n v="0"/>
    <n v="0"/>
    <n v="0"/>
    <n v="0"/>
    <n v="0"/>
  </r>
  <r>
    <x v="0"/>
    <n v="8"/>
    <x v="4"/>
    <n v="0"/>
    <n v="0"/>
    <n v="-1"/>
    <n v="0"/>
    <n v="0"/>
    <n v="-1"/>
    <n v="0"/>
    <n v="0"/>
  </r>
  <r>
    <x v="0"/>
    <n v="8"/>
    <x v="5"/>
    <n v="0"/>
    <n v="0"/>
    <n v="0"/>
    <n v="0"/>
    <n v="0"/>
    <n v="0"/>
    <n v="0"/>
    <n v="0"/>
  </r>
  <r>
    <x v="0"/>
    <n v="8"/>
    <x v="6"/>
    <n v="0"/>
    <n v="0"/>
    <n v="0"/>
    <n v="2.6"/>
    <n v="0"/>
    <n v="0"/>
    <n v="0"/>
    <n v="0"/>
  </r>
  <r>
    <x v="0"/>
    <n v="8"/>
    <x v="7"/>
    <n v="0"/>
    <n v="1"/>
    <n v="1"/>
    <n v="3.6"/>
    <n v="0.94299999999999995"/>
    <n v="-0.998"/>
    <n v="91.02"/>
    <n v="0"/>
  </r>
  <r>
    <x v="0"/>
    <n v="8"/>
    <x v="8"/>
    <n v="0"/>
    <n v="44"/>
    <n v="1"/>
    <n v="2.1"/>
    <n v="42.319000000000003"/>
    <n v="-0.253"/>
    <n v="4071.3649999999998"/>
    <n v="3438.75"/>
  </r>
  <r>
    <x v="0"/>
    <n v="8"/>
    <x v="9"/>
    <n v="0"/>
    <n v="49"/>
    <n v="1"/>
    <n v="0"/>
    <n v="46.436"/>
    <n v="-1.08"/>
    <n v="4482.9639999999999"/>
    <n v="3842.346"/>
  </r>
  <r>
    <x v="0"/>
    <n v="8"/>
    <x v="10"/>
    <n v="0"/>
    <n v="64"/>
    <n v="1"/>
    <n v="1.5"/>
    <n v="60.698999999999998"/>
    <n v="0.52800000000000002"/>
    <n v="5820.5029999999997"/>
    <n v="5153.482"/>
  </r>
  <r>
    <x v="0"/>
    <n v="8"/>
    <x v="11"/>
    <n v="0"/>
    <n v="68"/>
    <n v="1"/>
    <n v="1.5"/>
    <n v="64.509"/>
    <n v="0.76300000000000001"/>
    <n v="6179.7340000000004"/>
    <n v="5505.518"/>
  </r>
  <r>
    <x v="0"/>
    <n v="8"/>
    <x v="12"/>
    <n v="0"/>
    <n v="71"/>
    <n v="1"/>
    <n v="2.6"/>
    <n v="67.364000000000004"/>
    <n v="0.91400000000000003"/>
    <n v="6449.1130000000003"/>
    <n v="5769.4719999999998"/>
  </r>
  <r>
    <x v="0"/>
    <n v="8"/>
    <x v="13"/>
    <n v="0"/>
    <n v="63"/>
    <n v="1"/>
    <n v="1.5"/>
    <n v="59.747999999999998"/>
    <n v="0.63800000000000001"/>
    <n v="5726.64"/>
    <n v="5061.4920000000002"/>
  </r>
  <r>
    <x v="0"/>
    <n v="8"/>
    <x v="14"/>
    <n v="0"/>
    <n v="43"/>
    <n v="1"/>
    <n v="2.1"/>
    <n v="40.734000000000002"/>
    <n v="1.2999999999999999E-2"/>
    <n v="3914.5540000000001"/>
    <n v="3284.973"/>
  </r>
  <r>
    <x v="0"/>
    <n v="8"/>
    <x v="15"/>
    <n v="0"/>
    <n v="23"/>
    <n v="1"/>
    <n v="2.6"/>
    <n v="21.76"/>
    <n v="-0.58699999999999997"/>
    <n v="2096.3670000000002"/>
    <n v="1501.348"/>
  </r>
  <r>
    <x v="0"/>
    <n v="8"/>
    <x v="16"/>
    <n v="0"/>
    <n v="4"/>
    <n v="1"/>
    <n v="1.5"/>
    <n v="3.7759999999999998"/>
    <n v="-1.6830000000000001"/>
    <n v="365.43299999999999"/>
    <n v="0"/>
  </r>
  <r>
    <x v="0"/>
    <n v="8"/>
    <x v="17"/>
    <n v="0"/>
    <n v="0"/>
    <n v="1"/>
    <n v="0"/>
    <n v="0"/>
    <n v="1"/>
    <n v="0"/>
    <n v="0"/>
  </r>
  <r>
    <x v="0"/>
    <n v="8"/>
    <x v="18"/>
    <n v="0"/>
    <n v="0"/>
    <n v="2"/>
    <n v="2.1"/>
    <n v="0"/>
    <n v="2"/>
    <n v="0"/>
    <n v="0"/>
  </r>
  <r>
    <x v="0"/>
    <n v="8"/>
    <x v="19"/>
    <n v="0"/>
    <n v="0"/>
    <n v="2"/>
    <n v="2.1"/>
    <n v="0"/>
    <n v="2"/>
    <n v="0"/>
    <n v="0"/>
  </r>
  <r>
    <x v="0"/>
    <n v="8"/>
    <x v="20"/>
    <n v="0"/>
    <n v="0"/>
    <n v="2"/>
    <n v="2.1"/>
    <n v="0"/>
    <n v="2"/>
    <n v="0"/>
    <n v="0"/>
  </r>
  <r>
    <x v="0"/>
    <n v="8"/>
    <x v="21"/>
    <n v="0"/>
    <n v="0"/>
    <n v="1"/>
    <n v="3.6"/>
    <n v="0"/>
    <n v="1"/>
    <n v="0"/>
    <n v="0"/>
  </r>
  <r>
    <x v="0"/>
    <n v="8"/>
    <x v="22"/>
    <n v="0"/>
    <n v="0"/>
    <n v="1"/>
    <n v="5.0999999999999996"/>
    <n v="0"/>
    <n v="1"/>
    <n v="0"/>
    <n v="0"/>
  </r>
  <r>
    <x v="0"/>
    <n v="8"/>
    <x v="23"/>
    <n v="0"/>
    <n v="0"/>
    <n v="1"/>
    <n v="5.0999999999999996"/>
    <n v="0"/>
    <n v="1"/>
    <n v="0"/>
    <n v="0"/>
  </r>
  <r>
    <x v="0"/>
    <n v="9"/>
    <x v="0"/>
    <n v="0"/>
    <n v="0"/>
    <n v="0"/>
    <n v="6.2"/>
    <n v="0"/>
    <n v="0"/>
    <n v="0"/>
    <n v="0"/>
  </r>
  <r>
    <x v="0"/>
    <n v="9"/>
    <x v="1"/>
    <n v="0"/>
    <n v="0"/>
    <n v="0"/>
    <n v="4.5999999999999996"/>
    <n v="0"/>
    <n v="0"/>
    <n v="0"/>
    <n v="0"/>
  </r>
  <r>
    <x v="0"/>
    <n v="9"/>
    <x v="2"/>
    <n v="0"/>
    <n v="0"/>
    <n v="-1"/>
    <n v="5.7"/>
    <n v="0"/>
    <n v="-1"/>
    <n v="0"/>
    <n v="0"/>
  </r>
  <r>
    <x v="0"/>
    <n v="9"/>
    <x v="3"/>
    <n v="0"/>
    <n v="0"/>
    <n v="-1"/>
    <n v="3.6"/>
    <n v="0"/>
    <n v="-1"/>
    <n v="0"/>
    <n v="0"/>
  </r>
  <r>
    <x v="0"/>
    <n v="9"/>
    <x v="4"/>
    <n v="0"/>
    <n v="0"/>
    <n v="-1"/>
    <n v="3.6"/>
    <n v="0"/>
    <n v="-1"/>
    <n v="0"/>
    <n v="0"/>
  </r>
  <r>
    <x v="0"/>
    <n v="9"/>
    <x v="5"/>
    <n v="0"/>
    <n v="0"/>
    <n v="-1"/>
    <n v="3.6"/>
    <n v="0"/>
    <n v="-1"/>
    <n v="0"/>
    <n v="0"/>
  </r>
  <r>
    <x v="0"/>
    <n v="9"/>
    <x v="6"/>
    <n v="0"/>
    <n v="0"/>
    <n v="-2"/>
    <n v="2.6"/>
    <n v="0"/>
    <n v="-2"/>
    <n v="0"/>
    <n v="0"/>
  </r>
  <r>
    <x v="0"/>
    <n v="9"/>
    <x v="7"/>
    <n v="128"/>
    <n v="2"/>
    <n v="-2"/>
    <n v="0"/>
    <n v="33.554000000000002"/>
    <n v="-5.56"/>
    <n v="2536.2399999999998"/>
    <n v="1932.963"/>
  </r>
  <r>
    <x v="0"/>
    <n v="9"/>
    <x v="8"/>
    <n v="463"/>
    <n v="68"/>
    <n v="-1"/>
    <n v="2.1"/>
    <n v="270.08999999999997"/>
    <n v="5.2679999999999998"/>
    <n v="23564.484"/>
    <n v="22489.484"/>
  </r>
  <r>
    <x v="0"/>
    <n v="9"/>
    <x v="9"/>
    <n v="640"/>
    <n v="84"/>
    <n v="-1"/>
    <n v="2.6"/>
    <n v="463.44499999999999"/>
    <n v="11.646000000000001"/>
    <n v="41081.387000000002"/>
    <n v="39498.370999999999"/>
  </r>
  <r>
    <x v="0"/>
    <n v="9"/>
    <x v="10"/>
    <n v="739"/>
    <n v="87"/>
    <n v="0"/>
    <n v="2.6"/>
    <n v="608.11500000000001"/>
    <n v="17.597999999999999"/>
    <n v="53349.559000000001"/>
    <n v="51348.476999999999"/>
  </r>
  <r>
    <x v="0"/>
    <n v="9"/>
    <x v="11"/>
    <n v="730"/>
    <n v="101"/>
    <n v="1"/>
    <n v="1.5"/>
    <n v="663.44"/>
    <n v="24.175000000000001"/>
    <n v="56786.152000000002"/>
    <n v="54658.762000000002"/>
  </r>
  <r>
    <x v="0"/>
    <n v="9"/>
    <x v="12"/>
    <n v="526"/>
    <n v="176"/>
    <n v="1"/>
    <n v="1.5"/>
    <n v="598.524"/>
    <n v="22.423999999999999"/>
    <n v="51742.98"/>
    <n v="49799.565999999999"/>
  </r>
  <r>
    <x v="0"/>
    <n v="9"/>
    <x v="13"/>
    <n v="71"/>
    <n v="171"/>
    <n v="1"/>
    <n v="0"/>
    <n v="232.12299999999999"/>
    <n v="16.356000000000002"/>
    <n v="20701.141"/>
    <n v="19699.236000000001"/>
  </r>
  <r>
    <x v="0"/>
    <n v="9"/>
    <x v="14"/>
    <n v="157"/>
    <n v="128"/>
    <n v="1"/>
    <n v="0"/>
    <n v="232.75299999999999"/>
    <n v="12.082000000000001"/>
    <n v="20928.34"/>
    <n v="19920.738000000001"/>
  </r>
  <r>
    <x v="0"/>
    <n v="9"/>
    <x v="15"/>
    <n v="317"/>
    <n v="85"/>
    <n v="1"/>
    <n v="0"/>
    <n v="234.95099999999999"/>
    <n v="12.124000000000001"/>
    <n v="20251.548999999999"/>
    <n v="19260.868999999999"/>
  </r>
  <r>
    <x v="0"/>
    <n v="9"/>
    <x v="16"/>
    <n v="144"/>
    <n v="6"/>
    <n v="1"/>
    <n v="0"/>
    <n v="44.42"/>
    <n v="3.431"/>
    <n v="3385.0250000000001"/>
    <n v="2765.6260000000002"/>
  </r>
  <r>
    <x v="0"/>
    <n v="9"/>
    <x v="17"/>
    <n v="0"/>
    <n v="0"/>
    <n v="0"/>
    <n v="0"/>
    <n v="0"/>
    <n v="0"/>
    <n v="0"/>
    <n v="0"/>
  </r>
  <r>
    <x v="0"/>
    <n v="9"/>
    <x v="18"/>
    <n v="0"/>
    <n v="0"/>
    <n v="0"/>
    <n v="1.5"/>
    <n v="0"/>
    <n v="0"/>
    <n v="0"/>
    <n v="0"/>
  </r>
  <r>
    <x v="0"/>
    <n v="9"/>
    <x v="19"/>
    <n v="0"/>
    <n v="0"/>
    <n v="0"/>
    <n v="3.1"/>
    <n v="0"/>
    <n v="0"/>
    <n v="0"/>
    <n v="0"/>
  </r>
  <r>
    <x v="0"/>
    <n v="9"/>
    <x v="20"/>
    <n v="0"/>
    <n v="0"/>
    <n v="0"/>
    <n v="0"/>
    <n v="0"/>
    <n v="0"/>
    <n v="0"/>
    <n v="0"/>
  </r>
  <r>
    <x v="0"/>
    <n v="9"/>
    <x v="21"/>
    <n v="0"/>
    <n v="0"/>
    <n v="0"/>
    <n v="0"/>
    <n v="0"/>
    <n v="0"/>
    <n v="0"/>
    <n v="0"/>
  </r>
  <r>
    <x v="0"/>
    <n v="9"/>
    <x v="22"/>
    <n v="0"/>
    <n v="0"/>
    <n v="0"/>
    <n v="0"/>
    <n v="0"/>
    <n v="0"/>
    <n v="0"/>
    <n v="0"/>
  </r>
  <r>
    <x v="0"/>
    <n v="9"/>
    <x v="23"/>
    <n v="0"/>
    <n v="0"/>
    <n v="0"/>
    <n v="1.5"/>
    <n v="0"/>
    <n v="0"/>
    <n v="0"/>
    <n v="0"/>
  </r>
  <r>
    <x v="0"/>
    <n v="10"/>
    <x v="0"/>
    <n v="0"/>
    <n v="0"/>
    <n v="0"/>
    <n v="2.1"/>
    <n v="0"/>
    <n v="0"/>
    <n v="0"/>
    <n v="0"/>
  </r>
  <r>
    <x v="0"/>
    <n v="10"/>
    <x v="1"/>
    <n v="0"/>
    <n v="0"/>
    <n v="1"/>
    <n v="2.1"/>
    <n v="0"/>
    <n v="1"/>
    <n v="0"/>
    <n v="0"/>
  </r>
  <r>
    <x v="0"/>
    <n v="10"/>
    <x v="2"/>
    <n v="0"/>
    <n v="0"/>
    <n v="1"/>
    <n v="2.6"/>
    <n v="0"/>
    <n v="1"/>
    <n v="0"/>
    <n v="0"/>
  </r>
  <r>
    <x v="0"/>
    <n v="10"/>
    <x v="3"/>
    <n v="0"/>
    <n v="0"/>
    <n v="1"/>
    <n v="2.1"/>
    <n v="0"/>
    <n v="1"/>
    <n v="0"/>
    <n v="0"/>
  </r>
  <r>
    <x v="0"/>
    <n v="10"/>
    <x v="4"/>
    <n v="0"/>
    <n v="0"/>
    <n v="1"/>
    <n v="2.1"/>
    <n v="0"/>
    <n v="1"/>
    <n v="0"/>
    <n v="0"/>
  </r>
  <r>
    <x v="0"/>
    <n v="10"/>
    <x v="5"/>
    <n v="0"/>
    <n v="0"/>
    <n v="1"/>
    <n v="0"/>
    <n v="0"/>
    <n v="1"/>
    <n v="0"/>
    <n v="0"/>
  </r>
  <r>
    <x v="0"/>
    <n v="10"/>
    <x v="6"/>
    <n v="0"/>
    <n v="0"/>
    <n v="2"/>
    <n v="2.6"/>
    <n v="0"/>
    <n v="2"/>
    <n v="0"/>
    <n v="0"/>
  </r>
  <r>
    <x v="0"/>
    <n v="10"/>
    <x v="7"/>
    <n v="129"/>
    <n v="2"/>
    <n v="2"/>
    <n v="1.5"/>
    <n v="33.713999999999999"/>
    <n v="0.56499999999999995"/>
    <n v="2481.2370000000001"/>
    <n v="1878.9960000000001"/>
  </r>
  <r>
    <x v="0"/>
    <n v="10"/>
    <x v="8"/>
    <n v="462"/>
    <n v="68"/>
    <n v="3"/>
    <n v="3.1"/>
    <n v="269.68299999999999"/>
    <n v="8.5640000000000001"/>
    <n v="23197.713"/>
    <n v="22132.232"/>
  </r>
  <r>
    <x v="0"/>
    <n v="10"/>
    <x v="9"/>
    <n v="696"/>
    <n v="80"/>
    <n v="3"/>
    <n v="5.7"/>
    <n v="490.14499999999998"/>
    <n v="12.29"/>
    <n v="43290.652000000002"/>
    <n v="41636.137000000002"/>
  </r>
  <r>
    <x v="0"/>
    <n v="10"/>
    <x v="10"/>
    <n v="794"/>
    <n v="83"/>
    <n v="3"/>
    <n v="5.7"/>
    <n v="637.21100000000001"/>
    <n v="15.824"/>
    <n v="56337.883000000002"/>
    <n v="54227.195"/>
  </r>
  <r>
    <x v="0"/>
    <n v="10"/>
    <x v="11"/>
    <n v="833"/>
    <n v="85"/>
    <n v="3"/>
    <n v="4.0999999999999996"/>
    <n v="716.69"/>
    <n v="21.047000000000001"/>
    <n v="62218.741999999998"/>
    <n v="59883.476999999999"/>
  </r>
  <r>
    <x v="0"/>
    <n v="10"/>
    <x v="12"/>
    <n v="837"/>
    <n v="83"/>
    <n v="4"/>
    <n v="5.7"/>
    <n v="718.70699999999999"/>
    <n v="18.991"/>
    <n v="62991.781000000003"/>
    <n v="60626.116999999998"/>
  </r>
  <r>
    <x v="0"/>
    <n v="10"/>
    <x v="13"/>
    <n v="805"/>
    <n v="77"/>
    <n v="6"/>
    <n v="3.6"/>
    <n v="641.79700000000003"/>
    <n v="23.324000000000002"/>
    <n v="54845.171999999999"/>
    <n v="52789.612999999998"/>
  </r>
  <r>
    <x v="0"/>
    <n v="10"/>
    <x v="14"/>
    <n v="720"/>
    <n v="66"/>
    <n v="6"/>
    <n v="5.7"/>
    <n v="490.09300000000002"/>
    <n v="16.062999999999999"/>
    <n v="42567.152000000002"/>
    <n v="40936.233999999997"/>
  </r>
  <r>
    <x v="0"/>
    <n v="10"/>
    <x v="15"/>
    <n v="525"/>
    <n v="46"/>
    <n v="6"/>
    <n v="5.0999999999999996"/>
    <n v="275.85899999999998"/>
    <n v="11.673"/>
    <n v="23274.175999999999"/>
    <n v="22206.713"/>
  </r>
  <r>
    <x v="0"/>
    <n v="10"/>
    <x v="16"/>
    <n v="133"/>
    <n v="7"/>
    <n v="4"/>
    <n v="4.0999999999999996"/>
    <n v="44.923000000000002"/>
    <n v="4.04"/>
    <n v="3487.299"/>
    <n v="2865.9409999999998"/>
  </r>
  <r>
    <x v="0"/>
    <n v="10"/>
    <x v="17"/>
    <n v="0"/>
    <n v="0"/>
    <n v="4"/>
    <n v="4.5999999999999996"/>
    <n v="0"/>
    <n v="4"/>
    <n v="0"/>
    <n v="0"/>
  </r>
  <r>
    <x v="0"/>
    <n v="10"/>
    <x v="18"/>
    <n v="0"/>
    <n v="0"/>
    <n v="3"/>
    <n v="4.5999999999999996"/>
    <n v="0"/>
    <n v="3"/>
    <n v="0"/>
    <n v="0"/>
  </r>
  <r>
    <x v="0"/>
    <n v="10"/>
    <x v="19"/>
    <n v="0"/>
    <n v="0"/>
    <n v="3"/>
    <n v="2.6"/>
    <n v="0"/>
    <n v="3"/>
    <n v="0"/>
    <n v="0"/>
  </r>
  <r>
    <x v="0"/>
    <n v="10"/>
    <x v="20"/>
    <n v="0"/>
    <n v="0"/>
    <n v="2"/>
    <n v="2.1"/>
    <n v="0"/>
    <n v="2"/>
    <n v="0"/>
    <n v="0"/>
  </r>
  <r>
    <x v="0"/>
    <n v="10"/>
    <x v="21"/>
    <n v="0"/>
    <n v="0"/>
    <n v="2"/>
    <n v="2.6"/>
    <n v="0"/>
    <n v="2"/>
    <n v="0"/>
    <n v="0"/>
  </r>
  <r>
    <x v="0"/>
    <n v="10"/>
    <x v="22"/>
    <n v="0"/>
    <n v="0"/>
    <n v="2"/>
    <n v="2.6"/>
    <n v="0"/>
    <n v="2"/>
    <n v="0"/>
    <n v="0"/>
  </r>
  <r>
    <x v="0"/>
    <n v="10"/>
    <x v="23"/>
    <n v="0"/>
    <n v="0"/>
    <n v="1"/>
    <n v="1.5"/>
    <n v="0"/>
    <n v="1"/>
    <n v="0"/>
    <n v="0"/>
  </r>
  <r>
    <x v="0"/>
    <n v="11"/>
    <x v="0"/>
    <n v="0"/>
    <n v="0"/>
    <n v="-1"/>
    <n v="0"/>
    <n v="0"/>
    <n v="-1"/>
    <n v="0"/>
    <n v="0"/>
  </r>
  <r>
    <x v="0"/>
    <n v="11"/>
    <x v="1"/>
    <n v="0"/>
    <n v="0"/>
    <n v="-1"/>
    <n v="0"/>
    <n v="0"/>
    <n v="-1"/>
    <n v="0"/>
    <n v="0"/>
  </r>
  <r>
    <x v="0"/>
    <n v="11"/>
    <x v="2"/>
    <n v="0"/>
    <n v="0"/>
    <n v="-2"/>
    <n v="0"/>
    <n v="0"/>
    <n v="-2"/>
    <n v="0"/>
    <n v="0"/>
  </r>
  <r>
    <x v="0"/>
    <n v="11"/>
    <x v="3"/>
    <n v="0"/>
    <n v="0"/>
    <n v="-1"/>
    <n v="0"/>
    <n v="0"/>
    <n v="-1"/>
    <n v="0"/>
    <n v="0"/>
  </r>
  <r>
    <x v="0"/>
    <n v="11"/>
    <x v="4"/>
    <n v="0"/>
    <n v="0"/>
    <n v="-2"/>
    <n v="2.1"/>
    <n v="0"/>
    <n v="-2"/>
    <n v="0"/>
    <n v="0"/>
  </r>
  <r>
    <x v="0"/>
    <n v="11"/>
    <x v="5"/>
    <n v="0"/>
    <n v="0"/>
    <n v="-1"/>
    <n v="1.5"/>
    <n v="0"/>
    <n v="-1"/>
    <n v="0"/>
    <n v="0"/>
  </r>
  <r>
    <x v="0"/>
    <n v="11"/>
    <x v="6"/>
    <n v="0"/>
    <n v="0"/>
    <n v="-1"/>
    <n v="0"/>
    <n v="0"/>
    <n v="-1"/>
    <n v="0"/>
    <n v="0"/>
  </r>
  <r>
    <x v="0"/>
    <n v="11"/>
    <x v="7"/>
    <n v="142"/>
    <n v="2"/>
    <n v="-1"/>
    <n v="0"/>
    <n v="36.695999999999998"/>
    <n v="-3.375"/>
    <n v="2735.5639999999999"/>
    <n v="2128.5230000000001"/>
  </r>
  <r>
    <x v="0"/>
    <n v="11"/>
    <x v="8"/>
    <n v="503"/>
    <n v="68"/>
    <n v="1"/>
    <n v="0"/>
    <n v="283.08100000000002"/>
    <n v="11.509"/>
    <n v="23970.271000000001"/>
    <n v="22884.686000000002"/>
  </r>
  <r>
    <x v="0"/>
    <n v="11"/>
    <x v="9"/>
    <n v="690"/>
    <n v="80"/>
    <n v="1"/>
    <n v="0"/>
    <n v="487.31299999999999"/>
    <n v="23.071999999999999"/>
    <n v="40990.824000000001"/>
    <n v="39410.703000000001"/>
  </r>
  <r>
    <x v="0"/>
    <n v="11"/>
    <x v="10"/>
    <n v="788"/>
    <n v="84"/>
    <n v="2"/>
    <n v="0"/>
    <n v="635.26199999999994"/>
    <n v="31.488"/>
    <n v="52210.758000000002"/>
    <n v="50250.644999999997"/>
  </r>
  <r>
    <x v="0"/>
    <n v="11"/>
    <x v="11"/>
    <n v="839"/>
    <n v="86"/>
    <n v="1"/>
    <n v="0"/>
    <n v="723.52700000000004"/>
    <n v="34.960999999999999"/>
    <n v="58787.262000000002"/>
    <n v="56584.472999999998"/>
  </r>
  <r>
    <x v="0"/>
    <n v="11"/>
    <x v="12"/>
    <n v="832"/>
    <n v="84"/>
    <n v="0"/>
    <n v="1.5"/>
    <n v="717.91499999999996"/>
    <n v="25.576000000000001"/>
    <n v="61039.262000000002"/>
    <n v="58749.983999999997"/>
  </r>
  <r>
    <x v="0"/>
    <n v="11"/>
    <x v="13"/>
    <n v="799"/>
    <n v="77"/>
    <n v="0"/>
    <n v="0"/>
    <n v="639.65899999999999"/>
    <n v="31.751000000000001"/>
    <n v="52528.656000000003"/>
    <n v="50557.148000000001"/>
  </r>
  <r>
    <x v="0"/>
    <n v="11"/>
    <x v="14"/>
    <n v="726"/>
    <n v="67"/>
    <n v="0"/>
    <n v="0"/>
    <n v="496.40600000000001"/>
    <n v="25.969000000000001"/>
    <n v="41211.296999999999"/>
    <n v="39624.120999999999"/>
  </r>
  <r>
    <x v="0"/>
    <n v="11"/>
    <x v="15"/>
    <n v="537"/>
    <n v="48"/>
    <n v="0"/>
    <n v="0"/>
    <n v="284.30200000000002"/>
    <n v="16.440000000000001"/>
    <n v="23513.1"/>
    <n v="22439.437999999998"/>
  </r>
  <r>
    <x v="0"/>
    <n v="11"/>
    <x v="16"/>
    <n v="88"/>
    <n v="9"/>
    <n v="0"/>
    <n v="2.1"/>
    <n v="37.488"/>
    <n v="0.124"/>
    <n v="3092.5259999999998"/>
    <n v="2478.7109999999998"/>
  </r>
  <r>
    <x v="0"/>
    <n v="11"/>
    <x v="17"/>
    <n v="0"/>
    <n v="0"/>
    <n v="-1"/>
    <n v="3.1"/>
    <n v="0"/>
    <n v="-1"/>
    <n v="0"/>
    <n v="0"/>
  </r>
  <r>
    <x v="0"/>
    <n v="11"/>
    <x v="18"/>
    <n v="0"/>
    <n v="0"/>
    <n v="-1"/>
    <n v="2.1"/>
    <n v="0"/>
    <n v="-1"/>
    <n v="0"/>
    <n v="0"/>
  </r>
  <r>
    <x v="0"/>
    <n v="11"/>
    <x v="19"/>
    <n v="0"/>
    <n v="0"/>
    <n v="-1"/>
    <n v="3.1"/>
    <n v="0"/>
    <n v="-1"/>
    <n v="0"/>
    <n v="0"/>
  </r>
  <r>
    <x v="0"/>
    <n v="11"/>
    <x v="20"/>
    <n v="0"/>
    <n v="0"/>
    <n v="-1"/>
    <n v="2.6"/>
    <n v="0"/>
    <n v="-1"/>
    <n v="0"/>
    <n v="0"/>
  </r>
  <r>
    <x v="0"/>
    <n v="11"/>
    <x v="21"/>
    <n v="0"/>
    <n v="0"/>
    <n v="-1"/>
    <n v="3.1"/>
    <n v="0"/>
    <n v="-1"/>
    <n v="0"/>
    <n v="0"/>
  </r>
  <r>
    <x v="0"/>
    <n v="11"/>
    <x v="22"/>
    <n v="0"/>
    <n v="0"/>
    <n v="-1"/>
    <n v="2.6"/>
    <n v="0"/>
    <n v="-1"/>
    <n v="0"/>
    <n v="0"/>
  </r>
  <r>
    <x v="0"/>
    <n v="11"/>
    <x v="23"/>
    <n v="0"/>
    <n v="0"/>
    <n v="-1"/>
    <n v="3.1"/>
    <n v="0"/>
    <n v="-1"/>
    <n v="0"/>
    <n v="0"/>
  </r>
  <r>
    <x v="0"/>
    <n v="12"/>
    <x v="0"/>
    <n v="0"/>
    <n v="0"/>
    <n v="0"/>
    <n v="4.0999999999999996"/>
    <n v="0"/>
    <n v="0"/>
    <n v="0"/>
    <n v="0"/>
  </r>
  <r>
    <x v="0"/>
    <n v="12"/>
    <x v="1"/>
    <n v="0"/>
    <n v="0"/>
    <n v="0"/>
    <n v="3.6"/>
    <n v="0"/>
    <n v="0"/>
    <n v="0"/>
    <n v="0"/>
  </r>
  <r>
    <x v="0"/>
    <n v="12"/>
    <x v="2"/>
    <n v="0"/>
    <n v="0"/>
    <n v="0"/>
    <n v="4.0999999999999996"/>
    <n v="0"/>
    <n v="0"/>
    <n v="0"/>
    <n v="0"/>
  </r>
  <r>
    <x v="0"/>
    <n v="12"/>
    <x v="3"/>
    <n v="0"/>
    <n v="0"/>
    <n v="1"/>
    <n v="4.0999999999999996"/>
    <n v="0"/>
    <n v="1"/>
    <n v="0"/>
    <n v="0"/>
  </r>
  <r>
    <x v="0"/>
    <n v="12"/>
    <x v="4"/>
    <n v="0"/>
    <n v="0"/>
    <n v="1"/>
    <n v="3.6"/>
    <n v="0"/>
    <n v="1"/>
    <n v="0"/>
    <n v="0"/>
  </r>
  <r>
    <x v="0"/>
    <n v="12"/>
    <x v="5"/>
    <n v="0"/>
    <n v="0"/>
    <n v="1"/>
    <n v="3.6"/>
    <n v="0"/>
    <n v="1"/>
    <n v="0"/>
    <n v="0"/>
  </r>
  <r>
    <x v="0"/>
    <n v="12"/>
    <x v="6"/>
    <n v="0"/>
    <n v="0"/>
    <n v="0"/>
    <n v="2.6"/>
    <n v="0"/>
    <n v="0"/>
    <n v="0"/>
    <n v="0"/>
  </r>
  <r>
    <x v="0"/>
    <n v="12"/>
    <x v="7"/>
    <n v="142"/>
    <n v="3"/>
    <n v="0"/>
    <n v="2.6"/>
    <n v="38.231999999999999"/>
    <n v="-1.109"/>
    <n v="2857.5059999999999"/>
    <n v="2248.1559999999999"/>
  </r>
  <r>
    <x v="0"/>
    <n v="12"/>
    <x v="8"/>
    <n v="496"/>
    <n v="68"/>
    <n v="1"/>
    <n v="4.0999999999999996"/>
    <n v="280.61599999999999"/>
    <n v="6.2859999999999996"/>
    <n v="24322.721000000001"/>
    <n v="23227.896000000001"/>
  </r>
  <r>
    <x v="0"/>
    <n v="12"/>
    <x v="9"/>
    <n v="708"/>
    <n v="80"/>
    <n v="1"/>
    <n v="3.6"/>
    <n v="497.73099999999999"/>
    <n v="13.250999999999999"/>
    <n v="43781.578000000001"/>
    <n v="42110.949000000001"/>
  </r>
  <r>
    <x v="0"/>
    <n v="12"/>
    <x v="10"/>
    <n v="800"/>
    <n v="84"/>
    <n v="1"/>
    <n v="3.1"/>
    <n v="644.23500000000001"/>
    <n v="18.686"/>
    <n v="56240.101999999999"/>
    <n v="54133.050999999999"/>
  </r>
  <r>
    <x v="0"/>
    <n v="12"/>
    <x v="11"/>
    <n v="833"/>
    <n v="87"/>
    <n v="1"/>
    <n v="3.1"/>
    <n v="721.73199999999997"/>
    <n v="21.302"/>
    <n v="62600.762000000002"/>
    <n v="60250.495999999999"/>
  </r>
  <r>
    <x v="0"/>
    <n v="12"/>
    <x v="12"/>
    <n v="838"/>
    <n v="85"/>
    <n v="1"/>
    <n v="1.5"/>
    <n v="725.173"/>
    <n v="26.713000000000001"/>
    <n v="61336.125"/>
    <n v="59035.313000000002"/>
  </r>
  <r>
    <x v="0"/>
    <n v="12"/>
    <x v="13"/>
    <n v="805"/>
    <n v="78"/>
    <n v="1"/>
    <n v="2.6"/>
    <n v="646.75300000000004"/>
    <n v="20.722000000000001"/>
    <n v="55969.512000000002"/>
    <n v="53872.5"/>
  </r>
  <r>
    <x v="0"/>
    <n v="12"/>
    <x v="14"/>
    <n v="721"/>
    <n v="67"/>
    <n v="1"/>
    <n v="1.5"/>
    <n v="495.51100000000002"/>
    <n v="19.029"/>
    <n v="42508.73"/>
    <n v="40879.711000000003"/>
  </r>
  <r>
    <x v="0"/>
    <n v="12"/>
    <x v="15"/>
    <n v="533"/>
    <n v="47"/>
    <n v="1"/>
    <n v="2.6"/>
    <n v="282.96699999999998"/>
    <n v="9.3040000000000003"/>
    <n v="24180.973000000002"/>
    <n v="23089.868999999999"/>
  </r>
  <r>
    <x v="0"/>
    <n v="12"/>
    <x v="16"/>
    <n v="157"/>
    <n v="9"/>
    <n v="1"/>
    <n v="2.1"/>
    <n v="54.195"/>
    <n v="1.6519999999999999"/>
    <n v="4272.0370000000003"/>
    <n v="3635.527"/>
  </r>
  <r>
    <x v="0"/>
    <n v="12"/>
    <x v="17"/>
    <n v="0"/>
    <n v="0"/>
    <n v="1"/>
    <n v="1.5"/>
    <n v="0"/>
    <n v="1"/>
    <n v="0"/>
    <n v="0"/>
  </r>
  <r>
    <x v="0"/>
    <n v="12"/>
    <x v="18"/>
    <n v="0"/>
    <n v="0"/>
    <n v="1"/>
    <n v="2.6"/>
    <n v="0"/>
    <n v="1"/>
    <n v="0"/>
    <n v="0"/>
  </r>
  <r>
    <x v="0"/>
    <n v="12"/>
    <x v="19"/>
    <n v="0"/>
    <n v="0"/>
    <n v="1"/>
    <n v="0"/>
    <n v="0"/>
    <n v="1"/>
    <n v="0"/>
    <n v="0"/>
  </r>
  <r>
    <x v="0"/>
    <n v="12"/>
    <x v="20"/>
    <n v="0"/>
    <n v="0"/>
    <n v="1"/>
    <n v="1.5"/>
    <n v="0"/>
    <n v="1"/>
    <n v="0"/>
    <n v="0"/>
  </r>
  <r>
    <x v="0"/>
    <n v="12"/>
    <x v="21"/>
    <n v="0"/>
    <n v="0"/>
    <n v="1"/>
    <n v="0"/>
    <n v="0"/>
    <n v="1"/>
    <n v="0"/>
    <n v="0"/>
  </r>
  <r>
    <x v="0"/>
    <n v="12"/>
    <x v="22"/>
    <n v="0"/>
    <n v="0"/>
    <n v="1"/>
    <n v="0"/>
    <n v="0"/>
    <n v="1"/>
    <n v="0"/>
    <n v="0"/>
  </r>
  <r>
    <x v="0"/>
    <n v="12"/>
    <x v="23"/>
    <n v="0"/>
    <n v="0"/>
    <n v="1"/>
    <n v="2.1"/>
    <n v="0"/>
    <n v="1"/>
    <n v="0"/>
    <n v="0"/>
  </r>
  <r>
    <x v="0"/>
    <n v="13"/>
    <x v="0"/>
    <n v="0"/>
    <n v="0"/>
    <n v="1"/>
    <n v="1.5"/>
    <n v="0"/>
    <n v="1"/>
    <n v="0"/>
    <n v="0"/>
  </r>
  <r>
    <x v="0"/>
    <n v="13"/>
    <x v="1"/>
    <n v="0"/>
    <n v="0"/>
    <n v="1"/>
    <n v="0"/>
    <n v="0"/>
    <n v="1"/>
    <n v="0"/>
    <n v="0"/>
  </r>
  <r>
    <x v="0"/>
    <n v="13"/>
    <x v="2"/>
    <n v="0"/>
    <n v="0"/>
    <n v="1"/>
    <n v="0"/>
    <n v="0"/>
    <n v="1"/>
    <n v="0"/>
    <n v="0"/>
  </r>
  <r>
    <x v="0"/>
    <n v="13"/>
    <x v="3"/>
    <n v="0"/>
    <n v="0"/>
    <n v="1"/>
    <n v="2.1"/>
    <n v="0"/>
    <n v="1"/>
    <n v="0"/>
    <n v="0"/>
  </r>
  <r>
    <x v="0"/>
    <n v="13"/>
    <x v="4"/>
    <n v="0"/>
    <n v="0"/>
    <n v="1"/>
    <n v="2.1"/>
    <n v="0"/>
    <n v="1"/>
    <n v="0"/>
    <n v="0"/>
  </r>
  <r>
    <x v="0"/>
    <n v="13"/>
    <x v="5"/>
    <n v="0"/>
    <n v="0"/>
    <n v="1"/>
    <n v="2.6"/>
    <n v="0"/>
    <n v="1"/>
    <n v="0"/>
    <n v="0"/>
  </r>
  <r>
    <x v="0"/>
    <n v="13"/>
    <x v="6"/>
    <n v="0"/>
    <n v="0"/>
    <n v="2"/>
    <n v="1.5"/>
    <n v="0"/>
    <n v="2"/>
    <n v="0"/>
    <n v="0"/>
  </r>
  <r>
    <x v="0"/>
    <n v="13"/>
    <x v="7"/>
    <n v="142"/>
    <n v="3"/>
    <n v="2"/>
    <n v="1.5"/>
    <n v="38.155000000000001"/>
    <n v="0.78600000000000003"/>
    <n v="2826.8150000000001"/>
    <n v="2218.047"/>
  </r>
  <r>
    <x v="0"/>
    <n v="13"/>
    <x v="8"/>
    <n v="488"/>
    <n v="69"/>
    <n v="2"/>
    <n v="1.5"/>
    <n v="278.61799999999999"/>
    <n v="9.1630000000000003"/>
    <n v="23869.474999999999"/>
    <n v="22786.525000000001"/>
  </r>
  <r>
    <x v="0"/>
    <n v="13"/>
    <x v="9"/>
    <n v="708"/>
    <n v="79"/>
    <n v="2"/>
    <n v="2.6"/>
    <n v="497.209"/>
    <n v="15.592000000000001"/>
    <n v="43284.190999999999"/>
    <n v="41629.887000000002"/>
  </r>
  <r>
    <x v="0"/>
    <n v="13"/>
    <x v="10"/>
    <n v="794"/>
    <n v="85"/>
    <n v="3"/>
    <n v="1.5"/>
    <n v="642.41200000000003"/>
    <n v="24.806999999999999"/>
    <n v="54524.648000000001"/>
    <n v="52480.832000000002"/>
  </r>
  <r>
    <x v="0"/>
    <n v="13"/>
    <x v="11"/>
    <n v="839"/>
    <n v="88"/>
    <n v="3"/>
    <n v="0"/>
    <n v="728.71500000000003"/>
    <n v="36.975000000000001"/>
    <n v="58638.241999999998"/>
    <n v="56441.112999999998"/>
  </r>
  <r>
    <x v="0"/>
    <n v="13"/>
    <x v="12"/>
    <n v="832"/>
    <n v="85"/>
    <n v="4"/>
    <n v="0"/>
    <n v="722.58799999999997"/>
    <n v="38.381"/>
    <n v="57748.457000000002"/>
    <n v="55584.976999999999"/>
  </r>
  <r>
    <x v="0"/>
    <n v="13"/>
    <x v="13"/>
    <n v="811"/>
    <n v="79"/>
    <n v="4"/>
    <n v="0"/>
    <n v="653.92100000000005"/>
    <n v="35.965000000000003"/>
    <n v="52629.578000000001"/>
    <n v="50654.449000000001"/>
  </r>
  <r>
    <x v="0"/>
    <n v="13"/>
    <x v="14"/>
    <n v="733"/>
    <n v="67"/>
    <n v="5"/>
    <n v="0"/>
    <n v="504.20699999999999"/>
    <n v="30.978000000000002"/>
    <n v="40909.555"/>
    <n v="39332.031000000003"/>
  </r>
  <r>
    <x v="0"/>
    <n v="13"/>
    <x v="15"/>
    <n v="545"/>
    <n v="49"/>
    <n v="4"/>
    <n v="0"/>
    <n v="291.53500000000003"/>
    <n v="20.587"/>
    <n v="23715.116999999998"/>
    <n v="22636.192999999999"/>
  </r>
  <r>
    <x v="0"/>
    <n v="13"/>
    <x v="16"/>
    <n v="141"/>
    <n v="10"/>
    <n v="4"/>
    <n v="0"/>
    <n v="52.276000000000003"/>
    <n v="7.7649999999999997"/>
    <n v="4073.2869999999998"/>
    <n v="3440.6350000000002"/>
  </r>
  <r>
    <x v="0"/>
    <n v="13"/>
    <x v="17"/>
    <n v="0"/>
    <n v="0"/>
    <n v="10"/>
    <n v="3.1"/>
    <n v="0"/>
    <n v="10"/>
    <n v="0"/>
    <n v="0"/>
  </r>
  <r>
    <x v="0"/>
    <n v="13"/>
    <x v="18"/>
    <n v="0"/>
    <n v="0"/>
    <n v="11"/>
    <n v="3.1"/>
    <n v="0"/>
    <n v="11"/>
    <n v="0"/>
    <n v="0"/>
  </r>
  <r>
    <x v="0"/>
    <n v="13"/>
    <x v="19"/>
    <n v="0"/>
    <n v="0"/>
    <n v="13"/>
    <n v="6.7"/>
    <n v="0"/>
    <n v="13"/>
    <n v="0"/>
    <n v="0"/>
  </r>
  <r>
    <x v="0"/>
    <n v="13"/>
    <x v="20"/>
    <n v="0"/>
    <n v="0"/>
    <n v="13"/>
    <n v="5.0999999999999996"/>
    <n v="0"/>
    <n v="13"/>
    <n v="0"/>
    <n v="0"/>
  </r>
  <r>
    <x v="0"/>
    <n v="13"/>
    <x v="21"/>
    <n v="0"/>
    <n v="0"/>
    <n v="13"/>
    <n v="8.1999999999999993"/>
    <n v="0"/>
    <n v="13"/>
    <n v="0"/>
    <n v="0"/>
  </r>
  <r>
    <x v="0"/>
    <n v="13"/>
    <x v="22"/>
    <n v="0"/>
    <n v="0"/>
    <n v="14"/>
    <n v="5.7"/>
    <n v="0"/>
    <n v="14"/>
    <n v="0"/>
    <n v="0"/>
  </r>
  <r>
    <x v="0"/>
    <n v="13"/>
    <x v="23"/>
    <n v="0"/>
    <n v="0"/>
    <n v="14"/>
    <n v="6.7"/>
    <n v="0"/>
    <n v="14"/>
    <n v="0"/>
    <n v="0"/>
  </r>
  <r>
    <x v="0"/>
    <n v="14"/>
    <x v="0"/>
    <n v="0"/>
    <n v="0"/>
    <n v="14"/>
    <n v="5.7"/>
    <n v="0"/>
    <n v="14"/>
    <n v="0"/>
    <n v="0"/>
  </r>
  <r>
    <x v="0"/>
    <n v="14"/>
    <x v="1"/>
    <n v="0"/>
    <n v="0"/>
    <n v="15"/>
    <n v="7.2"/>
    <n v="0"/>
    <n v="15"/>
    <n v="0"/>
    <n v="0"/>
  </r>
  <r>
    <x v="0"/>
    <n v="14"/>
    <x v="2"/>
    <n v="0"/>
    <n v="0"/>
    <n v="16"/>
    <n v="6.2"/>
    <n v="0"/>
    <n v="16"/>
    <n v="0"/>
    <n v="0"/>
  </r>
  <r>
    <x v="0"/>
    <n v="14"/>
    <x v="3"/>
    <n v="0"/>
    <n v="0"/>
    <n v="16"/>
    <n v="9.3000000000000007"/>
    <n v="0"/>
    <n v="16"/>
    <n v="0"/>
    <n v="0"/>
  </r>
  <r>
    <x v="0"/>
    <n v="14"/>
    <x v="4"/>
    <n v="0"/>
    <n v="0"/>
    <n v="16"/>
    <n v="8.6999999999999993"/>
    <n v="0"/>
    <n v="16"/>
    <n v="0"/>
    <n v="0"/>
  </r>
  <r>
    <x v="0"/>
    <n v="14"/>
    <x v="5"/>
    <n v="0"/>
    <n v="0"/>
    <n v="16"/>
    <n v="7.2"/>
    <n v="0"/>
    <n v="16"/>
    <n v="0"/>
    <n v="0"/>
  </r>
  <r>
    <x v="0"/>
    <n v="14"/>
    <x v="6"/>
    <n v="0"/>
    <n v="0"/>
    <n v="14"/>
    <n v="2.1"/>
    <n v="0"/>
    <n v="14"/>
    <n v="0"/>
    <n v="0"/>
  </r>
  <r>
    <x v="0"/>
    <n v="14"/>
    <x v="7"/>
    <n v="142"/>
    <n v="3"/>
    <n v="13"/>
    <n v="0"/>
    <n v="38.08"/>
    <n v="11"/>
    <n v="2697.5859999999998"/>
    <n v="2091.2629999999999"/>
  </r>
  <r>
    <x v="0"/>
    <n v="14"/>
    <x v="8"/>
    <n v="481"/>
    <n v="69"/>
    <n v="6"/>
    <n v="4.5999999999999996"/>
    <n v="276.245"/>
    <n v="10.891999999999999"/>
    <n v="23501.465"/>
    <n v="22428.103999999999"/>
  </r>
  <r>
    <x v="0"/>
    <n v="14"/>
    <x v="9"/>
    <n v="702"/>
    <n v="79"/>
    <n v="4"/>
    <n v="3.6"/>
    <n v="494.55099999999999"/>
    <n v="16.102"/>
    <n v="42965.063000000002"/>
    <n v="41321.190999999999"/>
  </r>
  <r>
    <x v="0"/>
    <n v="14"/>
    <x v="10"/>
    <n v="806"/>
    <n v="85"/>
    <n v="4"/>
    <n v="5.0999999999999996"/>
    <n v="651.56100000000004"/>
    <n v="18.068999999999999"/>
    <n v="57057.468999999997"/>
    <n v="54919.938000000002"/>
  </r>
  <r>
    <x v="0"/>
    <n v="14"/>
    <x v="11"/>
    <n v="839"/>
    <n v="86"/>
    <n v="2"/>
    <n v="4.0999999999999996"/>
    <n v="727.97299999999996"/>
    <n v="20.376000000000001"/>
    <n v="63428.362999999998"/>
    <n v="61045.440999999999"/>
  </r>
  <r>
    <x v="0"/>
    <n v="14"/>
    <x v="12"/>
    <n v="844"/>
    <n v="84"/>
    <n v="2"/>
    <n v="4.0999999999999996"/>
    <n v="732.06799999999998"/>
    <n v="20.702999999999999"/>
    <n v="63701.93"/>
    <n v="61308.160000000003"/>
  </r>
  <r>
    <x v="0"/>
    <n v="14"/>
    <x v="13"/>
    <n v="806"/>
    <n v="79"/>
    <n v="2"/>
    <n v="4.0999999999999996"/>
    <n v="652.56600000000003"/>
    <n v="18.741"/>
    <n v="57018.875"/>
    <n v="54882.788999999997"/>
  </r>
  <r>
    <x v="0"/>
    <n v="14"/>
    <x v="14"/>
    <n v="727"/>
    <n v="67"/>
    <n v="2"/>
    <n v="3.6"/>
    <n v="502.79300000000001"/>
    <n v="15.62"/>
    <n v="43849.75"/>
    <n v="42176.879000000001"/>
  </r>
  <r>
    <x v="0"/>
    <n v="14"/>
    <x v="15"/>
    <n v="557"/>
    <n v="50"/>
    <n v="2"/>
    <n v="4.0999999999999996"/>
    <n v="299.041"/>
    <n v="9.1850000000000005"/>
    <n v="25629.66"/>
    <n v="24500.205000000002"/>
  </r>
  <r>
    <x v="0"/>
    <n v="14"/>
    <x v="16"/>
    <n v="179"/>
    <n v="11"/>
    <n v="1"/>
    <n v="5.0999999999999996"/>
    <n v="62.899000000000001"/>
    <n v="1.399"/>
    <n v="4984.2790000000005"/>
    <n v="4333.8360000000002"/>
  </r>
  <r>
    <x v="0"/>
    <n v="14"/>
    <x v="17"/>
    <n v="0"/>
    <n v="0"/>
    <n v="1"/>
    <n v="3.1"/>
    <n v="0"/>
    <n v="1"/>
    <n v="0"/>
    <n v="0"/>
  </r>
  <r>
    <x v="0"/>
    <n v="14"/>
    <x v="18"/>
    <n v="0"/>
    <n v="0"/>
    <n v="1"/>
    <n v="3.6"/>
    <n v="0"/>
    <n v="1"/>
    <n v="0"/>
    <n v="0"/>
  </r>
  <r>
    <x v="0"/>
    <n v="14"/>
    <x v="19"/>
    <n v="0"/>
    <n v="0"/>
    <n v="0"/>
    <n v="4.0999999999999996"/>
    <n v="0"/>
    <n v="0"/>
    <n v="0"/>
    <n v="0"/>
  </r>
  <r>
    <x v="0"/>
    <n v="14"/>
    <x v="20"/>
    <n v="0"/>
    <n v="0"/>
    <n v="0"/>
    <n v="3.6"/>
    <n v="0"/>
    <n v="0"/>
    <n v="0"/>
    <n v="0"/>
  </r>
  <r>
    <x v="0"/>
    <n v="14"/>
    <x v="21"/>
    <n v="0"/>
    <n v="0"/>
    <n v="-1"/>
    <n v="3.1"/>
    <n v="0"/>
    <n v="-1"/>
    <n v="0"/>
    <n v="0"/>
  </r>
  <r>
    <x v="0"/>
    <n v="14"/>
    <x v="22"/>
    <n v="0"/>
    <n v="0"/>
    <n v="-2"/>
    <n v="5.0999999999999996"/>
    <n v="0"/>
    <n v="-2"/>
    <n v="0"/>
    <n v="0"/>
  </r>
  <r>
    <x v="0"/>
    <n v="14"/>
    <x v="23"/>
    <n v="0"/>
    <n v="0"/>
    <n v="-2"/>
    <n v="3.1"/>
    <n v="0"/>
    <n v="-2"/>
    <n v="0"/>
    <n v="0"/>
  </r>
  <r>
    <x v="0"/>
    <n v="15"/>
    <x v="0"/>
    <n v="0"/>
    <n v="0"/>
    <n v="-3"/>
    <n v="4.5999999999999996"/>
    <n v="0"/>
    <n v="-3"/>
    <n v="0"/>
    <n v="0"/>
  </r>
  <r>
    <x v="0"/>
    <n v="15"/>
    <x v="1"/>
    <n v="0"/>
    <n v="0"/>
    <n v="-3"/>
    <n v="4.0999999999999996"/>
    <n v="0"/>
    <n v="-3"/>
    <n v="0"/>
    <n v="0"/>
  </r>
  <r>
    <x v="0"/>
    <n v="15"/>
    <x v="2"/>
    <n v="0"/>
    <n v="0"/>
    <n v="-4"/>
    <n v="4.0999999999999996"/>
    <n v="0"/>
    <n v="-4"/>
    <n v="0"/>
    <n v="0"/>
  </r>
  <r>
    <x v="0"/>
    <n v="15"/>
    <x v="3"/>
    <n v="0"/>
    <n v="0"/>
    <n v="-4"/>
    <n v="4.0999999999999996"/>
    <n v="0"/>
    <n v="-4"/>
    <n v="0"/>
    <n v="0"/>
  </r>
  <r>
    <x v="0"/>
    <n v="15"/>
    <x v="4"/>
    <n v="0"/>
    <n v="0"/>
    <n v="-4"/>
    <n v="2.1"/>
    <n v="0"/>
    <n v="-4"/>
    <n v="0"/>
    <n v="0"/>
  </r>
  <r>
    <x v="0"/>
    <n v="15"/>
    <x v="5"/>
    <n v="0"/>
    <n v="0"/>
    <n v="-5"/>
    <n v="4.0999999999999996"/>
    <n v="0"/>
    <n v="-5"/>
    <n v="0"/>
    <n v="0"/>
  </r>
  <r>
    <x v="0"/>
    <n v="15"/>
    <x v="6"/>
    <n v="0"/>
    <n v="0"/>
    <n v="-6"/>
    <n v="2.6"/>
    <n v="0"/>
    <n v="-6"/>
    <n v="0"/>
    <n v="0"/>
  </r>
  <r>
    <x v="0"/>
    <n v="15"/>
    <x v="7"/>
    <n v="143"/>
    <n v="3"/>
    <n v="-6"/>
    <n v="4.0999999999999996"/>
    <n v="38.241"/>
    <n v="-6.8440000000000003"/>
    <n v="2919.232"/>
    <n v="2308.7109999999998"/>
  </r>
  <r>
    <x v="0"/>
    <n v="15"/>
    <x v="8"/>
    <n v="473"/>
    <n v="69"/>
    <n v="-4"/>
    <n v="3.1"/>
    <n v="273.52"/>
    <n v="1.722"/>
    <n v="24227.081999999999"/>
    <n v="23134.77"/>
  </r>
  <r>
    <x v="0"/>
    <n v="15"/>
    <x v="9"/>
    <n v="695"/>
    <n v="87"/>
    <n v="-3"/>
    <n v="2.9"/>
    <n v="500.19400000000002"/>
    <n v="10.301"/>
    <n v="44629.315999999999"/>
    <n v="42930.671999999999"/>
  </r>
  <r>
    <x v="0"/>
    <n v="15"/>
    <x v="10"/>
    <n v="800"/>
    <n v="85"/>
    <n v="-2.2999999999999998"/>
    <n v="2.8"/>
    <n v="648.75699999999995"/>
    <n v="16.242999999999999"/>
    <n v="57294.608999999997"/>
    <n v="55148.190999999999"/>
  </r>
  <r>
    <x v="0"/>
    <n v="15"/>
    <x v="11"/>
    <n v="845"/>
    <n v="87"/>
    <n v="-2.1"/>
    <n v="2.6"/>
    <n v="735.12"/>
    <n v="19.936"/>
    <n v="64190.254000000001"/>
    <n v="61777.059000000001"/>
  </r>
  <r>
    <x v="0"/>
    <n v="15"/>
    <x v="12"/>
    <n v="850"/>
    <n v="84"/>
    <n v="-1.8"/>
    <n v="2.4"/>
    <n v="738.4"/>
    <n v="21.242000000000001"/>
    <n v="64103.762000000002"/>
    <n v="61694.012000000002"/>
  </r>
  <r>
    <x v="0"/>
    <n v="15"/>
    <x v="13"/>
    <n v="812"/>
    <n v="80"/>
    <n v="-1.8"/>
    <n v="2.2999999999999998"/>
    <n v="659.851"/>
    <n v="19.292000000000002"/>
    <n v="57525.964999999997"/>
    <n v="55370.858999999997"/>
  </r>
  <r>
    <x v="0"/>
    <n v="15"/>
    <x v="14"/>
    <n v="733"/>
    <n v="68"/>
    <n v="-2"/>
    <n v="2.1"/>
    <n v="509.31700000000001"/>
    <n v="14.839"/>
    <n v="44598.949000000001"/>
    <n v="42901.309000000001"/>
  </r>
  <r>
    <x v="0"/>
    <n v="15"/>
    <x v="15"/>
    <n v="552"/>
    <n v="50"/>
    <n v="-2"/>
    <n v="0"/>
    <n v="298.50099999999998"/>
    <n v="15.167999999999999"/>
    <n v="24946.616999999998"/>
    <n v="23835.333999999999"/>
  </r>
  <r>
    <x v="0"/>
    <n v="15"/>
    <x v="16"/>
    <n v="170"/>
    <n v="11"/>
    <n v="-3"/>
    <n v="1.5"/>
    <n v="61.332000000000001"/>
    <n v="-1.722"/>
    <n v="4951.7960000000003"/>
    <n v="4301.9939999999997"/>
  </r>
  <r>
    <x v="0"/>
    <n v="15"/>
    <x v="17"/>
    <n v="0"/>
    <n v="0"/>
    <n v="-4"/>
    <n v="1.5"/>
    <n v="0"/>
    <n v="-4"/>
    <n v="0"/>
    <n v="0"/>
  </r>
  <r>
    <x v="0"/>
    <n v="15"/>
    <x v="18"/>
    <n v="0"/>
    <n v="0"/>
    <n v="-6"/>
    <n v="1.5"/>
    <n v="0"/>
    <n v="-6"/>
    <n v="0"/>
    <n v="0"/>
  </r>
  <r>
    <x v="0"/>
    <n v="15"/>
    <x v="19"/>
    <n v="0"/>
    <n v="0"/>
    <n v="-7"/>
    <n v="0"/>
    <n v="0"/>
    <n v="-7"/>
    <n v="0"/>
    <n v="0"/>
  </r>
  <r>
    <x v="0"/>
    <n v="15"/>
    <x v="20"/>
    <n v="0"/>
    <n v="0"/>
    <n v="-7"/>
    <n v="1.5"/>
    <n v="0"/>
    <n v="-7"/>
    <n v="0"/>
    <n v="0"/>
  </r>
  <r>
    <x v="0"/>
    <n v="15"/>
    <x v="21"/>
    <n v="0"/>
    <n v="0"/>
    <n v="-7"/>
    <n v="0"/>
    <n v="0"/>
    <n v="-7"/>
    <n v="0"/>
    <n v="0"/>
  </r>
  <r>
    <x v="0"/>
    <n v="15"/>
    <x v="22"/>
    <n v="0"/>
    <n v="0"/>
    <n v="-7"/>
    <n v="0"/>
    <n v="0"/>
    <n v="-7"/>
    <n v="0"/>
    <n v="0"/>
  </r>
  <r>
    <x v="0"/>
    <n v="15"/>
    <x v="23"/>
    <n v="0"/>
    <n v="0"/>
    <n v="-7"/>
    <n v="0"/>
    <n v="0"/>
    <n v="-7"/>
    <n v="0"/>
    <n v="0"/>
  </r>
  <r>
    <x v="0"/>
    <n v="16"/>
    <x v="0"/>
    <n v="0"/>
    <n v="0"/>
    <n v="-7"/>
    <n v="0"/>
    <n v="0"/>
    <n v="-7"/>
    <n v="0"/>
    <n v="0"/>
  </r>
  <r>
    <x v="0"/>
    <n v="16"/>
    <x v="1"/>
    <n v="0"/>
    <n v="0"/>
    <n v="-7"/>
    <n v="0"/>
    <n v="0"/>
    <n v="-7"/>
    <n v="0"/>
    <n v="0"/>
  </r>
  <r>
    <x v="0"/>
    <n v="16"/>
    <x v="2"/>
    <n v="0"/>
    <n v="0"/>
    <n v="-7"/>
    <n v="0"/>
    <n v="0"/>
    <n v="-7"/>
    <n v="0"/>
    <n v="0"/>
  </r>
  <r>
    <x v="0"/>
    <n v="16"/>
    <x v="3"/>
    <n v="0"/>
    <n v="0"/>
    <n v="-7"/>
    <n v="0"/>
    <n v="0"/>
    <n v="-7"/>
    <n v="0"/>
    <n v="0"/>
  </r>
  <r>
    <x v="0"/>
    <n v="16"/>
    <x v="4"/>
    <n v="0"/>
    <n v="0"/>
    <n v="-7"/>
    <n v="0"/>
    <n v="0"/>
    <n v="-7"/>
    <n v="0"/>
    <n v="0"/>
  </r>
  <r>
    <x v="0"/>
    <n v="16"/>
    <x v="5"/>
    <n v="0"/>
    <n v="0"/>
    <n v="-6"/>
    <n v="0"/>
    <n v="0"/>
    <n v="-6"/>
    <n v="0"/>
    <n v="0"/>
  </r>
  <r>
    <x v="0"/>
    <n v="16"/>
    <x v="6"/>
    <n v="0"/>
    <n v="0"/>
    <n v="-6"/>
    <n v="0"/>
    <n v="0"/>
    <n v="-6"/>
    <n v="0"/>
    <n v="0"/>
  </r>
  <r>
    <x v="0"/>
    <n v="16"/>
    <x v="7"/>
    <n v="160"/>
    <n v="3"/>
    <n v="-6"/>
    <n v="0"/>
    <n v="42.128"/>
    <n v="-7.7930000000000001"/>
    <n v="3212.8710000000001"/>
    <n v="2596.7620000000002"/>
  </r>
  <r>
    <x v="0"/>
    <n v="16"/>
    <x v="8"/>
    <n v="520"/>
    <n v="68"/>
    <n v="-5"/>
    <n v="3.1"/>
    <n v="291.47899999999998"/>
    <n v="1.258"/>
    <n v="25810.491999999998"/>
    <n v="24676.201000000001"/>
  </r>
  <r>
    <x v="0"/>
    <n v="16"/>
    <x v="9"/>
    <n v="714"/>
    <n v="79"/>
    <n v="-4"/>
    <n v="3.1"/>
    <n v="502.673"/>
    <n v="9.173"/>
    <n v="45050.516000000003"/>
    <n v="43337.858999999997"/>
  </r>
  <r>
    <x v="0"/>
    <n v="16"/>
    <x v="10"/>
    <n v="812"/>
    <n v="85"/>
    <n v="-4"/>
    <n v="4.0999999999999996"/>
    <n v="658.08100000000002"/>
    <n v="12.224"/>
    <n v="59180.516000000003"/>
    <n v="56962.745999999999"/>
  </r>
  <r>
    <x v="0"/>
    <n v="16"/>
    <x v="11"/>
    <n v="839"/>
    <n v="88"/>
    <n v="-3"/>
    <n v="3.1"/>
    <n v="733.54200000000003"/>
    <n v="17.832999999999998"/>
    <n v="64681.77"/>
    <n v="62248.938000000002"/>
  </r>
  <r>
    <x v="0"/>
    <n v="16"/>
    <x v="12"/>
    <n v="844"/>
    <n v="85"/>
    <n v="-3"/>
    <n v="3.6"/>
    <n v="737.11900000000003"/>
    <n v="17.137"/>
    <n v="65218.18"/>
    <n v="62763.828000000001"/>
  </r>
  <r>
    <x v="0"/>
    <n v="16"/>
    <x v="13"/>
    <n v="818"/>
    <n v="81"/>
    <n v="-2"/>
    <n v="4.0999999999999996"/>
    <n v="667.20600000000002"/>
    <n v="15.145"/>
    <n v="59287.402000000002"/>
    <n v="57065.550999999999"/>
  </r>
  <r>
    <x v="0"/>
    <n v="16"/>
    <x v="14"/>
    <n v="740"/>
    <n v="69"/>
    <n v="-2"/>
    <n v="4.5999999999999996"/>
    <n v="516.471"/>
    <n v="10.239000000000001"/>
    <n v="46183.574000000001"/>
    <n v="44432.917999999998"/>
  </r>
  <r>
    <x v="0"/>
    <n v="16"/>
    <x v="15"/>
    <n v="565"/>
    <n v="51"/>
    <n v="-2"/>
    <n v="3.6"/>
    <n v="306.536"/>
    <n v="6.0389999999999997"/>
    <n v="26695.901999999998"/>
    <n v="25537.763999999999"/>
  </r>
  <r>
    <x v="0"/>
    <n v="16"/>
    <x v="16"/>
    <n v="198"/>
    <n v="13"/>
    <n v="-3"/>
    <n v="5.0999999999999996"/>
    <n v="71.427999999999997"/>
    <n v="-2.4049999999999998"/>
    <n v="5784.5919999999996"/>
    <n v="5118.2879999999996"/>
  </r>
  <r>
    <x v="0"/>
    <n v="16"/>
    <x v="17"/>
    <n v="0"/>
    <n v="0"/>
    <n v="-3"/>
    <n v="2.6"/>
    <n v="0"/>
    <n v="-3"/>
    <n v="0"/>
    <n v="0"/>
  </r>
  <r>
    <x v="0"/>
    <n v="16"/>
    <x v="18"/>
    <n v="0"/>
    <n v="0"/>
    <n v="-3"/>
    <n v="4.0999999999999996"/>
    <n v="0"/>
    <n v="-3"/>
    <n v="0"/>
    <n v="0"/>
  </r>
  <r>
    <x v="0"/>
    <n v="16"/>
    <x v="19"/>
    <n v="0"/>
    <n v="0"/>
    <n v="-3"/>
    <n v="3.6"/>
    <n v="0"/>
    <n v="-3"/>
    <n v="0"/>
    <n v="0"/>
  </r>
  <r>
    <x v="0"/>
    <n v="16"/>
    <x v="20"/>
    <n v="0"/>
    <n v="0"/>
    <n v="-4"/>
    <n v="4.5999999999999996"/>
    <n v="0"/>
    <n v="-4"/>
    <n v="0"/>
    <n v="0"/>
  </r>
  <r>
    <x v="0"/>
    <n v="16"/>
    <x v="21"/>
    <n v="0"/>
    <n v="0"/>
    <n v="-4"/>
    <n v="4.5999999999999996"/>
    <n v="0"/>
    <n v="-4"/>
    <n v="0"/>
    <n v="0"/>
  </r>
  <r>
    <x v="0"/>
    <n v="16"/>
    <x v="22"/>
    <n v="0"/>
    <n v="0"/>
    <n v="-4"/>
    <n v="3.1"/>
    <n v="0"/>
    <n v="-4"/>
    <n v="0"/>
    <n v="0"/>
  </r>
  <r>
    <x v="0"/>
    <n v="16"/>
    <x v="23"/>
    <n v="0"/>
    <n v="0"/>
    <n v="-4"/>
    <n v="3.6"/>
    <n v="0"/>
    <n v="-4"/>
    <n v="0"/>
    <n v="0"/>
  </r>
  <r>
    <x v="0"/>
    <n v="17"/>
    <x v="0"/>
    <n v="0"/>
    <n v="0"/>
    <n v="-5"/>
    <n v="2.1"/>
    <n v="0"/>
    <n v="-5"/>
    <n v="0"/>
    <n v="0"/>
  </r>
  <r>
    <x v="0"/>
    <n v="17"/>
    <x v="1"/>
    <n v="0"/>
    <n v="0"/>
    <n v="-6"/>
    <n v="2.6"/>
    <n v="0"/>
    <n v="-6"/>
    <n v="0"/>
    <n v="0"/>
  </r>
  <r>
    <x v="0"/>
    <n v="17"/>
    <x v="2"/>
    <n v="0"/>
    <n v="0"/>
    <n v="-6"/>
    <n v="3.1"/>
    <n v="0"/>
    <n v="-6"/>
    <n v="0"/>
    <n v="0"/>
  </r>
  <r>
    <x v="0"/>
    <n v="17"/>
    <x v="3"/>
    <n v="0"/>
    <n v="0"/>
    <n v="-6"/>
    <n v="3.6"/>
    <n v="0"/>
    <n v="-6"/>
    <n v="0"/>
    <n v="0"/>
  </r>
  <r>
    <x v="0"/>
    <n v="17"/>
    <x v="4"/>
    <n v="0"/>
    <n v="0"/>
    <n v="-6"/>
    <n v="2.1"/>
    <n v="0"/>
    <n v="-6"/>
    <n v="0"/>
    <n v="0"/>
  </r>
  <r>
    <x v="0"/>
    <n v="17"/>
    <x v="5"/>
    <n v="0"/>
    <n v="0"/>
    <n v="-6"/>
    <n v="3.1"/>
    <n v="0"/>
    <n v="-6"/>
    <n v="0"/>
    <n v="0"/>
  </r>
  <r>
    <x v="0"/>
    <n v="17"/>
    <x v="6"/>
    <n v="0"/>
    <n v="0"/>
    <n v="-6.2"/>
    <n v="4"/>
    <n v="0"/>
    <n v="-6.2"/>
    <n v="0"/>
    <n v="0"/>
  </r>
  <r>
    <x v="0"/>
    <n v="17"/>
    <x v="7"/>
    <n v="156"/>
    <n v="3"/>
    <n v="-6.7"/>
    <n v="4.8"/>
    <n v="41.125999999999998"/>
    <n v="-7.38"/>
    <n v="3131.7449999999999"/>
    <n v="2517.183"/>
  </r>
  <r>
    <x v="0"/>
    <n v="17"/>
    <x v="8"/>
    <n v="499"/>
    <n v="70"/>
    <n v="-6"/>
    <n v="5.7"/>
    <n v="285.45400000000001"/>
    <n v="-1.5229999999999999"/>
    <n v="25620.686000000002"/>
    <n v="24491.471000000001"/>
  </r>
  <r>
    <x v="0"/>
    <n v="17"/>
    <x v="9"/>
    <n v="676"/>
    <n v="83"/>
    <n v="-5"/>
    <n v="5.6"/>
    <n v="486.87599999999998"/>
    <n v="4.3230000000000004"/>
    <n v="44599.870999999999"/>
    <n v="42902.199000000001"/>
  </r>
  <r>
    <x v="0"/>
    <n v="17"/>
    <x v="10"/>
    <n v="751"/>
    <n v="88"/>
    <n v="-4.4000000000000004"/>
    <n v="5.5"/>
    <n v="625.19299999999998"/>
    <n v="8.4260000000000002"/>
    <n v="57198.921999999999"/>
    <n v="55056.09"/>
  </r>
  <r>
    <x v="0"/>
    <n v="17"/>
    <x v="11"/>
    <n v="543"/>
    <n v="204"/>
    <n v="-4.2"/>
    <n v="5.3"/>
    <n v="648.505"/>
    <n v="9.7479999999999993"/>
    <n v="59420.891000000003"/>
    <n v="57193.940999999999"/>
  </r>
  <r>
    <x v="0"/>
    <n v="17"/>
    <x v="12"/>
    <n v="0"/>
    <n v="77"/>
    <n v="-4"/>
    <n v="5.2"/>
    <n v="73.078999999999994"/>
    <n v="-2.589"/>
    <n v="7099.7089999999998"/>
    <n v="6406.866"/>
  </r>
  <r>
    <x v="0"/>
    <n v="17"/>
    <x v="13"/>
    <n v="528"/>
    <n v="184"/>
    <n v="-4"/>
    <n v="5.0999999999999996"/>
    <n v="586.80499999999995"/>
    <n v="7.6219999999999999"/>
    <n v="54095.328000000001"/>
    <n v="52067.18"/>
  </r>
  <r>
    <x v="0"/>
    <n v="17"/>
    <x v="14"/>
    <n v="693"/>
    <n v="72"/>
    <n v="-5"/>
    <n v="6.2"/>
    <n v="497.76400000000001"/>
    <n v="4.5110000000000001"/>
    <n v="45686.195"/>
    <n v="43952.273000000001"/>
  </r>
  <r>
    <x v="0"/>
    <n v="17"/>
    <x v="15"/>
    <n v="532"/>
    <n v="51"/>
    <n v="-6"/>
    <n v="3.6"/>
    <n v="294.32600000000002"/>
    <n v="1.694"/>
    <n v="26170.866999999998"/>
    <n v="25026.901999999998"/>
  </r>
  <r>
    <x v="0"/>
    <n v="17"/>
    <x v="16"/>
    <n v="193"/>
    <n v="13"/>
    <n v="-7"/>
    <n v="5.0999999999999996"/>
    <n v="70.468999999999994"/>
    <n v="-6.4610000000000003"/>
    <n v="5818.4880000000003"/>
    <n v="5151.5069999999996"/>
  </r>
  <r>
    <x v="0"/>
    <n v="17"/>
    <x v="17"/>
    <n v="0"/>
    <n v="0"/>
    <n v="-7"/>
    <n v="5.0999999999999996"/>
    <n v="0"/>
    <n v="-7"/>
    <n v="0"/>
    <n v="0"/>
  </r>
  <r>
    <x v="0"/>
    <n v="17"/>
    <x v="18"/>
    <n v="0"/>
    <n v="0"/>
    <n v="-8"/>
    <n v="3.6"/>
    <n v="0"/>
    <n v="-8"/>
    <n v="0"/>
    <n v="0"/>
  </r>
  <r>
    <x v="0"/>
    <n v="17"/>
    <x v="19"/>
    <n v="0"/>
    <n v="0"/>
    <n v="-8"/>
    <n v="3.1"/>
    <n v="0"/>
    <n v="-8"/>
    <n v="0"/>
    <n v="0"/>
  </r>
  <r>
    <x v="0"/>
    <n v="17"/>
    <x v="20"/>
    <n v="0"/>
    <n v="0"/>
    <n v="-9"/>
    <n v="1.5"/>
    <n v="0"/>
    <n v="-9"/>
    <n v="0"/>
    <n v="0"/>
  </r>
  <r>
    <x v="0"/>
    <n v="17"/>
    <x v="21"/>
    <n v="0"/>
    <n v="0"/>
    <n v="-9.5"/>
    <n v="1.7"/>
    <n v="0"/>
    <n v="-9.5"/>
    <n v="0"/>
    <n v="0"/>
  </r>
  <r>
    <x v="0"/>
    <n v="17"/>
    <x v="22"/>
    <n v="0"/>
    <n v="0"/>
    <n v="-10.7"/>
    <n v="1.9"/>
    <n v="0"/>
    <n v="-10.7"/>
    <n v="0"/>
    <n v="0"/>
  </r>
  <r>
    <x v="0"/>
    <n v="17"/>
    <x v="23"/>
    <n v="0"/>
    <n v="0"/>
    <n v="-11.3"/>
    <n v="2.1"/>
    <n v="0"/>
    <n v="-11.3"/>
    <n v="0"/>
    <n v="0"/>
  </r>
  <r>
    <x v="0"/>
    <n v="18"/>
    <x v="0"/>
    <n v="0"/>
    <n v="0"/>
    <n v="-11.6"/>
    <n v="2.2999999999999998"/>
    <n v="0"/>
    <n v="-11.6"/>
    <n v="0"/>
    <n v="0"/>
  </r>
  <r>
    <x v="0"/>
    <n v="18"/>
    <x v="1"/>
    <n v="0"/>
    <n v="0"/>
    <n v="-12.3"/>
    <n v="2.6"/>
    <n v="0"/>
    <n v="-12.3"/>
    <n v="0"/>
    <n v="0"/>
  </r>
  <r>
    <x v="0"/>
    <n v="18"/>
    <x v="2"/>
    <n v="0"/>
    <n v="0"/>
    <n v="-12.8"/>
    <n v="2.8"/>
    <n v="0"/>
    <n v="-12.8"/>
    <n v="0"/>
    <n v="0"/>
  </r>
  <r>
    <x v="0"/>
    <n v="18"/>
    <x v="3"/>
    <n v="0"/>
    <n v="0"/>
    <n v="-13.4"/>
    <n v="3"/>
    <n v="0"/>
    <n v="-13.4"/>
    <n v="0"/>
    <n v="0"/>
  </r>
  <r>
    <x v="0"/>
    <n v="18"/>
    <x v="4"/>
    <n v="0"/>
    <n v="0"/>
    <n v="-13.8"/>
    <n v="3.2"/>
    <n v="0"/>
    <n v="-13.8"/>
    <n v="0"/>
    <n v="0"/>
  </r>
  <r>
    <x v="0"/>
    <n v="18"/>
    <x v="5"/>
    <n v="0"/>
    <n v="0"/>
    <n v="-14.3"/>
    <n v="3.4"/>
    <n v="0"/>
    <n v="-14.3"/>
    <n v="0"/>
    <n v="0"/>
  </r>
  <r>
    <x v="0"/>
    <n v="18"/>
    <x v="6"/>
    <n v="0"/>
    <n v="0"/>
    <n v="-14"/>
    <n v="3.6"/>
    <n v="0"/>
    <n v="-14"/>
    <n v="0"/>
    <n v="0"/>
  </r>
  <r>
    <x v="0"/>
    <n v="18"/>
    <x v="7"/>
    <n v="118"/>
    <n v="5"/>
    <n v="-14"/>
    <n v="4.0999999999999996"/>
    <n v="36.597999999999999"/>
    <n v="-14.852"/>
    <n v="3001.2150000000001"/>
    <n v="2389.136"/>
  </r>
  <r>
    <x v="0"/>
    <n v="18"/>
    <x v="8"/>
    <n v="369"/>
    <n v="93"/>
    <n v="-13.5"/>
    <n v="5.6"/>
    <n v="261.95499999999998"/>
    <n v="-9.4879999999999995"/>
    <n v="24665.01"/>
    <n v="23561.171999999999"/>
  </r>
  <r>
    <x v="0"/>
    <n v="18"/>
    <x v="9"/>
    <n v="388"/>
    <n v="124"/>
    <n v="-13"/>
    <n v="7.2"/>
    <n v="370.78699999999998"/>
    <n v="-7.2469999999999999"/>
    <n v="35918.546999999999"/>
    <n v="34496.129000000001"/>
  </r>
  <r>
    <x v="0"/>
    <n v="18"/>
    <x v="10"/>
    <n v="708"/>
    <n v="111"/>
    <n v="-12"/>
    <n v="6.7"/>
    <n v="623.80799999999999"/>
    <n v="-0.96299999999999997"/>
    <n v="59460.582000000002"/>
    <n v="57232.112999999998"/>
  </r>
  <r>
    <x v="0"/>
    <n v="18"/>
    <x v="11"/>
    <n v="791"/>
    <n v="93"/>
    <n v="-12"/>
    <n v="7.2"/>
    <n v="707.29899999999998"/>
    <n v="0.42299999999999999"/>
    <n v="67334.508000000002"/>
    <n v="64794.288999999997"/>
  </r>
  <r>
    <x v="0"/>
    <n v="18"/>
    <x v="12"/>
    <n v="724"/>
    <n v="124"/>
    <n v="-12"/>
    <n v="8.1999999999999993"/>
    <n v="700.68499999999995"/>
    <n v="-0.64600000000000002"/>
    <n v="67061.398000000001"/>
    <n v="64532.347999999998"/>
  </r>
  <r>
    <x v="0"/>
    <n v="18"/>
    <x v="13"/>
    <n v="403"/>
    <n v="172"/>
    <n v="-11"/>
    <n v="7.7"/>
    <n v="479.91800000000001"/>
    <n v="-2.9929999999999999"/>
    <n v="46317.703000000001"/>
    <n v="44562.523000000001"/>
  </r>
  <r>
    <x v="0"/>
    <n v="18"/>
    <x v="14"/>
    <n v="659"/>
    <n v="87"/>
    <n v="-12"/>
    <n v="4.5999999999999996"/>
    <n v="497.29399999999998"/>
    <n v="-0.69599999999999995"/>
    <n v="46740.934000000001"/>
    <n v="44971.43"/>
  </r>
  <r>
    <x v="0"/>
    <n v="18"/>
    <x v="15"/>
    <n v="544"/>
    <n v="52"/>
    <n v="-12"/>
    <n v="5.0999999999999996"/>
    <n v="301.98"/>
    <n v="-5.7649999999999997"/>
    <n v="27727.625"/>
    <n v="26541.363000000001"/>
  </r>
  <r>
    <x v="0"/>
    <n v="18"/>
    <x v="16"/>
    <n v="217"/>
    <n v="15"/>
    <n v="-12"/>
    <n v="3.1"/>
    <n v="79.528000000000006"/>
    <n v="-10.72"/>
    <n v="6687.3119999999999"/>
    <n v="6002.8540000000003"/>
  </r>
  <r>
    <x v="0"/>
    <n v="18"/>
    <x v="17"/>
    <n v="0"/>
    <n v="0"/>
    <n v="-13"/>
    <n v="2.6"/>
    <n v="0"/>
    <n v="-13"/>
    <n v="0"/>
    <n v="0"/>
  </r>
  <r>
    <x v="0"/>
    <n v="18"/>
    <x v="18"/>
    <n v="0"/>
    <n v="0"/>
    <n v="-14"/>
    <n v="2.1"/>
    <n v="0"/>
    <n v="-14"/>
    <n v="0"/>
    <n v="0"/>
  </r>
  <r>
    <x v="0"/>
    <n v="18"/>
    <x v="19"/>
    <n v="0"/>
    <n v="0"/>
    <n v="-14"/>
    <n v="4.0999999999999996"/>
    <n v="0"/>
    <n v="-14"/>
    <n v="0"/>
    <n v="0"/>
  </r>
  <r>
    <x v="0"/>
    <n v="18"/>
    <x v="20"/>
    <n v="0"/>
    <n v="0"/>
    <n v="-15"/>
    <n v="3.1"/>
    <n v="0"/>
    <n v="-15"/>
    <n v="0"/>
    <n v="0"/>
  </r>
  <r>
    <x v="0"/>
    <n v="18"/>
    <x v="21"/>
    <n v="0"/>
    <n v="0"/>
    <n v="-15"/>
    <n v="2.6"/>
    <n v="0"/>
    <n v="-15"/>
    <n v="0"/>
    <n v="0"/>
  </r>
  <r>
    <x v="0"/>
    <n v="18"/>
    <x v="22"/>
    <n v="0"/>
    <n v="0"/>
    <n v="-16"/>
    <n v="2.6"/>
    <n v="0"/>
    <n v="-16"/>
    <n v="0"/>
    <n v="0"/>
  </r>
  <r>
    <x v="0"/>
    <n v="18"/>
    <x v="23"/>
    <n v="0"/>
    <n v="0"/>
    <n v="-16"/>
    <n v="0"/>
    <n v="0"/>
    <n v="-16"/>
    <n v="0"/>
    <n v="0"/>
  </r>
  <r>
    <x v="0"/>
    <n v="19"/>
    <x v="0"/>
    <n v="0"/>
    <n v="0"/>
    <n v="-17"/>
    <n v="0"/>
    <n v="0"/>
    <n v="-17"/>
    <n v="0"/>
    <n v="0"/>
  </r>
  <r>
    <x v="0"/>
    <n v="19"/>
    <x v="1"/>
    <n v="0"/>
    <n v="0"/>
    <n v="-16"/>
    <n v="0"/>
    <n v="0"/>
    <n v="-16"/>
    <n v="0"/>
    <n v="0"/>
  </r>
  <r>
    <x v="0"/>
    <n v="19"/>
    <x v="2"/>
    <n v="0"/>
    <n v="0"/>
    <n v="-16"/>
    <n v="0"/>
    <n v="0"/>
    <n v="-16"/>
    <n v="0"/>
    <n v="0"/>
  </r>
  <r>
    <x v="0"/>
    <n v="19"/>
    <x v="3"/>
    <n v="0"/>
    <n v="0"/>
    <n v="-16"/>
    <n v="1.5"/>
    <n v="0"/>
    <n v="-16"/>
    <n v="0"/>
    <n v="0"/>
  </r>
  <r>
    <x v="0"/>
    <n v="19"/>
    <x v="4"/>
    <n v="0"/>
    <n v="0"/>
    <n v="-16"/>
    <n v="0"/>
    <n v="0"/>
    <n v="-16"/>
    <n v="0"/>
    <n v="0"/>
  </r>
  <r>
    <x v="0"/>
    <n v="19"/>
    <x v="5"/>
    <n v="0"/>
    <n v="0"/>
    <n v="-16"/>
    <n v="0"/>
    <n v="0"/>
    <n v="-16"/>
    <n v="0"/>
    <n v="0"/>
  </r>
  <r>
    <x v="0"/>
    <n v="19"/>
    <x v="6"/>
    <n v="0"/>
    <n v="0"/>
    <n v="-15"/>
    <n v="0"/>
    <n v="0"/>
    <n v="-15"/>
    <n v="0"/>
    <n v="0"/>
  </r>
  <r>
    <x v="0"/>
    <n v="19"/>
    <x v="7"/>
    <n v="18"/>
    <n v="5"/>
    <n v="-15"/>
    <n v="2.6"/>
    <n v="10.285"/>
    <n v="-16.818000000000001"/>
    <n v="945.16700000000003"/>
    <n v="371.44900000000001"/>
  </r>
  <r>
    <x v="0"/>
    <n v="19"/>
    <x v="8"/>
    <n v="54"/>
    <n v="83"/>
    <n v="-14"/>
    <n v="0"/>
    <n v="113.267"/>
    <n v="-12.95"/>
    <n v="11254.377"/>
    <n v="10473.816000000001"/>
  </r>
  <r>
    <x v="0"/>
    <n v="19"/>
    <x v="9"/>
    <n v="19"/>
    <n v="125"/>
    <n v="-12"/>
    <n v="2.1"/>
    <n v="137.18100000000001"/>
    <n v="-9.5250000000000004"/>
    <n v="13672.545"/>
    <n v="12838.222"/>
  </r>
  <r>
    <x v="0"/>
    <n v="19"/>
    <x v="10"/>
    <n v="519"/>
    <n v="187"/>
    <n v="-10"/>
    <n v="3.1"/>
    <n v="578.69600000000003"/>
    <n v="4.8479999999999999"/>
    <n v="53963.59"/>
    <n v="51940.233999999997"/>
  </r>
  <r>
    <x v="0"/>
    <n v="19"/>
    <x v="11"/>
    <n v="175"/>
    <n v="219"/>
    <n v="-9"/>
    <n v="3.1"/>
    <n v="377.48399999999998"/>
    <n v="1.929"/>
    <n v="35871.629000000001"/>
    <n v="34450.633000000002"/>
  </r>
  <r>
    <x v="0"/>
    <n v="19"/>
    <x v="12"/>
    <n v="12"/>
    <n v="173"/>
    <n v="-8"/>
    <n v="3.1"/>
    <n v="182.29"/>
    <n v="-3.4609999999999999"/>
    <n v="17766.381000000001"/>
    <n v="16836.498"/>
  </r>
  <r>
    <x v="0"/>
    <n v="19"/>
    <x v="13"/>
    <n v="65"/>
    <n v="190"/>
    <n v="-7"/>
    <n v="3.6"/>
    <n v="249.874"/>
    <n v="-1.661"/>
    <n v="24121.234"/>
    <n v="23031.697"/>
  </r>
  <r>
    <x v="0"/>
    <n v="19"/>
    <x v="14"/>
    <n v="6"/>
    <n v="117"/>
    <n v="-7"/>
    <n v="2.6"/>
    <n v="120.116"/>
    <n v="-4.6059999999999999"/>
    <n v="11756.546"/>
    <n v="10964.985000000001"/>
  </r>
  <r>
    <x v="0"/>
    <n v="19"/>
    <x v="15"/>
    <n v="134"/>
    <n v="86"/>
    <n v="-7"/>
    <n v="0"/>
    <n v="155.27199999999999"/>
    <n v="-1.149"/>
    <n v="14516.737999999999"/>
    <n v="13663.178"/>
  </r>
  <r>
    <x v="0"/>
    <n v="19"/>
    <x v="16"/>
    <n v="25"/>
    <n v="16"/>
    <n v="-7"/>
    <n v="0"/>
    <n v="23.818999999999999"/>
    <n v="-6.9059999999999997"/>
    <n v="2208.2280000000001"/>
    <n v="1611.115"/>
  </r>
  <r>
    <x v="0"/>
    <n v="19"/>
    <x v="17"/>
    <n v="0"/>
    <n v="0"/>
    <n v="-7"/>
    <n v="0"/>
    <n v="0"/>
    <n v="-7"/>
    <n v="0"/>
    <n v="0"/>
  </r>
  <r>
    <x v="0"/>
    <n v="19"/>
    <x v="18"/>
    <n v="0"/>
    <n v="0"/>
    <n v="-7"/>
    <n v="0"/>
    <n v="0"/>
    <n v="-7"/>
    <n v="0"/>
    <n v="0"/>
  </r>
  <r>
    <x v="0"/>
    <n v="19"/>
    <x v="19"/>
    <n v="0"/>
    <n v="0"/>
    <n v="-6"/>
    <n v="5.0999999999999996"/>
    <n v="0"/>
    <n v="-6"/>
    <n v="0"/>
    <n v="0"/>
  </r>
  <r>
    <x v="0"/>
    <n v="19"/>
    <x v="20"/>
    <n v="0"/>
    <n v="0"/>
    <n v="-6"/>
    <n v="4.0999999999999996"/>
    <n v="0"/>
    <n v="-6"/>
    <n v="0"/>
    <n v="0"/>
  </r>
  <r>
    <x v="0"/>
    <n v="19"/>
    <x v="21"/>
    <n v="0"/>
    <n v="0"/>
    <n v="-6"/>
    <n v="2.6"/>
    <n v="0"/>
    <n v="-6"/>
    <n v="0"/>
    <n v="0"/>
  </r>
  <r>
    <x v="0"/>
    <n v="19"/>
    <x v="22"/>
    <n v="0"/>
    <n v="0"/>
    <n v="-6"/>
    <n v="3.6"/>
    <n v="0"/>
    <n v="-6"/>
    <n v="0"/>
    <n v="0"/>
  </r>
  <r>
    <x v="0"/>
    <n v="19"/>
    <x v="23"/>
    <n v="0"/>
    <n v="0"/>
    <n v="-6"/>
    <n v="3.6"/>
    <n v="0"/>
    <n v="-6"/>
    <n v="0"/>
    <n v="0"/>
  </r>
  <r>
    <x v="0"/>
    <n v="20"/>
    <x v="0"/>
    <n v="0"/>
    <n v="0"/>
    <n v="-6"/>
    <n v="2.6"/>
    <n v="0"/>
    <n v="-6"/>
    <n v="0"/>
    <n v="0"/>
  </r>
  <r>
    <x v="0"/>
    <n v="20"/>
    <x v="1"/>
    <n v="0"/>
    <n v="0"/>
    <n v="-7"/>
    <n v="2.6"/>
    <n v="0"/>
    <n v="-7"/>
    <n v="0"/>
    <n v="0"/>
  </r>
  <r>
    <x v="0"/>
    <n v="20"/>
    <x v="2"/>
    <n v="0"/>
    <n v="0"/>
    <n v="-7"/>
    <n v="2.6"/>
    <n v="0"/>
    <n v="-7"/>
    <n v="0"/>
    <n v="0"/>
  </r>
  <r>
    <x v="0"/>
    <n v="20"/>
    <x v="3"/>
    <n v="0"/>
    <n v="0"/>
    <n v="-8"/>
    <n v="2.6"/>
    <n v="0"/>
    <n v="-8"/>
    <n v="0"/>
    <n v="0"/>
  </r>
  <r>
    <x v="0"/>
    <n v="20"/>
    <x v="4"/>
    <n v="0"/>
    <n v="0"/>
    <n v="-7"/>
    <n v="3.6"/>
    <n v="0"/>
    <n v="-7"/>
    <n v="0"/>
    <n v="0"/>
  </r>
  <r>
    <x v="0"/>
    <n v="20"/>
    <x v="5"/>
    <n v="0"/>
    <n v="0"/>
    <n v="-7"/>
    <n v="2.6"/>
    <n v="0"/>
    <n v="-7"/>
    <n v="0"/>
    <n v="0"/>
  </r>
  <r>
    <x v="0"/>
    <n v="20"/>
    <x v="6"/>
    <n v="0"/>
    <n v="0"/>
    <n v="-8"/>
    <n v="2.6"/>
    <n v="0"/>
    <n v="-8"/>
    <n v="0"/>
    <n v="0"/>
  </r>
  <r>
    <x v="0"/>
    <n v="20"/>
    <x v="7"/>
    <n v="157"/>
    <n v="5"/>
    <n v="-12"/>
    <n v="1.5"/>
    <n v="44.32"/>
    <n v="-13.28"/>
    <n v="3523.511"/>
    <n v="2901.4580000000001"/>
  </r>
  <r>
    <x v="0"/>
    <n v="20"/>
    <x v="8"/>
    <n v="469"/>
    <n v="79"/>
    <n v="-6"/>
    <n v="2.1"/>
    <n v="286.78199999999998"/>
    <n v="0.90200000000000002"/>
    <n v="25625.129000000001"/>
    <n v="24495.794999999998"/>
  </r>
  <r>
    <x v="0"/>
    <n v="20"/>
    <x v="9"/>
    <n v="588"/>
    <n v="99"/>
    <n v="-4"/>
    <n v="4.5999999999999996"/>
    <n v="457.488"/>
    <n v="5.8289999999999997"/>
    <n v="41755.18"/>
    <n v="40150.535000000003"/>
  </r>
  <r>
    <x v="0"/>
    <n v="20"/>
    <x v="10"/>
    <n v="653"/>
    <n v="110"/>
    <n v="-3"/>
    <n v="2.6"/>
    <n v="587.97400000000005"/>
    <n v="14.102"/>
    <n v="52537.906000000003"/>
    <n v="50566.07"/>
  </r>
  <r>
    <x v="0"/>
    <n v="20"/>
    <x v="11"/>
    <n v="435"/>
    <n v="201"/>
    <n v="-2"/>
    <n v="3.6"/>
    <n v="559.48099999999999"/>
    <n v="12.99"/>
    <n v="50570.355000000003"/>
    <n v="48668.476999999999"/>
  </r>
  <r>
    <x v="0"/>
    <n v="20"/>
    <x v="12"/>
    <n v="72"/>
    <n v="209"/>
    <n v="-3"/>
    <n v="4.0999999999999996"/>
    <n v="278.71699999999998"/>
    <n v="3.843"/>
    <n v="26310.057000000001"/>
    <n v="25162.342000000001"/>
  </r>
  <r>
    <x v="0"/>
    <n v="20"/>
    <x v="13"/>
    <n v="593"/>
    <n v="162"/>
    <n v="-3"/>
    <n v="4.5999999999999996"/>
    <n v="611.72"/>
    <n v="10.461"/>
    <n v="55687.351999999999"/>
    <n v="53600.781000000003"/>
  </r>
  <r>
    <x v="0"/>
    <n v="20"/>
    <x v="14"/>
    <n v="706"/>
    <n v="72"/>
    <n v="-3"/>
    <n v="4.0999999999999996"/>
    <n v="511.16"/>
    <n v="9.8670000000000009"/>
    <n v="45903.008000000002"/>
    <n v="44161.800999999999"/>
  </r>
  <r>
    <x v="0"/>
    <n v="20"/>
    <x v="15"/>
    <n v="446"/>
    <n v="76"/>
    <n v="-4"/>
    <n v="2.6"/>
    <n v="288.37200000000001"/>
    <n v="4.6230000000000002"/>
    <n v="25639.898000000001"/>
    <n v="24510.17"/>
  </r>
  <r>
    <x v="0"/>
    <n v="20"/>
    <x v="16"/>
    <n v="82"/>
    <n v="18"/>
    <n v="-5"/>
    <n v="3.1"/>
    <n v="48.152000000000001"/>
    <n v="-4.7249999999999996"/>
    <n v="4241.1580000000004"/>
    <n v="3605.2489999999998"/>
  </r>
  <r>
    <x v="0"/>
    <n v="20"/>
    <x v="17"/>
    <n v="0"/>
    <n v="0"/>
    <n v="-6"/>
    <n v="2.6"/>
    <n v="0"/>
    <n v="-6"/>
    <n v="0"/>
    <n v="0"/>
  </r>
  <r>
    <x v="0"/>
    <n v="20"/>
    <x v="18"/>
    <n v="0"/>
    <n v="0"/>
    <n v="-7"/>
    <n v="2.1"/>
    <n v="0"/>
    <n v="-7"/>
    <n v="0"/>
    <n v="0"/>
  </r>
  <r>
    <x v="0"/>
    <n v="20"/>
    <x v="19"/>
    <n v="0"/>
    <n v="0"/>
    <n v="-8"/>
    <n v="4.5999999999999996"/>
    <n v="0"/>
    <n v="-8"/>
    <n v="0"/>
    <n v="0"/>
  </r>
  <r>
    <x v="0"/>
    <n v="20"/>
    <x v="20"/>
    <n v="0"/>
    <n v="0"/>
    <n v="-8"/>
    <n v="3.6"/>
    <n v="0"/>
    <n v="-8"/>
    <n v="0"/>
    <n v="0"/>
  </r>
  <r>
    <x v="0"/>
    <n v="20"/>
    <x v="21"/>
    <n v="0"/>
    <n v="0"/>
    <n v="-8"/>
    <n v="6.2"/>
    <n v="0"/>
    <n v="-8"/>
    <n v="0"/>
    <n v="0"/>
  </r>
  <r>
    <x v="0"/>
    <n v="20"/>
    <x v="22"/>
    <n v="0"/>
    <n v="0"/>
    <n v="-9"/>
    <n v="4.5999999999999996"/>
    <n v="0"/>
    <n v="-9"/>
    <n v="0"/>
    <n v="0"/>
  </r>
  <r>
    <x v="0"/>
    <n v="20"/>
    <x v="23"/>
    <n v="0"/>
    <n v="0"/>
    <n v="-10"/>
    <n v="5.0999999999999996"/>
    <n v="0"/>
    <n v="-10"/>
    <n v="0"/>
    <n v="0"/>
  </r>
  <r>
    <x v="0"/>
    <n v="21"/>
    <x v="0"/>
    <n v="0"/>
    <n v="0"/>
    <n v="-11"/>
    <n v="4.5999999999999996"/>
    <n v="0"/>
    <n v="-11"/>
    <n v="0"/>
    <n v="0"/>
  </r>
  <r>
    <x v="0"/>
    <n v="21"/>
    <x v="1"/>
    <n v="0"/>
    <n v="0"/>
    <n v="-11"/>
    <n v="2.1"/>
    <n v="0"/>
    <n v="-11"/>
    <n v="0"/>
    <n v="0"/>
  </r>
  <r>
    <x v="0"/>
    <n v="21"/>
    <x v="2"/>
    <n v="0"/>
    <n v="0"/>
    <n v="-12"/>
    <n v="4.5999999999999996"/>
    <n v="0"/>
    <n v="-12"/>
    <n v="0"/>
    <n v="0"/>
  </r>
  <r>
    <x v="0"/>
    <n v="21"/>
    <x v="3"/>
    <n v="0"/>
    <n v="0"/>
    <n v="-13"/>
    <n v="4.0999999999999996"/>
    <n v="0"/>
    <n v="-13"/>
    <n v="0"/>
    <n v="0"/>
  </r>
  <r>
    <x v="0"/>
    <n v="21"/>
    <x v="4"/>
    <n v="0"/>
    <n v="0"/>
    <n v="-14"/>
    <n v="2.6"/>
    <n v="0"/>
    <n v="-14"/>
    <n v="0"/>
    <n v="0"/>
  </r>
  <r>
    <x v="0"/>
    <n v="21"/>
    <x v="5"/>
    <n v="0"/>
    <n v="0"/>
    <n v="-15"/>
    <n v="3.6"/>
    <n v="0"/>
    <n v="-15"/>
    <n v="0"/>
    <n v="0"/>
  </r>
  <r>
    <x v="0"/>
    <n v="21"/>
    <x v="6"/>
    <n v="0"/>
    <n v="0"/>
    <n v="-16"/>
    <n v="4.0999999999999996"/>
    <n v="0"/>
    <n v="-16"/>
    <n v="0"/>
    <n v="0"/>
  </r>
  <r>
    <x v="0"/>
    <n v="21"/>
    <x v="7"/>
    <n v="170"/>
    <n v="5"/>
    <n v="-16"/>
    <n v="3.1"/>
    <n v="47.262"/>
    <n v="-16.754000000000001"/>
    <n v="3792.587"/>
    <n v="3165.36"/>
  </r>
  <r>
    <x v="0"/>
    <n v="21"/>
    <x v="8"/>
    <n v="495"/>
    <n v="72"/>
    <n v="-16"/>
    <n v="8.1999999999999993"/>
    <n v="288.065"/>
    <n v="-12.39"/>
    <n v="27093.776999999998"/>
    <n v="25924.835999999999"/>
  </r>
  <r>
    <x v="0"/>
    <n v="21"/>
    <x v="9"/>
    <n v="662"/>
    <n v="86"/>
    <n v="-14"/>
    <n v="6.2"/>
    <n v="486.096"/>
    <n v="-5.2930000000000001"/>
    <n v="46429"/>
    <n v="44670.059000000001"/>
  </r>
  <r>
    <x v="0"/>
    <n v="21"/>
    <x v="10"/>
    <n v="757"/>
    <n v="90"/>
    <n v="-14"/>
    <n v="6.2"/>
    <n v="637.03399999999999"/>
    <n v="-1.919"/>
    <n v="60958.641000000003"/>
    <n v="58672.487999999998"/>
  </r>
  <r>
    <x v="0"/>
    <n v="21"/>
    <x v="11"/>
    <n v="760"/>
    <n v="100"/>
    <n v="-13"/>
    <n v="4.5999999999999996"/>
    <n v="701.27"/>
    <n v="3.5569999999999999"/>
    <n v="65920.945000000007"/>
    <n v="63438.25"/>
  </r>
  <r>
    <x v="0"/>
    <n v="21"/>
    <x v="12"/>
    <n v="778"/>
    <n v="97"/>
    <n v="-12"/>
    <n v="5.7"/>
    <n v="711.86300000000006"/>
    <n v="2.778"/>
    <n v="67156.070000000007"/>
    <n v="64623.148000000001"/>
  </r>
  <r>
    <x v="0"/>
    <n v="21"/>
    <x v="13"/>
    <n v="777"/>
    <n v="85"/>
    <n v="-11"/>
    <n v="5.7"/>
    <n v="654.41"/>
    <n v="2.597"/>
    <n v="61520.160000000003"/>
    <n v="59212.188000000002"/>
  </r>
  <r>
    <x v="0"/>
    <n v="21"/>
    <x v="14"/>
    <n v="712"/>
    <n v="73"/>
    <n v="-11"/>
    <n v="6.2"/>
    <n v="517.88300000000004"/>
    <n v="-0.98099999999999998"/>
    <n v="48745.332000000002"/>
    <n v="46907.16"/>
  </r>
  <r>
    <x v="0"/>
    <n v="21"/>
    <x v="15"/>
    <n v="559"/>
    <n v="55"/>
    <n v="-12"/>
    <n v="5.0999999999999996"/>
    <n v="316.39699999999999"/>
    <n v="-5.3929999999999998"/>
    <n v="29111.793000000001"/>
    <n v="27887.228999999999"/>
  </r>
  <r>
    <x v="0"/>
    <n v="21"/>
    <x v="16"/>
    <n v="226"/>
    <n v="17"/>
    <n v="-13"/>
    <n v="6.7"/>
    <n v="85.463999999999999"/>
    <n v="-12.298999999999999"/>
    <n v="7279.9840000000004"/>
    <n v="6583.4560000000001"/>
  </r>
  <r>
    <x v="0"/>
    <n v="21"/>
    <x v="17"/>
    <n v="0"/>
    <n v="0"/>
    <n v="-14"/>
    <n v="3.1"/>
    <n v="0"/>
    <n v="-14"/>
    <n v="0"/>
    <n v="0"/>
  </r>
  <r>
    <x v="0"/>
    <n v="21"/>
    <x v="18"/>
    <n v="0"/>
    <n v="0"/>
    <n v="-16"/>
    <n v="2.6"/>
    <n v="0"/>
    <n v="-16"/>
    <n v="0"/>
    <n v="0"/>
  </r>
  <r>
    <x v="0"/>
    <n v="21"/>
    <x v="19"/>
    <n v="0"/>
    <n v="0"/>
    <n v="-16"/>
    <n v="2.6"/>
    <n v="0"/>
    <n v="-16"/>
    <n v="0"/>
    <n v="0"/>
  </r>
  <r>
    <x v="0"/>
    <n v="21"/>
    <x v="20"/>
    <n v="0"/>
    <n v="0"/>
    <n v="-16"/>
    <n v="2.1"/>
    <n v="0"/>
    <n v="-16"/>
    <n v="0"/>
    <n v="0"/>
  </r>
  <r>
    <x v="0"/>
    <n v="21"/>
    <x v="21"/>
    <n v="0"/>
    <n v="0"/>
    <n v="-16"/>
    <n v="2.1"/>
    <n v="0"/>
    <n v="-16"/>
    <n v="0"/>
    <n v="0"/>
  </r>
  <r>
    <x v="0"/>
    <n v="21"/>
    <x v="22"/>
    <n v="0"/>
    <n v="0"/>
    <n v="-17"/>
    <n v="1.5"/>
    <n v="0"/>
    <n v="-17"/>
    <n v="0"/>
    <n v="0"/>
  </r>
  <r>
    <x v="0"/>
    <n v="21"/>
    <x v="23"/>
    <n v="0"/>
    <n v="0"/>
    <n v="-17"/>
    <n v="0"/>
    <n v="0"/>
    <n v="-17"/>
    <n v="0"/>
    <n v="0"/>
  </r>
  <r>
    <x v="0"/>
    <n v="22"/>
    <x v="0"/>
    <n v="0"/>
    <n v="0"/>
    <n v="-17.3"/>
    <n v="0"/>
    <n v="0"/>
    <n v="-17.3"/>
    <n v="0"/>
    <n v="0"/>
  </r>
  <r>
    <x v="0"/>
    <n v="22"/>
    <x v="1"/>
    <n v="0"/>
    <n v="0"/>
    <n v="-18"/>
    <n v="0"/>
    <n v="0"/>
    <n v="-18"/>
    <n v="0"/>
    <n v="0"/>
  </r>
  <r>
    <x v="0"/>
    <n v="22"/>
    <x v="2"/>
    <n v="0"/>
    <n v="0"/>
    <n v="-19"/>
    <n v="1.5"/>
    <n v="0"/>
    <n v="-19"/>
    <n v="0"/>
    <n v="0"/>
  </r>
  <r>
    <x v="0"/>
    <n v="22"/>
    <x v="3"/>
    <n v="0"/>
    <n v="0"/>
    <n v="-19"/>
    <n v="0.8"/>
    <n v="0"/>
    <n v="-19"/>
    <n v="0"/>
    <n v="0"/>
  </r>
  <r>
    <x v="0"/>
    <n v="22"/>
    <x v="4"/>
    <n v="0"/>
    <n v="0"/>
    <n v="-19"/>
    <n v="0"/>
    <n v="0"/>
    <n v="-19"/>
    <n v="0"/>
    <n v="0"/>
  </r>
  <r>
    <x v="0"/>
    <n v="22"/>
    <x v="5"/>
    <n v="0"/>
    <n v="0"/>
    <n v="-18"/>
    <n v="0"/>
    <n v="0"/>
    <n v="-18"/>
    <n v="0"/>
    <n v="0"/>
  </r>
  <r>
    <x v="0"/>
    <n v="22"/>
    <x v="6"/>
    <n v="0"/>
    <n v="0"/>
    <n v="-19"/>
    <n v="0"/>
    <n v="0"/>
    <n v="-19"/>
    <n v="0"/>
    <n v="0"/>
  </r>
  <r>
    <x v="0"/>
    <n v="22"/>
    <x v="7"/>
    <n v="33"/>
    <n v="7"/>
    <n v="-18"/>
    <n v="0"/>
    <n v="18.413"/>
    <n v="-20.521999999999998"/>
    <n v="1711.557"/>
    <n v="1123.7090000000001"/>
  </r>
  <r>
    <x v="0"/>
    <n v="22"/>
    <x v="8"/>
    <n v="95"/>
    <n v="99"/>
    <n v="-17"/>
    <n v="2.6"/>
    <n v="154.91300000000001"/>
    <n v="-14.577999999999999"/>
    <n v="15408.700999999999"/>
    <n v="14534.55"/>
  </r>
  <r>
    <x v="0"/>
    <n v="22"/>
    <x v="9"/>
    <n v="125"/>
    <n v="151"/>
    <n v="-16"/>
    <n v="2.6"/>
    <n v="241.83199999999999"/>
    <n v="-10.218999999999999"/>
    <n v="23986.633000000002"/>
    <n v="22900.618999999999"/>
  </r>
  <r>
    <x v="0"/>
    <n v="22"/>
    <x v="10"/>
    <n v="12"/>
    <n v="168"/>
    <n v="-14"/>
    <n v="3.1"/>
    <n v="177.798"/>
    <n v="-10.087999999999999"/>
    <n v="17800.028999999999"/>
    <n v="16869.338"/>
  </r>
  <r>
    <x v="0"/>
    <n v="22"/>
    <x v="11"/>
    <n v="0"/>
    <n v="117"/>
    <n v="-13"/>
    <n v="3.1"/>
    <n v="113.285"/>
    <n v="-11.259"/>
    <n v="11402.772999999999"/>
    <n v="10618.972"/>
  </r>
  <r>
    <x v="0"/>
    <n v="22"/>
    <x v="12"/>
    <n v="0"/>
    <n v="83"/>
    <n v="-12"/>
    <n v="4.0999999999999996"/>
    <n v="78.795000000000002"/>
    <n v="-11.641"/>
    <n v="7943.3760000000002"/>
    <n v="7233.1959999999999"/>
  </r>
  <r>
    <x v="0"/>
    <n v="22"/>
    <x v="13"/>
    <n v="0"/>
    <n v="69"/>
    <n v="-12"/>
    <n v="3.1"/>
    <n v="65.459999999999994"/>
    <n v="-12.1"/>
    <n v="6611.2430000000004"/>
    <n v="5928.3249999999998"/>
  </r>
  <r>
    <x v="0"/>
    <n v="22"/>
    <x v="14"/>
    <n v="0"/>
    <n v="54"/>
    <n v="-13"/>
    <n v="3.1"/>
    <n v="51.186999999999998"/>
    <n v="-13.577"/>
    <n v="5200.2449999999999"/>
    <n v="4545.5429999999997"/>
  </r>
  <r>
    <x v="0"/>
    <n v="22"/>
    <x v="15"/>
    <n v="0"/>
    <n v="29"/>
    <n v="-12"/>
    <n v="3.6"/>
    <n v="27.446999999999999"/>
    <n v="-13.249000000000001"/>
    <n v="2784.7759999999998"/>
    <n v="2176.8029999999999"/>
  </r>
  <r>
    <x v="0"/>
    <n v="22"/>
    <x v="16"/>
    <n v="0"/>
    <n v="14"/>
    <n v="-12"/>
    <n v="4.5999999999999996"/>
    <n v="13.242000000000001"/>
    <n v="-13.481"/>
    <n v="1344.789"/>
    <n v="763.72799999999995"/>
  </r>
  <r>
    <x v="0"/>
    <n v="22"/>
    <x v="17"/>
    <n v="0"/>
    <n v="0"/>
    <n v="-12"/>
    <n v="4.0999999999999996"/>
    <n v="0"/>
    <n v="-12"/>
    <n v="0"/>
    <n v="0"/>
  </r>
  <r>
    <x v="0"/>
    <n v="22"/>
    <x v="18"/>
    <n v="0"/>
    <n v="0"/>
    <n v="-11"/>
    <n v="4.5999999999999996"/>
    <n v="0"/>
    <n v="-11"/>
    <n v="0"/>
    <n v="0"/>
  </r>
  <r>
    <x v="0"/>
    <n v="22"/>
    <x v="19"/>
    <n v="0"/>
    <n v="0"/>
    <n v="-10"/>
    <n v="5.7"/>
    <n v="0"/>
    <n v="-10"/>
    <n v="0"/>
    <n v="0"/>
  </r>
  <r>
    <x v="0"/>
    <n v="22"/>
    <x v="20"/>
    <n v="0"/>
    <n v="0"/>
    <n v="-9"/>
    <n v="6.2"/>
    <n v="0"/>
    <n v="-9"/>
    <n v="0"/>
    <n v="0"/>
  </r>
  <r>
    <x v="0"/>
    <n v="22"/>
    <x v="21"/>
    <n v="0"/>
    <n v="0"/>
    <n v="-9"/>
    <n v="7.7"/>
    <n v="0"/>
    <n v="-9"/>
    <n v="0"/>
    <n v="0"/>
  </r>
  <r>
    <x v="0"/>
    <n v="22"/>
    <x v="22"/>
    <n v="0"/>
    <n v="0"/>
    <n v="-7"/>
    <n v="7.2"/>
    <n v="0"/>
    <n v="-7"/>
    <n v="0"/>
    <n v="0"/>
  </r>
  <r>
    <x v="0"/>
    <n v="22"/>
    <x v="23"/>
    <n v="0"/>
    <n v="0"/>
    <n v="-7"/>
    <n v="8.1999999999999993"/>
    <n v="0"/>
    <n v="-7"/>
    <n v="0"/>
    <n v="0"/>
  </r>
  <r>
    <x v="0"/>
    <n v="23"/>
    <x v="0"/>
    <n v="0"/>
    <n v="0"/>
    <n v="-7"/>
    <n v="5.0999999999999996"/>
    <n v="0"/>
    <n v="-7"/>
    <n v="0"/>
    <n v="0"/>
  </r>
  <r>
    <x v="0"/>
    <n v="23"/>
    <x v="1"/>
    <n v="0"/>
    <n v="0"/>
    <n v="-7"/>
    <n v="5.7"/>
    <n v="0"/>
    <n v="-7"/>
    <n v="0"/>
    <n v="0"/>
  </r>
  <r>
    <x v="0"/>
    <n v="23"/>
    <x v="2"/>
    <n v="0"/>
    <n v="0"/>
    <n v="-7"/>
    <n v="6.2"/>
    <n v="0"/>
    <n v="-7"/>
    <n v="0"/>
    <n v="0"/>
  </r>
  <r>
    <x v="0"/>
    <n v="23"/>
    <x v="3"/>
    <n v="0"/>
    <n v="0"/>
    <n v="-8"/>
    <n v="7.2"/>
    <n v="0"/>
    <n v="-8"/>
    <n v="0"/>
    <n v="0"/>
  </r>
  <r>
    <x v="0"/>
    <n v="23"/>
    <x v="4"/>
    <n v="0"/>
    <n v="0"/>
    <n v="-8"/>
    <n v="8.1999999999999993"/>
    <n v="0"/>
    <n v="-8"/>
    <n v="0"/>
    <n v="0"/>
  </r>
  <r>
    <x v="0"/>
    <n v="23"/>
    <x v="5"/>
    <n v="0"/>
    <n v="0"/>
    <n v="-8"/>
    <n v="8.1999999999999993"/>
    <n v="0"/>
    <n v="-8"/>
    <n v="0"/>
    <n v="0"/>
  </r>
  <r>
    <x v="0"/>
    <n v="23"/>
    <x v="6"/>
    <n v="0"/>
    <n v="0"/>
    <n v="-8"/>
    <n v="8.6999999999999993"/>
    <n v="0"/>
    <n v="-8"/>
    <n v="0"/>
    <n v="0"/>
  </r>
  <r>
    <x v="0"/>
    <n v="23"/>
    <x v="7"/>
    <n v="0"/>
    <n v="0"/>
    <n v="-10"/>
    <n v="7.2"/>
    <n v="0"/>
    <n v="-10"/>
    <n v="0"/>
    <n v="0"/>
  </r>
  <r>
    <x v="0"/>
    <n v="23"/>
    <x v="8"/>
    <n v="0"/>
    <n v="67"/>
    <n v="-11"/>
    <n v="6.7"/>
    <n v="66.933999999999997"/>
    <n v="-11.179"/>
    <n v="6735.1009999999997"/>
    <n v="6049.674"/>
  </r>
  <r>
    <x v="0"/>
    <n v="23"/>
    <x v="9"/>
    <n v="0"/>
    <n v="76"/>
    <n v="-11"/>
    <n v="7.7"/>
    <n v="72.825000000000003"/>
    <n v="-10.959"/>
    <n v="7321.4449999999997"/>
    <n v="6624.0680000000002"/>
  </r>
  <r>
    <x v="0"/>
    <n v="23"/>
    <x v="10"/>
    <n v="171"/>
    <n v="228"/>
    <n v="-11"/>
    <n v="5.0999999999999996"/>
    <n v="377.56900000000002"/>
    <n v="-4.077"/>
    <n v="36740.608999999997"/>
    <n v="35293.230000000003"/>
  </r>
  <r>
    <x v="0"/>
    <n v="23"/>
    <x v="11"/>
    <n v="12"/>
    <n v="172"/>
    <n v="-11"/>
    <n v="6.2"/>
    <n v="180.72200000000001"/>
    <n v="-8.2249999999999996"/>
    <n v="17961.692999999999"/>
    <n v="17027.107"/>
  </r>
  <r>
    <x v="0"/>
    <n v="23"/>
    <x v="12"/>
    <n v="186"/>
    <n v="237"/>
    <n v="-9"/>
    <n v="9.8000000000000007"/>
    <n v="408.88"/>
    <n v="-3.847"/>
    <n v="39823.527000000002"/>
    <n v="38280.476999999999"/>
  </r>
  <r>
    <x v="0"/>
    <n v="23"/>
    <x v="13"/>
    <n v="142"/>
    <n v="230"/>
    <n v="-9"/>
    <n v="7.7"/>
    <n v="361.71"/>
    <n v="-3.45"/>
    <n v="35143.273000000001"/>
    <n v="33744.188000000002"/>
  </r>
  <r>
    <x v="0"/>
    <n v="23"/>
    <x v="14"/>
    <n v="286"/>
    <n v="149"/>
    <n v="-9"/>
    <n v="7.2"/>
    <n v="344.93400000000003"/>
    <n v="-3.5590000000000002"/>
    <n v="33161.836000000003"/>
    <n v="31821.451000000001"/>
  </r>
  <r>
    <x v="0"/>
    <n v="23"/>
    <x v="15"/>
    <n v="465"/>
    <n v="78"/>
    <n v="-9"/>
    <n v="9.8000000000000007"/>
    <n v="302.42399999999998"/>
    <n v="-5.274"/>
    <n v="28094.438999999998"/>
    <n v="26898.09"/>
  </r>
  <r>
    <x v="0"/>
    <n v="23"/>
    <x v="16"/>
    <n v="192"/>
    <n v="20"/>
    <n v="-10"/>
    <n v="8.6999999999999993"/>
    <n v="81.534999999999997"/>
    <n v="-9.5500000000000007"/>
    <n v="7011.7030000000004"/>
    <n v="6320.6530000000002"/>
  </r>
  <r>
    <x v="0"/>
    <n v="23"/>
    <x v="17"/>
    <n v="0"/>
    <n v="0"/>
    <n v="-11"/>
    <n v="8.1999999999999993"/>
    <n v="0"/>
    <n v="-11"/>
    <n v="0"/>
    <n v="0"/>
  </r>
  <r>
    <x v="0"/>
    <n v="23"/>
    <x v="18"/>
    <n v="0"/>
    <n v="0"/>
    <n v="-12"/>
    <n v="8.6999999999999993"/>
    <n v="0"/>
    <n v="-12"/>
    <n v="0"/>
    <n v="0"/>
  </r>
  <r>
    <x v="0"/>
    <n v="23"/>
    <x v="19"/>
    <n v="0"/>
    <n v="0"/>
    <n v="-13"/>
    <n v="6.7"/>
    <n v="0"/>
    <n v="-13"/>
    <n v="0"/>
    <n v="0"/>
  </r>
  <r>
    <x v="0"/>
    <n v="23"/>
    <x v="20"/>
    <n v="0"/>
    <n v="0"/>
    <n v="-14"/>
    <n v="7.2"/>
    <n v="0"/>
    <n v="-14"/>
    <n v="0"/>
    <n v="0"/>
  </r>
  <r>
    <x v="0"/>
    <n v="23"/>
    <x v="21"/>
    <n v="0"/>
    <n v="0"/>
    <n v="-16"/>
    <n v="5.0999999999999996"/>
    <n v="0"/>
    <n v="-16"/>
    <n v="0"/>
    <n v="0"/>
  </r>
  <r>
    <x v="0"/>
    <n v="23"/>
    <x v="22"/>
    <n v="0"/>
    <n v="0"/>
    <n v="-16"/>
    <n v="5.0999999999999996"/>
    <n v="0"/>
    <n v="-16"/>
    <n v="0"/>
    <n v="0"/>
  </r>
  <r>
    <x v="0"/>
    <n v="23"/>
    <x v="23"/>
    <n v="0"/>
    <n v="0"/>
    <n v="-16"/>
    <n v="4.5999999999999996"/>
    <n v="0"/>
    <n v="-16"/>
    <n v="0"/>
    <n v="0"/>
  </r>
  <r>
    <x v="0"/>
    <n v="24"/>
    <x v="0"/>
    <n v="0"/>
    <n v="0"/>
    <n v="-17"/>
    <n v="2.1"/>
    <n v="0"/>
    <n v="-17"/>
    <n v="0"/>
    <n v="0"/>
  </r>
  <r>
    <x v="0"/>
    <n v="24"/>
    <x v="1"/>
    <n v="0"/>
    <n v="0"/>
    <n v="-17"/>
    <n v="4.0999999999999996"/>
    <n v="0"/>
    <n v="-17"/>
    <n v="0"/>
    <n v="0"/>
  </r>
  <r>
    <x v="0"/>
    <n v="24"/>
    <x v="2"/>
    <n v="0"/>
    <n v="0"/>
    <n v="-17"/>
    <n v="2.6"/>
    <n v="0"/>
    <n v="-17"/>
    <n v="0"/>
    <n v="0"/>
  </r>
  <r>
    <x v="0"/>
    <n v="24"/>
    <x v="3"/>
    <n v="0"/>
    <n v="0"/>
    <n v="-16"/>
    <n v="4.0999999999999996"/>
    <n v="0"/>
    <n v="-16"/>
    <n v="0"/>
    <n v="0"/>
  </r>
  <r>
    <x v="0"/>
    <n v="24"/>
    <x v="4"/>
    <n v="0"/>
    <n v="0"/>
    <n v="-18"/>
    <n v="2.6"/>
    <n v="0"/>
    <n v="-18"/>
    <n v="0"/>
    <n v="0"/>
  </r>
  <r>
    <x v="0"/>
    <n v="24"/>
    <x v="5"/>
    <n v="0"/>
    <n v="0"/>
    <n v="-17"/>
    <n v="2.6"/>
    <n v="0"/>
    <n v="-17"/>
    <n v="0"/>
    <n v="0"/>
  </r>
  <r>
    <x v="0"/>
    <n v="24"/>
    <x v="6"/>
    <n v="0"/>
    <n v="0"/>
    <n v="-19"/>
    <n v="2.1"/>
    <n v="0"/>
    <n v="-19"/>
    <n v="0"/>
    <n v="0"/>
  </r>
  <r>
    <x v="0"/>
    <n v="24"/>
    <x v="7"/>
    <n v="0"/>
    <n v="0"/>
    <n v="-19"/>
    <n v="1.5"/>
    <n v="0"/>
    <n v="-19"/>
    <n v="0"/>
    <n v="0"/>
  </r>
  <r>
    <x v="0"/>
    <n v="24"/>
    <x v="8"/>
    <n v="472"/>
    <n v="79"/>
    <n v="-16"/>
    <n v="2.6"/>
    <n v="289.81400000000002"/>
    <n v="-9.4969999999999999"/>
    <n v="27074.812999999998"/>
    <n v="25906.388999999999"/>
  </r>
  <r>
    <x v="0"/>
    <n v="24"/>
    <x v="9"/>
    <n v="568"/>
    <n v="104"/>
    <n v="-12"/>
    <n v="3.1"/>
    <n v="455.31700000000001"/>
    <n v="4.1000000000000002E-2"/>
    <n v="42666.402000000002"/>
    <n v="41032.258000000002"/>
  </r>
  <r>
    <x v="0"/>
    <n v="24"/>
    <x v="10"/>
    <n v="500"/>
    <n v="168"/>
    <n v="-11"/>
    <n v="0"/>
    <n v="549.69299999999998"/>
    <n v="15.965999999999999"/>
    <n v="48837.512000000002"/>
    <n v="46996.152000000002"/>
  </r>
  <r>
    <x v="0"/>
    <n v="24"/>
    <x v="11"/>
    <n v="115"/>
    <n v="227"/>
    <n v="-10"/>
    <n v="2.1"/>
    <n v="332.15300000000002"/>
    <n v="1.1220000000000001"/>
    <n v="31703.912"/>
    <n v="30405.865000000002"/>
  </r>
  <r>
    <x v="0"/>
    <n v="24"/>
    <x v="12"/>
    <n v="18"/>
    <n v="211"/>
    <n v="-8"/>
    <n v="2.6"/>
    <n v="228.33799999999999"/>
    <n v="-1.9159999999999999"/>
    <n v="22111.208999999999"/>
    <n v="21073.657999999999"/>
  </r>
  <r>
    <x v="0"/>
    <n v="24"/>
    <x v="13"/>
    <n v="36"/>
    <n v="179"/>
    <n v="-6"/>
    <n v="4.0999999999999996"/>
    <n v="215.33600000000001"/>
    <n v="-1.7969999999999999"/>
    <n v="20820.898000000001"/>
    <n v="19815.993999999999"/>
  </r>
  <r>
    <x v="0"/>
    <n v="24"/>
    <x v="14"/>
    <n v="357"/>
    <n v="150"/>
    <n v="-7"/>
    <n v="5.0999999999999996"/>
    <n v="389.02600000000001"/>
    <n v="0.51900000000000002"/>
    <n v="36721.141000000003"/>
    <n v="35274.355000000003"/>
  </r>
  <r>
    <x v="0"/>
    <n v="24"/>
    <x v="15"/>
    <n v="376"/>
    <n v="78"/>
    <n v="-7"/>
    <n v="3.6"/>
    <n v="264.67399999999998"/>
    <n v="-0.503"/>
    <n v="24224.491999999998"/>
    <n v="23132.248"/>
  </r>
  <r>
    <x v="0"/>
    <n v="24"/>
    <x v="16"/>
    <n v="27"/>
    <n v="22"/>
    <n v="-7"/>
    <n v="4.0999999999999996"/>
    <n v="31.835999999999999"/>
    <n v="-7.37"/>
    <n v="2995.8229999999999"/>
    <n v="2383.8470000000002"/>
  </r>
  <r>
    <x v="0"/>
    <n v="24"/>
    <x v="17"/>
    <n v="0"/>
    <n v="0"/>
    <n v="-7"/>
    <n v="2.6"/>
    <n v="0"/>
    <n v="-7"/>
    <n v="0"/>
    <n v="0"/>
  </r>
  <r>
    <x v="0"/>
    <n v="24"/>
    <x v="18"/>
    <n v="0"/>
    <n v="0"/>
    <n v="-8"/>
    <n v="5.0999999999999996"/>
    <n v="0"/>
    <n v="-8"/>
    <n v="0"/>
    <n v="0"/>
  </r>
  <r>
    <x v="0"/>
    <n v="24"/>
    <x v="19"/>
    <n v="0"/>
    <n v="0"/>
    <n v="-8"/>
    <n v="4.5999999999999996"/>
    <n v="0"/>
    <n v="-8"/>
    <n v="0"/>
    <n v="0"/>
  </r>
  <r>
    <x v="0"/>
    <n v="24"/>
    <x v="20"/>
    <n v="0"/>
    <n v="0"/>
    <n v="-8"/>
    <n v="4.5999999999999996"/>
    <n v="0"/>
    <n v="-8"/>
    <n v="0"/>
    <n v="0"/>
  </r>
  <r>
    <x v="0"/>
    <n v="24"/>
    <x v="21"/>
    <n v="0"/>
    <n v="0"/>
    <n v="-8"/>
    <n v="3.1"/>
    <n v="0"/>
    <n v="-8"/>
    <n v="0"/>
    <n v="0"/>
  </r>
  <r>
    <x v="0"/>
    <n v="24"/>
    <x v="22"/>
    <n v="0"/>
    <n v="0"/>
    <n v="-9"/>
    <n v="2.6"/>
    <n v="0"/>
    <n v="-9"/>
    <n v="0"/>
    <n v="0"/>
  </r>
  <r>
    <x v="0"/>
    <n v="24"/>
    <x v="23"/>
    <n v="0"/>
    <n v="0"/>
    <n v="-9"/>
    <n v="3.1"/>
    <n v="0"/>
    <n v="-9"/>
    <n v="0"/>
    <n v="0"/>
  </r>
  <r>
    <x v="0"/>
    <n v="25"/>
    <x v="0"/>
    <n v="0"/>
    <n v="0"/>
    <n v="-9"/>
    <n v="4.0999999999999996"/>
    <n v="0"/>
    <n v="-9"/>
    <n v="0"/>
    <n v="0"/>
  </r>
  <r>
    <x v="0"/>
    <n v="25"/>
    <x v="1"/>
    <n v="0"/>
    <n v="0"/>
    <n v="-9"/>
    <n v="2.1"/>
    <n v="0"/>
    <n v="-9"/>
    <n v="0"/>
    <n v="0"/>
  </r>
  <r>
    <x v="0"/>
    <n v="25"/>
    <x v="2"/>
    <n v="0"/>
    <n v="0"/>
    <n v="-10"/>
    <n v="2.6"/>
    <n v="0"/>
    <n v="-10"/>
    <n v="0"/>
    <n v="0"/>
  </r>
  <r>
    <x v="0"/>
    <n v="25"/>
    <x v="3"/>
    <n v="0"/>
    <n v="0"/>
    <n v="-14"/>
    <n v="0"/>
    <n v="0"/>
    <n v="-14"/>
    <n v="0"/>
    <n v="0"/>
  </r>
  <r>
    <x v="0"/>
    <n v="25"/>
    <x v="4"/>
    <n v="0"/>
    <n v="0"/>
    <n v="-16"/>
    <n v="0"/>
    <n v="0"/>
    <n v="-16"/>
    <n v="0"/>
    <n v="0"/>
  </r>
  <r>
    <x v="0"/>
    <n v="25"/>
    <x v="5"/>
    <n v="0"/>
    <n v="0"/>
    <n v="-17"/>
    <n v="0"/>
    <n v="0"/>
    <n v="-17"/>
    <n v="0"/>
    <n v="0"/>
  </r>
  <r>
    <x v="0"/>
    <n v="25"/>
    <x v="6"/>
    <n v="0"/>
    <n v="0"/>
    <n v="-16"/>
    <n v="0"/>
    <n v="0"/>
    <n v="-16"/>
    <n v="0"/>
    <n v="0"/>
  </r>
  <r>
    <x v="0"/>
    <n v="25"/>
    <x v="7"/>
    <n v="0"/>
    <n v="0"/>
    <n v="-16"/>
    <n v="1.5"/>
    <n v="0"/>
    <n v="-16"/>
    <n v="0"/>
    <n v="0"/>
  </r>
  <r>
    <x v="0"/>
    <n v="25"/>
    <x v="8"/>
    <n v="296"/>
    <n v="113"/>
    <n v="-8"/>
    <n v="0"/>
    <n v="256.88200000000001"/>
    <n v="0.75900000000000001"/>
    <n v="23478.5"/>
    <n v="22405.736000000001"/>
  </r>
  <r>
    <x v="0"/>
    <n v="25"/>
    <x v="9"/>
    <n v="312"/>
    <n v="141"/>
    <n v="-6"/>
    <n v="2.1"/>
    <n v="343.24799999999999"/>
    <n v="3.8250000000000002"/>
    <n v="31876.699000000001"/>
    <n v="30573.671999999999"/>
  </r>
  <r>
    <x v="0"/>
    <n v="25"/>
    <x v="10"/>
    <n v="427"/>
    <n v="166"/>
    <n v="-4"/>
    <n v="1.5"/>
    <n v="498.15"/>
    <n v="12.582000000000001"/>
    <n v="44962.815999999999"/>
    <n v="43253.078000000001"/>
  </r>
  <r>
    <x v="0"/>
    <n v="25"/>
    <x v="11"/>
    <n v="525"/>
    <n v="167"/>
    <n v="-3"/>
    <n v="3.1"/>
    <n v="603.25599999999997"/>
    <n v="13.705"/>
    <n v="54350.555"/>
    <n v="52313.097999999998"/>
  </r>
  <r>
    <x v="0"/>
    <n v="25"/>
    <x v="12"/>
    <n v="431"/>
    <n v="192"/>
    <n v="-2"/>
    <n v="3.1"/>
    <n v="563.44000000000005"/>
    <n v="13.977"/>
    <n v="50745.894999999997"/>
    <n v="48837.828000000001"/>
  </r>
  <r>
    <x v="0"/>
    <n v="25"/>
    <x v="13"/>
    <n v="629"/>
    <n v="130"/>
    <n v="-2"/>
    <n v="3.1"/>
    <n v="612.80999999999995"/>
    <n v="15.176"/>
    <n v="54652.125"/>
    <n v="52603.641000000003"/>
  </r>
  <r>
    <x v="0"/>
    <n v="25"/>
    <x v="14"/>
    <n v="655"/>
    <n v="84"/>
    <n v="-1"/>
    <n v="1.5"/>
    <n v="504.91500000000002"/>
    <n v="17.234999999999999"/>
    <n v="44026.766000000003"/>
    <n v="42348.059000000001"/>
  </r>
  <r>
    <x v="0"/>
    <n v="25"/>
    <x v="15"/>
    <n v="585"/>
    <n v="58"/>
    <n v="-1"/>
    <n v="2.1"/>
    <n v="337.61500000000001"/>
    <n v="9.7929999999999993"/>
    <n v="29247.002"/>
    <n v="28018.662"/>
  </r>
  <r>
    <x v="0"/>
    <n v="25"/>
    <x v="16"/>
    <n v="261"/>
    <n v="21"/>
    <n v="-2"/>
    <n v="2.6"/>
    <n v="100.89"/>
    <n v="0.19400000000000001"/>
    <n v="8203.8119999999999"/>
    <n v="7488.23"/>
  </r>
  <r>
    <x v="0"/>
    <n v="25"/>
    <x v="17"/>
    <n v="0"/>
    <n v="0"/>
    <n v="-4"/>
    <n v="0"/>
    <n v="0"/>
    <n v="-4"/>
    <n v="0"/>
    <n v="0"/>
  </r>
  <r>
    <x v="0"/>
    <n v="25"/>
    <x v="18"/>
    <n v="0"/>
    <n v="0"/>
    <n v="-3"/>
    <n v="2.1"/>
    <n v="0"/>
    <n v="-3"/>
    <n v="0"/>
    <n v="0"/>
  </r>
  <r>
    <x v="0"/>
    <n v="25"/>
    <x v="19"/>
    <n v="0"/>
    <n v="0"/>
    <n v="-3"/>
    <n v="0"/>
    <n v="0"/>
    <n v="-3"/>
    <n v="0"/>
    <n v="0"/>
  </r>
  <r>
    <x v="0"/>
    <n v="25"/>
    <x v="20"/>
    <n v="0"/>
    <n v="0"/>
    <n v="-3"/>
    <n v="0"/>
    <n v="0"/>
    <n v="-3"/>
    <n v="0"/>
    <n v="0"/>
  </r>
  <r>
    <x v="0"/>
    <n v="25"/>
    <x v="21"/>
    <n v="0"/>
    <n v="0"/>
    <n v="-3"/>
    <n v="1.5"/>
    <n v="0"/>
    <n v="-3"/>
    <n v="0"/>
    <n v="0"/>
  </r>
  <r>
    <x v="0"/>
    <n v="25"/>
    <x v="22"/>
    <n v="0"/>
    <n v="0"/>
    <n v="-4"/>
    <n v="0"/>
    <n v="0"/>
    <n v="-4"/>
    <n v="0"/>
    <n v="0"/>
  </r>
  <r>
    <x v="0"/>
    <n v="25"/>
    <x v="23"/>
    <n v="0"/>
    <n v="0"/>
    <n v="-3"/>
    <n v="3.1"/>
    <n v="0"/>
    <n v="-3"/>
    <n v="0"/>
    <n v="0"/>
  </r>
  <r>
    <x v="0"/>
    <n v="26"/>
    <x v="0"/>
    <n v="0"/>
    <n v="0"/>
    <n v="-4"/>
    <n v="2.6"/>
    <n v="0"/>
    <n v="-4"/>
    <n v="0"/>
    <n v="0"/>
  </r>
  <r>
    <x v="0"/>
    <n v="26"/>
    <x v="1"/>
    <n v="0"/>
    <n v="0"/>
    <n v="-4"/>
    <n v="1.5"/>
    <n v="0"/>
    <n v="-4"/>
    <n v="0"/>
    <n v="0"/>
  </r>
  <r>
    <x v="0"/>
    <n v="26"/>
    <x v="2"/>
    <n v="0"/>
    <n v="0"/>
    <n v="-4"/>
    <n v="0"/>
    <n v="0"/>
    <n v="-4"/>
    <n v="0"/>
    <n v="0"/>
  </r>
  <r>
    <x v="0"/>
    <n v="26"/>
    <x v="3"/>
    <n v="0"/>
    <n v="0"/>
    <n v="-5"/>
    <n v="0"/>
    <n v="0"/>
    <n v="-5"/>
    <n v="0"/>
    <n v="0"/>
  </r>
  <r>
    <x v="0"/>
    <n v="26"/>
    <x v="4"/>
    <n v="0"/>
    <n v="0"/>
    <n v="-5"/>
    <n v="1.5"/>
    <n v="0"/>
    <n v="-5"/>
    <n v="0"/>
    <n v="0"/>
  </r>
  <r>
    <x v="0"/>
    <n v="26"/>
    <x v="5"/>
    <n v="0"/>
    <n v="0"/>
    <n v="-5"/>
    <n v="1.5"/>
    <n v="0"/>
    <n v="-5"/>
    <n v="0"/>
    <n v="0"/>
  </r>
  <r>
    <x v="0"/>
    <n v="26"/>
    <x v="6"/>
    <n v="0"/>
    <n v="0"/>
    <n v="-5"/>
    <n v="1.5"/>
    <n v="0"/>
    <n v="-5"/>
    <n v="0"/>
    <n v="0"/>
  </r>
  <r>
    <x v="0"/>
    <n v="26"/>
    <x v="7"/>
    <n v="0"/>
    <n v="0"/>
    <n v="-4"/>
    <n v="1.5"/>
    <n v="0"/>
    <n v="-4"/>
    <n v="0"/>
    <n v="0"/>
  </r>
  <r>
    <x v="0"/>
    <n v="26"/>
    <x v="8"/>
    <n v="0"/>
    <n v="58"/>
    <n v="-4"/>
    <n v="2.6"/>
    <n v="56.436"/>
    <n v="-4.7569999999999997"/>
    <n v="5532.3109999999997"/>
    <n v="4871.0309999999999"/>
  </r>
  <r>
    <x v="0"/>
    <n v="26"/>
    <x v="9"/>
    <n v="0"/>
    <n v="55"/>
    <n v="-4"/>
    <n v="3.1"/>
    <n v="52.137999999999998"/>
    <n v="-4.5819999999999999"/>
    <n v="5107.28"/>
    <n v="4454.415"/>
  </r>
  <r>
    <x v="0"/>
    <n v="26"/>
    <x v="10"/>
    <n v="0"/>
    <n v="70"/>
    <n v="-4"/>
    <n v="3.1"/>
    <n v="66.412000000000006"/>
    <n v="-4.1849999999999996"/>
    <n v="6494.8620000000001"/>
    <n v="5814.2969999999996"/>
  </r>
  <r>
    <x v="0"/>
    <n v="26"/>
    <x v="11"/>
    <n v="0"/>
    <n v="80"/>
    <n v="-4"/>
    <n v="3.1"/>
    <n v="75.94"/>
    <n v="-3.8479999999999999"/>
    <n v="7416.3689999999997"/>
    <n v="6717.0469999999996"/>
  </r>
  <r>
    <x v="0"/>
    <n v="26"/>
    <x v="12"/>
    <n v="0"/>
    <n v="83"/>
    <n v="-4"/>
    <n v="4.0999999999999996"/>
    <n v="78.798000000000002"/>
    <n v="-3.7610000000000001"/>
    <n v="7692.7070000000003"/>
    <n v="6987.7020000000002"/>
  </r>
  <r>
    <x v="0"/>
    <n v="26"/>
    <x v="13"/>
    <n v="0"/>
    <n v="75"/>
    <n v="-4"/>
    <n v="3.1"/>
    <n v="71.173000000000002"/>
    <n v="-3.9350000000000001"/>
    <n v="6953.2939999999999"/>
    <n v="6263.4340000000002"/>
  </r>
  <r>
    <x v="0"/>
    <n v="26"/>
    <x v="14"/>
    <n v="0"/>
    <n v="55"/>
    <n v="-3"/>
    <n v="3.1"/>
    <n v="52.137999999999998"/>
    <n v="-3.516"/>
    <n v="5084.8670000000002"/>
    <n v="4432.4430000000002"/>
  </r>
  <r>
    <x v="0"/>
    <n v="26"/>
    <x v="15"/>
    <n v="0"/>
    <n v="64"/>
    <n v="-3"/>
    <n v="3.6"/>
    <n v="61.954000000000001"/>
    <n v="-3.29"/>
    <n v="6036.5"/>
    <n v="5365.1580000000004"/>
  </r>
  <r>
    <x v="0"/>
    <n v="26"/>
    <x v="16"/>
    <n v="0"/>
    <n v="22"/>
    <n v="-3"/>
    <n v="6.2"/>
    <n v="20.838999999999999"/>
    <n v="-4.0030000000000001"/>
    <n v="2036.4"/>
    <n v="1442.502"/>
  </r>
  <r>
    <x v="0"/>
    <n v="26"/>
    <x v="17"/>
    <n v="0"/>
    <n v="0"/>
    <n v="-4"/>
    <n v="4.5999999999999996"/>
    <n v="0"/>
    <n v="-4"/>
    <n v="0"/>
    <n v="0"/>
  </r>
  <r>
    <x v="0"/>
    <n v="26"/>
    <x v="18"/>
    <n v="0"/>
    <n v="0"/>
    <n v="-7"/>
    <n v="4.0999999999999996"/>
    <n v="0"/>
    <n v="-7"/>
    <n v="0"/>
    <n v="0"/>
  </r>
  <r>
    <x v="0"/>
    <n v="26"/>
    <x v="19"/>
    <n v="0"/>
    <n v="0"/>
    <n v="-8"/>
    <n v="3.1"/>
    <n v="0"/>
    <n v="-8"/>
    <n v="0"/>
    <n v="0"/>
  </r>
  <r>
    <x v="0"/>
    <n v="26"/>
    <x v="20"/>
    <n v="0"/>
    <n v="0"/>
    <n v="-9"/>
    <n v="3.1"/>
    <n v="0"/>
    <n v="-9"/>
    <n v="0"/>
    <n v="0"/>
  </r>
  <r>
    <x v="0"/>
    <n v="26"/>
    <x v="21"/>
    <n v="0"/>
    <n v="0"/>
    <n v="-11"/>
    <n v="3.1"/>
    <n v="0"/>
    <n v="-11"/>
    <n v="0"/>
    <n v="0"/>
  </r>
  <r>
    <x v="0"/>
    <n v="26"/>
    <x v="22"/>
    <n v="0"/>
    <n v="0"/>
    <n v="-12"/>
    <n v="3.6"/>
    <n v="0"/>
    <n v="-12"/>
    <n v="0"/>
    <n v="0"/>
  </r>
  <r>
    <x v="0"/>
    <n v="26"/>
    <x v="23"/>
    <n v="0"/>
    <n v="0"/>
    <n v="-13"/>
    <n v="3.1"/>
    <n v="0"/>
    <n v="-13"/>
    <n v="0"/>
    <n v="0"/>
  </r>
  <r>
    <x v="0"/>
    <n v="27"/>
    <x v="0"/>
    <n v="0"/>
    <n v="0"/>
    <n v="-13"/>
    <n v="4.0999999999999996"/>
    <n v="0"/>
    <n v="-13"/>
    <n v="0"/>
    <n v="0"/>
  </r>
  <r>
    <x v="0"/>
    <n v="27"/>
    <x v="1"/>
    <n v="0"/>
    <n v="0"/>
    <n v="-14"/>
    <n v="3.1"/>
    <n v="0"/>
    <n v="-14"/>
    <n v="0"/>
    <n v="0"/>
  </r>
  <r>
    <x v="0"/>
    <n v="27"/>
    <x v="2"/>
    <n v="0"/>
    <n v="0"/>
    <n v="-16"/>
    <n v="4.0999999999999996"/>
    <n v="0"/>
    <n v="-16"/>
    <n v="0"/>
    <n v="0"/>
  </r>
  <r>
    <x v="0"/>
    <n v="27"/>
    <x v="3"/>
    <n v="0"/>
    <n v="0"/>
    <n v="-16"/>
    <n v="3.6"/>
    <n v="0"/>
    <n v="-16"/>
    <n v="0"/>
    <n v="0"/>
  </r>
  <r>
    <x v="0"/>
    <n v="27"/>
    <x v="4"/>
    <n v="0"/>
    <n v="0"/>
    <n v="-16"/>
    <n v="2.1"/>
    <n v="0"/>
    <n v="-16"/>
    <n v="0"/>
    <n v="0"/>
  </r>
  <r>
    <x v="0"/>
    <n v="27"/>
    <x v="5"/>
    <n v="0"/>
    <n v="0"/>
    <n v="-17"/>
    <n v="2.1"/>
    <n v="0"/>
    <n v="-17"/>
    <n v="0"/>
    <n v="0"/>
  </r>
  <r>
    <x v="0"/>
    <n v="27"/>
    <x v="6"/>
    <n v="0"/>
    <n v="0"/>
    <n v="-16"/>
    <n v="4.5999999999999996"/>
    <n v="0"/>
    <n v="-16"/>
    <n v="0"/>
    <n v="0"/>
  </r>
  <r>
    <x v="0"/>
    <n v="27"/>
    <x v="7"/>
    <n v="0"/>
    <n v="0"/>
    <n v="-16"/>
    <n v="5.7"/>
    <n v="0"/>
    <n v="-16"/>
    <n v="0"/>
    <n v="0"/>
  </r>
  <r>
    <x v="0"/>
    <n v="27"/>
    <x v="8"/>
    <n v="482"/>
    <n v="79"/>
    <n v="-15"/>
    <n v="4.5999999999999996"/>
    <n v="295.62400000000002"/>
    <n v="-9.7899999999999991"/>
    <n v="27679.955000000002"/>
    <n v="26495"/>
  </r>
  <r>
    <x v="0"/>
    <n v="27"/>
    <x v="9"/>
    <n v="517"/>
    <n v="115"/>
    <n v="-14"/>
    <n v="4.0999999999999996"/>
    <n v="439.42500000000001"/>
    <n v="-3.87"/>
    <n v="41945.258000000002"/>
    <n v="40334.483999999997"/>
  </r>
  <r>
    <x v="0"/>
    <n v="27"/>
    <x v="10"/>
    <n v="518"/>
    <n v="154"/>
    <n v="-13"/>
    <n v="5.7"/>
    <n v="549.63"/>
    <n v="-2.16"/>
    <n v="52828.656000000003"/>
    <n v="50846.366999999998"/>
  </r>
  <r>
    <x v="0"/>
    <n v="27"/>
    <x v="11"/>
    <n v="573"/>
    <n v="152"/>
    <n v="-13"/>
    <n v="5.7"/>
    <n v="625.11099999999999"/>
    <n v="-0.35099999999999998"/>
    <n v="59850.542999999998"/>
    <n v="57607.129000000001"/>
  </r>
  <r>
    <x v="0"/>
    <n v="27"/>
    <x v="12"/>
    <n v="467"/>
    <n v="182"/>
    <n v="-12"/>
    <n v="7.2"/>
    <n v="582.16800000000001"/>
    <n v="-1.853"/>
    <n v="56141.972999999998"/>
    <n v="54038.565999999999"/>
  </r>
  <r>
    <x v="0"/>
    <n v="27"/>
    <x v="13"/>
    <n v="398"/>
    <n v="180"/>
    <n v="-12"/>
    <n v="6.7"/>
    <n v="494.363"/>
    <n v="-3.077"/>
    <n v="47809.195"/>
    <n v="46003.266000000003"/>
  </r>
  <r>
    <x v="0"/>
    <n v="27"/>
    <x v="14"/>
    <n v="515"/>
    <n v="132"/>
    <n v="-12"/>
    <n v="5.0999999999999996"/>
    <n v="474.75900000000001"/>
    <n v="-1.897"/>
    <n v="45180.32"/>
    <n v="43463.332000000002"/>
  </r>
  <r>
    <x v="0"/>
    <n v="27"/>
    <x v="15"/>
    <n v="485"/>
    <n v="84"/>
    <n v="-12"/>
    <n v="5.7"/>
    <n v="323.16199999999998"/>
    <n v="-5.843"/>
    <n v="30207.675999999999"/>
    <n v="28952.324000000001"/>
  </r>
  <r>
    <x v="0"/>
    <n v="27"/>
    <x v="16"/>
    <n v="182"/>
    <n v="25"/>
    <n v="-13"/>
    <n v="4.0999999999999996"/>
    <n v="83.960999999999999"/>
    <n v="-11.839"/>
    <n v="7385.4790000000003"/>
    <n v="6686.79"/>
  </r>
  <r>
    <x v="0"/>
    <n v="27"/>
    <x v="17"/>
    <n v="0"/>
    <n v="0"/>
    <n v="-13"/>
    <n v="1.5"/>
    <n v="0"/>
    <n v="-13"/>
    <n v="0"/>
    <n v="0"/>
  </r>
  <r>
    <x v="0"/>
    <n v="27"/>
    <x v="18"/>
    <n v="0"/>
    <n v="0"/>
    <n v="-13"/>
    <n v="4.5999999999999996"/>
    <n v="0"/>
    <n v="-13"/>
    <n v="0"/>
    <n v="0"/>
  </r>
  <r>
    <x v="0"/>
    <n v="27"/>
    <x v="19"/>
    <n v="0"/>
    <n v="0"/>
    <n v="-13"/>
    <n v="3.6"/>
    <n v="0"/>
    <n v="-13"/>
    <n v="0"/>
    <n v="0"/>
  </r>
  <r>
    <x v="0"/>
    <n v="27"/>
    <x v="20"/>
    <n v="0"/>
    <n v="0"/>
    <n v="-13"/>
    <n v="5.7"/>
    <n v="0"/>
    <n v="-13"/>
    <n v="0"/>
    <n v="0"/>
  </r>
  <r>
    <x v="0"/>
    <n v="27"/>
    <x v="21"/>
    <n v="0"/>
    <n v="0"/>
    <n v="-14"/>
    <n v="3.6"/>
    <n v="0"/>
    <n v="-14"/>
    <n v="0"/>
    <n v="0"/>
  </r>
  <r>
    <x v="0"/>
    <n v="27"/>
    <x v="22"/>
    <n v="0"/>
    <n v="0"/>
    <n v="-14"/>
    <n v="4.0999999999999996"/>
    <n v="0"/>
    <n v="-14"/>
    <n v="0"/>
    <n v="0"/>
  </r>
  <r>
    <x v="0"/>
    <n v="27"/>
    <x v="23"/>
    <n v="0"/>
    <n v="0"/>
    <n v="-15"/>
    <n v="1.5"/>
    <n v="0"/>
    <n v="-15"/>
    <n v="0"/>
    <n v="0"/>
  </r>
  <r>
    <x v="0"/>
    <n v="28"/>
    <x v="0"/>
    <n v="0"/>
    <n v="0"/>
    <n v="-16"/>
    <n v="2.1"/>
    <n v="0"/>
    <n v="-16"/>
    <n v="0"/>
    <n v="0"/>
  </r>
  <r>
    <x v="0"/>
    <n v="28"/>
    <x v="1"/>
    <n v="0"/>
    <n v="0"/>
    <n v="-16"/>
    <n v="3.1"/>
    <n v="0"/>
    <n v="-16"/>
    <n v="0"/>
    <n v="0"/>
  </r>
  <r>
    <x v="0"/>
    <n v="28"/>
    <x v="2"/>
    <n v="0"/>
    <n v="0"/>
    <n v="-17"/>
    <n v="1.5"/>
    <n v="0"/>
    <n v="-17"/>
    <n v="0"/>
    <n v="0"/>
  </r>
  <r>
    <x v="0"/>
    <n v="28"/>
    <x v="3"/>
    <n v="0"/>
    <n v="0"/>
    <n v="-17"/>
    <n v="3.1"/>
    <n v="0"/>
    <n v="-17"/>
    <n v="0"/>
    <n v="0"/>
  </r>
  <r>
    <x v="0"/>
    <n v="28"/>
    <x v="4"/>
    <n v="0"/>
    <n v="0"/>
    <n v="-17"/>
    <n v="2.1"/>
    <n v="0"/>
    <n v="-17"/>
    <n v="0"/>
    <n v="0"/>
  </r>
  <r>
    <x v="0"/>
    <n v="28"/>
    <x v="5"/>
    <n v="0"/>
    <n v="0"/>
    <n v="-17"/>
    <n v="0"/>
    <n v="0"/>
    <n v="-17"/>
    <n v="0"/>
    <n v="0"/>
  </r>
  <r>
    <x v="0"/>
    <n v="28"/>
    <x v="6"/>
    <n v="0"/>
    <n v="0"/>
    <n v="-17"/>
    <n v="2.1"/>
    <n v="0"/>
    <n v="-17"/>
    <n v="0"/>
    <n v="0"/>
  </r>
  <r>
    <x v="0"/>
    <n v="28"/>
    <x v="7"/>
    <n v="0"/>
    <n v="0"/>
    <n v="-16"/>
    <n v="2.1"/>
    <n v="0"/>
    <n v="-16"/>
    <n v="0"/>
    <n v="0"/>
  </r>
  <r>
    <x v="0"/>
    <n v="28"/>
    <x v="8"/>
    <n v="421"/>
    <n v="98"/>
    <n v="-16"/>
    <n v="2.1"/>
    <n v="292.36099999999999"/>
    <n v="-9"/>
    <n v="27516.088"/>
    <n v="26335.620999999999"/>
  </r>
  <r>
    <x v="0"/>
    <n v="28"/>
    <x v="9"/>
    <n v="542"/>
    <n v="105"/>
    <n v="-12"/>
    <n v="2.6"/>
    <n v="446.00599999999997"/>
    <n v="0.51600000000000001"/>
    <n v="41779.733999999997"/>
    <n v="40174.300999999999"/>
  </r>
  <r>
    <x v="0"/>
    <n v="28"/>
    <x v="10"/>
    <n v="530"/>
    <n v="147"/>
    <n v="-10"/>
    <n v="3.1"/>
    <n v="551.17899999999997"/>
    <n v="5.2969999999999997"/>
    <n v="51329.726999999999"/>
    <n v="49401.004000000001"/>
  </r>
  <r>
    <x v="0"/>
    <n v="28"/>
    <x v="11"/>
    <n v="434"/>
    <n v="194"/>
    <n v="-9"/>
    <n v="4.0999999999999996"/>
    <n v="568.13"/>
    <n v="5.1440000000000001"/>
    <n v="53191.620999999999"/>
    <n v="51196.25"/>
  </r>
  <r>
    <x v="0"/>
    <n v="28"/>
    <x v="12"/>
    <n v="329"/>
    <n v="226"/>
    <n v="-8"/>
    <n v="5.0999999999999996"/>
    <n v="517.423"/>
    <n v="3.2309999999999999"/>
    <n v="48887.913999999997"/>
    <n v="47044.809000000001"/>
  </r>
  <r>
    <x v="0"/>
    <n v="28"/>
    <x v="13"/>
    <n v="558"/>
    <n v="161"/>
    <n v="-7"/>
    <n v="3.1"/>
    <n v="598.78700000000003"/>
    <n v="9.7899999999999991"/>
    <n v="54766.438000000002"/>
    <n v="52713.766000000003"/>
  </r>
  <r>
    <x v="0"/>
    <n v="28"/>
    <x v="14"/>
    <n v="515"/>
    <n v="119"/>
    <n v="-6"/>
    <n v="2.6"/>
    <n v="461.411"/>
    <n v="8.15"/>
    <n v="42060.688000000002"/>
    <n v="40446.184000000001"/>
  </r>
  <r>
    <x v="0"/>
    <n v="28"/>
    <x v="15"/>
    <n v="548"/>
    <n v="67"/>
    <n v="-7"/>
    <n v="4.0999999999999996"/>
    <n v="335.99400000000003"/>
    <n v="0.998"/>
    <n v="30404.223000000002"/>
    <n v="29143.307000000001"/>
  </r>
  <r>
    <x v="0"/>
    <n v="28"/>
    <x v="16"/>
    <n v="292"/>
    <n v="25"/>
    <n v="-7"/>
    <n v="1.5"/>
    <n v="113.95"/>
    <n v="-3.5710000000000002"/>
    <n v="9434.9660000000003"/>
    <n v="8693.5419999999995"/>
  </r>
  <r>
    <x v="0"/>
    <n v="28"/>
    <x v="17"/>
    <n v="0"/>
    <n v="0"/>
    <n v="-9"/>
    <n v="0"/>
    <n v="0"/>
    <n v="-9"/>
    <n v="0"/>
    <n v="0"/>
  </r>
  <r>
    <x v="0"/>
    <n v="28"/>
    <x v="18"/>
    <n v="0"/>
    <n v="0"/>
    <n v="-12"/>
    <n v="0"/>
    <n v="0"/>
    <n v="-12"/>
    <n v="0"/>
    <n v="0"/>
  </r>
  <r>
    <x v="0"/>
    <n v="28"/>
    <x v="19"/>
    <n v="0"/>
    <n v="0"/>
    <n v="-13"/>
    <n v="2.1"/>
    <n v="0"/>
    <n v="-13"/>
    <n v="0"/>
    <n v="0"/>
  </r>
  <r>
    <x v="0"/>
    <n v="28"/>
    <x v="20"/>
    <n v="0"/>
    <n v="0"/>
    <n v="-16"/>
    <n v="0"/>
    <n v="0"/>
    <n v="-16"/>
    <n v="0"/>
    <n v="0"/>
  </r>
  <r>
    <x v="0"/>
    <n v="28"/>
    <x v="21"/>
    <n v="0"/>
    <n v="0"/>
    <n v="-17"/>
    <n v="0"/>
    <n v="0"/>
    <n v="-17"/>
    <n v="0"/>
    <n v="0"/>
  </r>
  <r>
    <x v="0"/>
    <n v="28"/>
    <x v="22"/>
    <n v="0"/>
    <n v="0"/>
    <n v="-17"/>
    <n v="1.5"/>
    <n v="0"/>
    <n v="-17"/>
    <n v="0"/>
    <n v="0"/>
  </r>
  <r>
    <x v="0"/>
    <n v="28"/>
    <x v="23"/>
    <n v="0"/>
    <n v="0"/>
    <n v="-18"/>
    <n v="0"/>
    <n v="0"/>
    <n v="-18"/>
    <n v="0"/>
    <n v="0"/>
  </r>
  <r>
    <x v="0"/>
    <n v="29"/>
    <x v="0"/>
    <n v="0"/>
    <n v="0"/>
    <n v="-18"/>
    <n v="0"/>
    <n v="0"/>
    <n v="-18"/>
    <n v="0"/>
    <n v="0"/>
  </r>
  <r>
    <x v="0"/>
    <n v="29"/>
    <x v="1"/>
    <n v="0"/>
    <n v="0"/>
    <n v="-19"/>
    <n v="0"/>
    <n v="0"/>
    <n v="-19"/>
    <n v="0"/>
    <n v="0"/>
  </r>
  <r>
    <x v="0"/>
    <n v="29"/>
    <x v="2"/>
    <n v="0"/>
    <n v="0"/>
    <n v="-19"/>
    <n v="0"/>
    <n v="0"/>
    <n v="-19"/>
    <n v="0"/>
    <n v="0"/>
  </r>
  <r>
    <x v="0"/>
    <n v="29"/>
    <x v="3"/>
    <n v="0"/>
    <n v="0"/>
    <n v="-20"/>
    <n v="0"/>
    <n v="0"/>
    <n v="-20"/>
    <n v="0"/>
    <n v="0"/>
  </r>
  <r>
    <x v="0"/>
    <n v="29"/>
    <x v="4"/>
    <n v="0"/>
    <n v="0"/>
    <n v="-21"/>
    <n v="0"/>
    <n v="0"/>
    <n v="-21"/>
    <n v="0"/>
    <n v="0"/>
  </r>
  <r>
    <x v="0"/>
    <n v="29"/>
    <x v="5"/>
    <n v="0"/>
    <n v="0"/>
    <n v="-21"/>
    <n v="0"/>
    <n v="0"/>
    <n v="-21"/>
    <n v="0"/>
    <n v="0"/>
  </r>
  <r>
    <x v="0"/>
    <n v="29"/>
    <x v="6"/>
    <n v="0"/>
    <n v="0"/>
    <n v="-21"/>
    <n v="0"/>
    <n v="0"/>
    <n v="-21"/>
    <n v="0"/>
    <n v="0"/>
  </r>
  <r>
    <x v="0"/>
    <n v="29"/>
    <x v="7"/>
    <n v="0"/>
    <n v="0"/>
    <n v="-19"/>
    <n v="0"/>
    <n v="0"/>
    <n v="-19"/>
    <n v="0"/>
    <n v="0"/>
  </r>
  <r>
    <x v="0"/>
    <n v="29"/>
    <x v="8"/>
    <n v="507"/>
    <n v="77"/>
    <n v="-15"/>
    <n v="0"/>
    <n v="304.42899999999997"/>
    <n v="-3.6720000000000002"/>
    <n v="27783.484"/>
    <n v="26595.687999999998"/>
  </r>
  <r>
    <x v="0"/>
    <n v="29"/>
    <x v="9"/>
    <n v="554"/>
    <n v="112"/>
    <n v="-9"/>
    <n v="0"/>
    <n v="459.30099999999999"/>
    <n v="12.715"/>
    <n v="40831.078000000001"/>
    <n v="39256.055"/>
  </r>
  <r>
    <x v="0"/>
    <n v="29"/>
    <x v="10"/>
    <n v="500"/>
    <n v="158"/>
    <n v="-5"/>
    <n v="0"/>
    <n v="543.91099999999994"/>
    <n v="21.378"/>
    <n v="47174.605000000003"/>
    <n v="45390.362999999998"/>
  </r>
  <r>
    <x v="0"/>
    <n v="29"/>
    <x v="11"/>
    <n v="422"/>
    <n v="199"/>
    <n v="-3"/>
    <n v="3.1"/>
    <n v="565.59900000000005"/>
    <n v="12.848000000000001"/>
    <n v="51211.108999999997"/>
    <n v="49286.59"/>
  </r>
  <r>
    <x v="0"/>
    <n v="29"/>
    <x v="12"/>
    <n v="329"/>
    <n v="219"/>
    <n v="-1"/>
    <n v="3.6"/>
    <n v="509.85300000000001"/>
    <n v="12.584"/>
    <n v="46253.332000000002"/>
    <n v="44500.328000000001"/>
  </r>
  <r>
    <x v="0"/>
    <n v="29"/>
    <x v="13"/>
    <n v="422"/>
    <n v="188"/>
    <n v="-1"/>
    <n v="3.1"/>
    <n v="532.52200000000005"/>
    <n v="13.75"/>
    <n v="47920.175999999999"/>
    <n v="46110.440999999999"/>
  </r>
  <r>
    <x v="0"/>
    <n v="29"/>
    <x v="14"/>
    <n v="146"/>
    <n v="175"/>
    <n v="1"/>
    <n v="3.1"/>
    <n v="285.822"/>
    <n v="8.9710000000000001"/>
    <n v="26220.643"/>
    <n v="25075.335999999999"/>
  </r>
  <r>
    <x v="0"/>
    <n v="29"/>
    <x v="15"/>
    <n v="249"/>
    <n v="96"/>
    <n v="0"/>
    <n v="3.1"/>
    <n v="226.12799999999999"/>
    <n v="5.34"/>
    <n v="20471.925999999999"/>
    <n v="19475.754000000001"/>
  </r>
  <r>
    <x v="0"/>
    <n v="29"/>
    <x v="16"/>
    <n v="24"/>
    <n v="28"/>
    <n v="-1"/>
    <n v="0"/>
    <n v="34.920999999999999"/>
    <n v="0.71"/>
    <n v="3211.011"/>
    <n v="2594.9369999999999"/>
  </r>
  <r>
    <x v="0"/>
    <n v="29"/>
    <x v="17"/>
    <n v="0"/>
    <n v="0"/>
    <n v="-4"/>
    <n v="0"/>
    <n v="0"/>
    <n v="-4"/>
    <n v="0"/>
    <n v="0"/>
  </r>
  <r>
    <x v="0"/>
    <n v="29"/>
    <x v="18"/>
    <n v="0"/>
    <n v="0"/>
    <n v="-4"/>
    <n v="0"/>
    <n v="0"/>
    <n v="-4"/>
    <n v="0"/>
    <n v="0"/>
  </r>
  <r>
    <x v="0"/>
    <n v="29"/>
    <x v="19"/>
    <n v="0"/>
    <n v="0"/>
    <n v="-4"/>
    <n v="2.1"/>
    <n v="0"/>
    <n v="-4"/>
    <n v="0"/>
    <n v="0"/>
  </r>
  <r>
    <x v="0"/>
    <n v="29"/>
    <x v="20"/>
    <n v="0"/>
    <n v="0"/>
    <n v="-2"/>
    <n v="1.5"/>
    <n v="0"/>
    <n v="-2"/>
    <n v="0"/>
    <n v="0"/>
  </r>
  <r>
    <x v="0"/>
    <n v="29"/>
    <x v="21"/>
    <n v="0"/>
    <n v="0"/>
    <n v="-2"/>
    <n v="2.6"/>
    <n v="0"/>
    <n v="-2"/>
    <n v="0"/>
    <n v="0"/>
  </r>
  <r>
    <x v="0"/>
    <n v="29"/>
    <x v="22"/>
    <n v="0"/>
    <n v="0"/>
    <n v="-3"/>
    <n v="3.1"/>
    <n v="0"/>
    <n v="-3"/>
    <n v="0"/>
    <n v="0"/>
  </r>
  <r>
    <x v="0"/>
    <n v="29"/>
    <x v="23"/>
    <n v="0"/>
    <n v="0"/>
    <n v="-3"/>
    <n v="2.6"/>
    <n v="0"/>
    <n v="-3"/>
    <n v="0"/>
    <n v="0"/>
  </r>
  <r>
    <x v="0"/>
    <n v="30"/>
    <x v="0"/>
    <n v="0"/>
    <n v="0"/>
    <n v="-3"/>
    <n v="3.1"/>
    <n v="0"/>
    <n v="-3"/>
    <n v="0"/>
    <n v="0"/>
  </r>
  <r>
    <x v="0"/>
    <n v="30"/>
    <x v="1"/>
    <n v="0"/>
    <n v="0"/>
    <n v="-4"/>
    <n v="2.6"/>
    <n v="0"/>
    <n v="-4"/>
    <n v="0"/>
    <n v="0"/>
  </r>
  <r>
    <x v="0"/>
    <n v="30"/>
    <x v="2"/>
    <n v="0"/>
    <n v="0"/>
    <n v="-5"/>
    <n v="1.5"/>
    <n v="0"/>
    <n v="-5"/>
    <n v="0"/>
    <n v="0"/>
  </r>
  <r>
    <x v="0"/>
    <n v="30"/>
    <x v="3"/>
    <n v="0"/>
    <n v="0"/>
    <n v="-5"/>
    <n v="2.1"/>
    <n v="0"/>
    <n v="-5"/>
    <n v="0"/>
    <n v="0"/>
  </r>
  <r>
    <x v="0"/>
    <n v="30"/>
    <x v="4"/>
    <n v="0"/>
    <n v="0"/>
    <n v="-5"/>
    <n v="0"/>
    <n v="0"/>
    <n v="-5"/>
    <n v="0"/>
    <n v="0"/>
  </r>
  <r>
    <x v="0"/>
    <n v="30"/>
    <x v="5"/>
    <n v="0"/>
    <n v="0"/>
    <n v="-6"/>
    <n v="0"/>
    <n v="0"/>
    <n v="-6"/>
    <n v="0"/>
    <n v="0"/>
  </r>
  <r>
    <x v="0"/>
    <n v="30"/>
    <x v="6"/>
    <n v="0"/>
    <n v="0"/>
    <n v="-8"/>
    <n v="0"/>
    <n v="0"/>
    <n v="-8"/>
    <n v="0"/>
    <n v="0"/>
  </r>
  <r>
    <x v="0"/>
    <n v="30"/>
    <x v="7"/>
    <n v="0"/>
    <n v="0"/>
    <n v="-8"/>
    <n v="0"/>
    <n v="0"/>
    <n v="-8"/>
    <n v="0"/>
    <n v="0"/>
  </r>
  <r>
    <x v="0"/>
    <n v="30"/>
    <x v="8"/>
    <n v="280"/>
    <n v="100"/>
    <n v="-4"/>
    <n v="2.6"/>
    <n v="234.42"/>
    <n v="0.68300000000000005"/>
    <n v="21427.041000000001"/>
    <n v="20406.870999999999"/>
  </r>
  <r>
    <x v="0"/>
    <n v="30"/>
    <x v="9"/>
    <n v="81"/>
    <n v="155"/>
    <n v="-3"/>
    <n v="0"/>
    <n v="212.893"/>
    <n v="7.181"/>
    <n v="19701.609"/>
    <n v="18724.563999999998"/>
  </r>
  <r>
    <x v="0"/>
    <n v="30"/>
    <x v="10"/>
    <n v="18"/>
    <n v="183"/>
    <n v="-1"/>
    <n v="3.6"/>
    <n v="197.14699999999999"/>
    <n v="2.9990000000000001"/>
    <n v="18692.506000000001"/>
    <n v="17740.213"/>
  </r>
  <r>
    <x v="0"/>
    <n v="30"/>
    <x v="11"/>
    <n v="181"/>
    <n v="252"/>
    <n v="1"/>
    <n v="2.1"/>
    <n v="422.99599999999998"/>
    <n v="12.865"/>
    <n v="38365.262000000002"/>
    <n v="36867.866999999998"/>
  </r>
  <r>
    <x v="0"/>
    <n v="30"/>
    <x v="12"/>
    <n v="413"/>
    <n v="204"/>
    <n v="2"/>
    <n v="4.5999999999999996"/>
    <n v="558.19000000000005"/>
    <n v="14.579000000000001"/>
    <n v="50170.516000000003"/>
    <n v="48282.690999999999"/>
  </r>
  <r>
    <x v="0"/>
    <n v="30"/>
    <x v="13"/>
    <n v="380"/>
    <n v="189"/>
    <n v="3"/>
    <n v="4.5999999999999996"/>
    <n v="494.89100000000002"/>
    <n v="14.442"/>
    <n v="44411.163999999997"/>
    <n v="42719.75"/>
  </r>
  <r>
    <x v="0"/>
    <n v="30"/>
    <x v="14"/>
    <n v="510"/>
    <n v="123"/>
    <n v="3"/>
    <n v="4.0999999999999996"/>
    <n v="465.84199999999998"/>
    <n v="14.363"/>
    <n v="41355.035000000003"/>
    <n v="39763.254000000001"/>
  </r>
  <r>
    <x v="0"/>
    <n v="30"/>
    <x v="15"/>
    <n v="408"/>
    <n v="80"/>
    <n v="2"/>
    <n v="3.6"/>
    <n v="287.28800000000001"/>
    <n v="9.2959999999999994"/>
    <n v="25301.502"/>
    <n v="24180.796999999999"/>
  </r>
  <r>
    <x v="0"/>
    <n v="30"/>
    <x v="16"/>
    <n v="178"/>
    <n v="30"/>
    <n v="1"/>
    <n v="3.1"/>
    <n v="89.671999999999997"/>
    <n v="2.4649999999999999"/>
    <n v="7539.3130000000001"/>
    <n v="6837.4660000000003"/>
  </r>
  <r>
    <x v="0"/>
    <n v="30"/>
    <x v="17"/>
    <n v="0"/>
    <n v="0"/>
    <n v="-1"/>
    <n v="0"/>
    <n v="0"/>
    <n v="-1"/>
    <n v="0"/>
    <n v="0"/>
  </r>
  <r>
    <x v="0"/>
    <n v="30"/>
    <x v="18"/>
    <n v="0"/>
    <n v="0"/>
    <n v="-2"/>
    <n v="3.6"/>
    <n v="0"/>
    <n v="-2"/>
    <n v="0"/>
    <n v="0"/>
  </r>
  <r>
    <x v="0"/>
    <n v="30"/>
    <x v="19"/>
    <n v="0"/>
    <n v="0"/>
    <n v="-2"/>
    <n v="0"/>
    <n v="0"/>
    <n v="-2"/>
    <n v="0"/>
    <n v="0"/>
  </r>
  <r>
    <x v="0"/>
    <n v="30"/>
    <x v="20"/>
    <n v="0"/>
    <n v="0"/>
    <n v="-2"/>
    <n v="1.5"/>
    <n v="0"/>
    <n v="-2"/>
    <n v="0"/>
    <n v="0"/>
  </r>
  <r>
    <x v="0"/>
    <n v="30"/>
    <x v="21"/>
    <n v="0"/>
    <n v="0"/>
    <n v="-3"/>
    <n v="1.5"/>
    <n v="0"/>
    <n v="-3"/>
    <n v="0"/>
    <n v="0"/>
  </r>
  <r>
    <x v="0"/>
    <n v="30"/>
    <x v="22"/>
    <n v="0"/>
    <n v="0"/>
    <n v="-8"/>
    <n v="0"/>
    <n v="0"/>
    <n v="-8"/>
    <n v="0"/>
    <n v="0"/>
  </r>
  <r>
    <x v="0"/>
    <n v="30"/>
    <x v="23"/>
    <n v="0"/>
    <n v="0"/>
    <n v="-8"/>
    <n v="1.5"/>
    <n v="0"/>
    <n v="-8"/>
    <n v="0"/>
    <n v="0"/>
  </r>
  <r>
    <x v="0"/>
    <n v="31"/>
    <x v="0"/>
    <n v="0"/>
    <n v="0"/>
    <n v="-11"/>
    <n v="0"/>
    <n v="0"/>
    <n v="-11"/>
    <n v="0"/>
    <n v="0"/>
  </r>
  <r>
    <x v="0"/>
    <n v="31"/>
    <x v="1"/>
    <n v="0"/>
    <n v="0"/>
    <n v="-12"/>
    <n v="1.5"/>
    <n v="0"/>
    <n v="-12"/>
    <n v="0"/>
    <n v="0"/>
  </r>
  <r>
    <x v="0"/>
    <n v="31"/>
    <x v="2"/>
    <n v="0"/>
    <n v="0"/>
    <n v="-12"/>
    <n v="0"/>
    <n v="0"/>
    <n v="-12"/>
    <n v="0"/>
    <n v="0"/>
  </r>
  <r>
    <x v="0"/>
    <n v="31"/>
    <x v="3"/>
    <n v="0"/>
    <n v="0"/>
    <n v="-13"/>
    <n v="0"/>
    <n v="0"/>
    <n v="-13"/>
    <n v="0"/>
    <n v="0"/>
  </r>
  <r>
    <x v="0"/>
    <n v="31"/>
    <x v="4"/>
    <n v="0"/>
    <n v="0"/>
    <n v="-14"/>
    <n v="0"/>
    <n v="0"/>
    <n v="-14"/>
    <n v="0"/>
    <n v="0"/>
  </r>
  <r>
    <x v="0"/>
    <n v="31"/>
    <x v="5"/>
    <n v="0"/>
    <n v="0"/>
    <n v="-15"/>
    <n v="0"/>
    <n v="0"/>
    <n v="-15"/>
    <n v="0"/>
    <n v="0"/>
  </r>
  <r>
    <x v="0"/>
    <n v="31"/>
    <x v="6"/>
    <n v="0"/>
    <n v="0"/>
    <n v="-16"/>
    <n v="1.5"/>
    <n v="0"/>
    <n v="-16"/>
    <n v="0"/>
    <n v="0"/>
  </r>
  <r>
    <x v="0"/>
    <n v="31"/>
    <x v="7"/>
    <n v="0"/>
    <n v="0"/>
    <n v="-15"/>
    <n v="0"/>
    <n v="0"/>
    <n v="-15"/>
    <n v="0"/>
    <n v="0"/>
  </r>
  <r>
    <x v="0"/>
    <n v="31"/>
    <x v="8"/>
    <n v="545"/>
    <n v="72"/>
    <n v="-10"/>
    <n v="0"/>
    <n v="317.52600000000001"/>
    <n v="1.8029999999999999"/>
    <n v="28289.342000000001"/>
    <n v="27087.613000000001"/>
  </r>
  <r>
    <x v="0"/>
    <n v="31"/>
    <x v="9"/>
    <n v="678"/>
    <n v="90"/>
    <n v="-4"/>
    <n v="4.5999999999999996"/>
    <n v="512.61099999999999"/>
    <n v="7.218"/>
    <n v="46606.917999999998"/>
    <n v="44841.957000000002"/>
  </r>
  <r>
    <x v="0"/>
    <n v="31"/>
    <x v="10"/>
    <n v="682"/>
    <n v="115"/>
    <n v="-2"/>
    <n v="2.6"/>
    <n v="630.28300000000002"/>
    <n v="16.504999999999999"/>
    <n v="55833.879000000001"/>
    <n v="53741.894999999997"/>
  </r>
  <r>
    <x v="0"/>
    <n v="31"/>
    <x v="11"/>
    <n v="682"/>
    <n v="130"/>
    <n v="-1"/>
    <n v="3.6"/>
    <n v="695.42399999999998"/>
    <n v="17.641999999999999"/>
    <n v="61561.195"/>
    <n v="59251.625"/>
  </r>
  <r>
    <x v="0"/>
    <n v="31"/>
    <x v="12"/>
    <n v="653"/>
    <n v="138"/>
    <n v="0"/>
    <n v="2.6"/>
    <n v="687.21400000000006"/>
    <n v="20.78"/>
    <n v="59995.887000000002"/>
    <n v="57746.894999999997"/>
  </r>
  <r>
    <x v="0"/>
    <n v="31"/>
    <x v="13"/>
    <n v="612"/>
    <n v="135"/>
    <n v="1"/>
    <n v="1.5"/>
    <n v="617.48299999999995"/>
    <n v="23.15"/>
    <n v="53170.078000000001"/>
    <n v="51175.48"/>
  </r>
  <r>
    <x v="0"/>
    <n v="31"/>
    <x v="14"/>
    <n v="622"/>
    <n v="105"/>
    <n v="1"/>
    <n v="2.6"/>
    <n v="519.84900000000005"/>
    <n v="16.684999999999999"/>
    <n v="45611.921999999999"/>
    <n v="43880.491999999998"/>
  </r>
  <r>
    <x v="0"/>
    <n v="31"/>
    <x v="15"/>
    <n v="578"/>
    <n v="69"/>
    <n v="2"/>
    <n v="0"/>
    <n v="356.71"/>
    <n v="21.302"/>
    <n v="29580.43"/>
    <n v="28342.75"/>
  </r>
  <r>
    <x v="0"/>
    <n v="31"/>
    <x v="16"/>
    <n v="290"/>
    <n v="29"/>
    <n v="-2"/>
    <n v="0"/>
    <n v="119.807"/>
    <n v="6.0119999999999996"/>
    <n v="9643.2690000000002"/>
    <n v="8897.4220000000005"/>
  </r>
  <r>
    <x v="0"/>
    <n v="31"/>
    <x v="17"/>
    <n v="0"/>
    <n v="0"/>
    <n v="-4"/>
    <n v="0"/>
    <n v="0"/>
    <n v="-4"/>
    <n v="0"/>
    <n v="0"/>
  </r>
  <r>
    <x v="0"/>
    <n v="31"/>
    <x v="18"/>
    <n v="0"/>
    <n v="0"/>
    <n v="-6"/>
    <n v="0"/>
    <n v="0"/>
    <n v="-6"/>
    <n v="0"/>
    <n v="0"/>
  </r>
  <r>
    <x v="0"/>
    <n v="31"/>
    <x v="19"/>
    <n v="0"/>
    <n v="0"/>
    <n v="-8"/>
    <n v="0"/>
    <n v="0"/>
    <n v="-8"/>
    <n v="0"/>
    <n v="0"/>
  </r>
  <r>
    <x v="0"/>
    <n v="31"/>
    <x v="20"/>
    <n v="0"/>
    <n v="0"/>
    <n v="-9"/>
    <n v="1.5"/>
    <n v="0"/>
    <n v="-9"/>
    <n v="0"/>
    <n v="0"/>
  </r>
  <r>
    <x v="0"/>
    <n v="31"/>
    <x v="21"/>
    <n v="0"/>
    <n v="0"/>
    <n v="-9.4"/>
    <n v="1.7"/>
    <n v="0"/>
    <n v="-9.4"/>
    <n v="0"/>
    <n v="0"/>
  </r>
  <r>
    <x v="0"/>
    <n v="31"/>
    <x v="22"/>
    <n v="0"/>
    <n v="0"/>
    <n v="-10"/>
    <n v="1.8"/>
    <n v="0"/>
    <n v="-10"/>
    <n v="0"/>
    <n v="0"/>
  </r>
  <r>
    <x v="0"/>
    <n v="31"/>
    <x v="23"/>
    <n v="0"/>
    <n v="0"/>
    <n v="-10.5"/>
    <n v="2"/>
    <n v="0"/>
    <n v="-10.5"/>
    <n v="0"/>
    <n v="0"/>
  </r>
  <r>
    <x v="1"/>
    <n v="1"/>
    <x v="0"/>
    <n v="0"/>
    <n v="0"/>
    <n v="-11.1"/>
    <n v="2.2000000000000002"/>
    <n v="0"/>
    <n v="-11.1"/>
    <n v="0"/>
    <n v="0"/>
  </r>
  <r>
    <x v="1"/>
    <n v="1"/>
    <x v="1"/>
    <n v="0"/>
    <n v="0"/>
    <n v="-11.6"/>
    <n v="2.4"/>
    <n v="0"/>
    <n v="-11.6"/>
    <n v="0"/>
    <n v="0"/>
  </r>
  <r>
    <x v="1"/>
    <n v="1"/>
    <x v="2"/>
    <n v="0"/>
    <n v="0"/>
    <n v="-12.2"/>
    <n v="2.5"/>
    <n v="0"/>
    <n v="-12.2"/>
    <n v="0"/>
    <n v="0"/>
  </r>
  <r>
    <x v="1"/>
    <n v="1"/>
    <x v="3"/>
    <n v="0"/>
    <n v="0"/>
    <n v="-12.8"/>
    <n v="2.7"/>
    <n v="0"/>
    <n v="-12.8"/>
    <n v="0"/>
    <n v="0"/>
  </r>
  <r>
    <x v="1"/>
    <n v="1"/>
    <x v="4"/>
    <n v="0"/>
    <n v="0"/>
    <n v="-13.4"/>
    <n v="2.8"/>
    <n v="0"/>
    <n v="-13.4"/>
    <n v="0"/>
    <n v="0"/>
  </r>
  <r>
    <x v="1"/>
    <n v="1"/>
    <x v="5"/>
    <n v="0"/>
    <n v="0"/>
    <n v="-14"/>
    <n v="2.9"/>
    <n v="0"/>
    <n v="-14"/>
    <n v="0"/>
    <n v="0"/>
  </r>
  <r>
    <x v="1"/>
    <n v="1"/>
    <x v="6"/>
    <n v="0"/>
    <n v="0"/>
    <n v="-13.9"/>
    <n v="3"/>
    <n v="0"/>
    <n v="-13.9"/>
    <n v="0"/>
    <n v="0"/>
  </r>
  <r>
    <x v="1"/>
    <n v="1"/>
    <x v="7"/>
    <n v="107"/>
    <n v="22"/>
    <n v="-12.8"/>
    <n v="3"/>
    <n v="56.33"/>
    <n v="-13.519"/>
    <n v="5054.5050000000001"/>
    <n v="4402.68"/>
  </r>
  <r>
    <x v="1"/>
    <n v="1"/>
    <x v="8"/>
    <n v="385"/>
    <n v="55"/>
    <n v="-10.6"/>
    <n v="2"/>
    <n v="234.13300000000001"/>
    <n v="-5.2"/>
    <n v="21548.982"/>
    <n v="20525.726999999999"/>
  </r>
  <r>
    <x v="1"/>
    <n v="1"/>
    <x v="9"/>
    <n v="0"/>
    <n v="94"/>
    <n v="-9.5"/>
    <n v="0"/>
    <n v="90.956000000000003"/>
    <n v="-4.7910000000000004"/>
    <n v="8917.5149999999994"/>
    <n v="8187.0159999999996"/>
  </r>
  <r>
    <x v="1"/>
    <n v="1"/>
    <x v="10"/>
    <n v="0"/>
    <n v="128"/>
    <n v="-8.9"/>
    <n v="2.5"/>
    <n v="124.776"/>
    <n v="-7.0869999999999997"/>
    <n v="12349.08"/>
    <n v="11544.428"/>
  </r>
  <r>
    <x v="1"/>
    <n v="1"/>
    <x v="11"/>
    <n v="0"/>
    <n v="147"/>
    <n v="-7.8"/>
    <n v="0"/>
    <n v="143.75299999999999"/>
    <n v="-2.4809999999999999"/>
    <n v="13959.519"/>
    <n v="13118.683999999999"/>
  </r>
  <r>
    <x v="1"/>
    <n v="1"/>
    <x v="12"/>
    <n v="0"/>
    <n v="149"/>
    <n v="-7.3"/>
    <n v="0"/>
    <n v="145.74299999999999"/>
    <n v="-1.46"/>
    <n v="14092.59"/>
    <n v="13248.726000000001"/>
  </r>
  <r>
    <x v="1"/>
    <n v="1"/>
    <x v="13"/>
    <n v="0"/>
    <n v="113"/>
    <n v="-7.3"/>
    <n v="2.5"/>
    <n v="108.995"/>
    <n v="-5.7149999999999999"/>
    <n v="10726.726000000001"/>
    <n v="9957.6319999999996"/>
  </r>
  <r>
    <x v="1"/>
    <n v="1"/>
    <x v="14"/>
    <n v="0"/>
    <n v="104"/>
    <n v="-6.8"/>
    <n v="8.1999999999999993"/>
    <n v="100.879"/>
    <n v="-6.2389999999999999"/>
    <n v="9949.3459999999995"/>
    <n v="9196.9719999999998"/>
  </r>
  <r>
    <x v="1"/>
    <n v="1"/>
    <x v="15"/>
    <n v="100"/>
    <n v="102"/>
    <n v="-6.7"/>
    <n v="3"/>
    <n v="159.613"/>
    <n v="-3.9449999999999998"/>
    <n v="15281.822"/>
    <n v="14410.616"/>
  </r>
  <r>
    <x v="1"/>
    <n v="1"/>
    <x v="16"/>
    <n v="251"/>
    <n v="28"/>
    <n v="-7.3"/>
    <n v="2.5"/>
    <n v="108.828"/>
    <n v="-5.6539999999999999"/>
    <n v="9276.5589999999993"/>
    <n v="8538.4889999999996"/>
  </r>
  <r>
    <x v="1"/>
    <n v="1"/>
    <x v="17"/>
    <n v="10"/>
    <n v="0"/>
    <n v="-8.4"/>
    <n v="2"/>
    <n v="1.51"/>
    <n v="-10.491"/>
    <n v="88.471999999999994"/>
    <n v="0"/>
  </r>
  <r>
    <x v="1"/>
    <n v="1"/>
    <x v="18"/>
    <n v="0"/>
    <n v="0"/>
    <n v="-11.2"/>
    <n v="2.5"/>
    <n v="0"/>
    <n v="-11.2"/>
    <n v="0"/>
    <n v="0"/>
  </r>
  <r>
    <x v="1"/>
    <n v="1"/>
    <x v="19"/>
    <n v="0"/>
    <n v="0"/>
    <n v="-12.8"/>
    <n v="2"/>
    <n v="0"/>
    <n v="-12.8"/>
    <n v="0"/>
    <n v="0"/>
  </r>
  <r>
    <x v="1"/>
    <n v="1"/>
    <x v="20"/>
    <n v="0"/>
    <n v="0"/>
    <n v="-13.9"/>
    <n v="0"/>
    <n v="0"/>
    <n v="-13.9"/>
    <n v="0"/>
    <n v="0"/>
  </r>
  <r>
    <x v="1"/>
    <n v="1"/>
    <x v="21"/>
    <n v="0"/>
    <n v="0"/>
    <n v="-15"/>
    <n v="2"/>
    <n v="0"/>
    <n v="-15"/>
    <n v="0"/>
    <n v="0"/>
  </r>
  <r>
    <x v="1"/>
    <n v="1"/>
    <x v="22"/>
    <n v="0"/>
    <n v="0"/>
    <n v="-15"/>
    <n v="1.8"/>
    <n v="0"/>
    <n v="-15"/>
    <n v="0"/>
    <n v="0"/>
  </r>
  <r>
    <x v="1"/>
    <n v="1"/>
    <x v="23"/>
    <n v="0"/>
    <n v="0"/>
    <n v="-15.5"/>
    <n v="1.6"/>
    <n v="0"/>
    <n v="-15.5"/>
    <n v="0"/>
    <n v="0"/>
  </r>
  <r>
    <x v="1"/>
    <n v="2"/>
    <x v="0"/>
    <n v="0"/>
    <n v="0"/>
    <n v="-16"/>
    <n v="1.3"/>
    <n v="0"/>
    <n v="-16"/>
    <n v="0"/>
    <n v="0"/>
  </r>
  <r>
    <x v="1"/>
    <n v="2"/>
    <x v="1"/>
    <n v="0"/>
    <n v="0"/>
    <n v="-16.100000000000001"/>
    <n v="1.1000000000000001"/>
    <n v="0"/>
    <n v="-16.100000000000001"/>
    <n v="0"/>
    <n v="0"/>
  </r>
  <r>
    <x v="1"/>
    <n v="2"/>
    <x v="2"/>
    <n v="0"/>
    <n v="0"/>
    <n v="-16.600000000000001"/>
    <n v="0.9"/>
    <n v="0"/>
    <n v="-16.600000000000001"/>
    <n v="0"/>
    <n v="0"/>
  </r>
  <r>
    <x v="1"/>
    <n v="2"/>
    <x v="3"/>
    <n v="0"/>
    <n v="0"/>
    <n v="-16.7"/>
    <n v="0.7"/>
    <n v="0"/>
    <n v="-16.7"/>
    <n v="0"/>
    <n v="0"/>
  </r>
  <r>
    <x v="1"/>
    <n v="2"/>
    <x v="4"/>
    <n v="0"/>
    <n v="0"/>
    <n v="-17"/>
    <n v="0.4"/>
    <n v="0"/>
    <n v="-17"/>
    <n v="0"/>
    <n v="0"/>
  </r>
  <r>
    <x v="1"/>
    <n v="2"/>
    <x v="5"/>
    <n v="0"/>
    <n v="0"/>
    <n v="-17.2"/>
    <n v="0.2"/>
    <n v="0"/>
    <n v="-17.2"/>
    <n v="0"/>
    <n v="0"/>
  </r>
  <r>
    <x v="1"/>
    <n v="2"/>
    <x v="6"/>
    <n v="0"/>
    <n v="0"/>
    <n v="-17.8"/>
    <n v="0"/>
    <n v="0"/>
    <n v="-17.8"/>
    <n v="0"/>
    <n v="0"/>
  </r>
  <r>
    <x v="1"/>
    <n v="2"/>
    <x v="7"/>
    <n v="201"/>
    <n v="19"/>
    <n v="-17.3"/>
    <n v="0"/>
    <n v="76.033000000000001"/>
    <n v="-18.321000000000002"/>
    <n v="6593.3890000000001"/>
    <n v="5910.8320000000003"/>
  </r>
  <r>
    <x v="1"/>
    <n v="2"/>
    <x v="8"/>
    <n v="493"/>
    <n v="67"/>
    <n v="-13.9"/>
    <n v="0"/>
    <n v="292.702"/>
    <n v="-2.0499999999999998"/>
    <n v="26560.791000000001"/>
    <n v="25406.309000000001"/>
  </r>
  <r>
    <x v="1"/>
    <n v="2"/>
    <x v="9"/>
    <n v="641"/>
    <n v="80"/>
    <n v="-11.7"/>
    <n v="0"/>
    <n v="482.01799999999997"/>
    <n v="11.013"/>
    <n v="43120.972999999998"/>
    <n v="41472.008000000002"/>
  </r>
  <r>
    <x v="1"/>
    <n v="2"/>
    <x v="10"/>
    <n v="600"/>
    <n v="123"/>
    <n v="-8.9"/>
    <n v="2"/>
    <n v="583.84900000000005"/>
    <n v="9.9269999999999996"/>
    <n v="53299.288999999997"/>
    <n v="51300.027000000002"/>
  </r>
  <r>
    <x v="1"/>
    <n v="2"/>
    <x v="11"/>
    <n v="795"/>
    <n v="117"/>
    <n v="-7.8"/>
    <n v="4.0999999999999996"/>
    <n v="771.55499999999995"/>
    <n v="11.532"/>
    <n v="70194.304999999993"/>
    <n v="67535.633000000002"/>
  </r>
  <r>
    <x v="1"/>
    <n v="2"/>
    <x v="12"/>
    <n v="628"/>
    <n v="141"/>
    <n v="-7.2"/>
    <n v="3.9"/>
    <n v="674.07799999999997"/>
    <n v="10.798999999999999"/>
    <n v="61574.574000000001"/>
    <n v="59264.480000000003"/>
  </r>
  <r>
    <x v="1"/>
    <n v="2"/>
    <x v="13"/>
    <n v="877"/>
    <n v="85"/>
    <n v="-6.7"/>
    <n v="3.6"/>
    <n v="754.71900000000005"/>
    <n v="13.843"/>
    <n v="67742.093999999997"/>
    <n v="65185.163999999997"/>
  </r>
  <r>
    <x v="1"/>
    <n v="2"/>
    <x v="14"/>
    <n v="767"/>
    <n v="91"/>
    <n v="-6.2"/>
    <n v="2.5"/>
    <n v="597.63"/>
    <n v="12.816000000000001"/>
    <n v="53313.792999999998"/>
    <n v="51314.004000000001"/>
  </r>
  <r>
    <x v="1"/>
    <n v="2"/>
    <x v="15"/>
    <n v="500"/>
    <n v="78"/>
    <n v="-5.6"/>
    <n v="3"/>
    <n v="332.88"/>
    <n v="4.1950000000000003"/>
    <n v="29935.859"/>
    <n v="28688.182000000001"/>
  </r>
  <r>
    <x v="1"/>
    <n v="2"/>
    <x v="16"/>
    <n v="205"/>
    <n v="50"/>
    <n v="-6.2"/>
    <n v="2"/>
    <n v="121.124"/>
    <n v="-3.0030000000000001"/>
    <n v="10637.558999999999"/>
    <n v="9870.3940000000002"/>
  </r>
  <r>
    <x v="1"/>
    <n v="2"/>
    <x v="17"/>
    <n v="20"/>
    <n v="0"/>
    <n v="-8.4"/>
    <n v="0"/>
    <n v="3.0179999999999998"/>
    <n v="-11.144"/>
    <n v="177.25899999999999"/>
    <n v="0"/>
  </r>
  <r>
    <x v="1"/>
    <n v="2"/>
    <x v="18"/>
    <n v="0"/>
    <n v="0"/>
    <n v="-10"/>
    <n v="1"/>
    <n v="0"/>
    <n v="-10"/>
    <n v="0"/>
    <n v="0"/>
  </r>
  <r>
    <x v="1"/>
    <n v="2"/>
    <x v="19"/>
    <n v="0"/>
    <n v="0"/>
    <n v="-11.7"/>
    <n v="2"/>
    <n v="0"/>
    <n v="-11.7"/>
    <n v="0"/>
    <n v="0"/>
  </r>
  <r>
    <x v="1"/>
    <n v="2"/>
    <x v="20"/>
    <n v="0"/>
    <n v="0"/>
    <n v="-13.4"/>
    <n v="2"/>
    <n v="0"/>
    <n v="-13.4"/>
    <n v="0"/>
    <n v="0"/>
  </r>
  <r>
    <x v="1"/>
    <n v="2"/>
    <x v="21"/>
    <n v="0"/>
    <n v="0"/>
    <n v="-13.9"/>
    <n v="2"/>
    <n v="0"/>
    <n v="-13.9"/>
    <n v="0"/>
    <n v="0"/>
  </r>
  <r>
    <x v="1"/>
    <n v="2"/>
    <x v="22"/>
    <n v="0"/>
    <n v="0"/>
    <n v="-13.8"/>
    <n v="1.8"/>
    <n v="0"/>
    <n v="-13.8"/>
    <n v="0"/>
    <n v="0"/>
  </r>
  <r>
    <x v="1"/>
    <n v="2"/>
    <x v="23"/>
    <n v="0"/>
    <n v="0"/>
    <n v="-14.3"/>
    <n v="1.6"/>
    <n v="0"/>
    <n v="-14.3"/>
    <n v="0"/>
    <n v="0"/>
  </r>
  <r>
    <x v="1"/>
    <n v="3"/>
    <x v="0"/>
    <n v="0"/>
    <n v="0"/>
    <n v="-14.8"/>
    <n v="1.3"/>
    <n v="0"/>
    <n v="-14.8"/>
    <n v="0"/>
    <n v="0"/>
  </r>
  <r>
    <x v="1"/>
    <n v="3"/>
    <x v="1"/>
    <n v="0"/>
    <n v="0"/>
    <n v="-14.8"/>
    <n v="1.1000000000000001"/>
    <n v="0"/>
    <n v="-14.8"/>
    <n v="0"/>
    <n v="0"/>
  </r>
  <r>
    <x v="1"/>
    <n v="3"/>
    <x v="2"/>
    <n v="0"/>
    <n v="0"/>
    <n v="-15.3"/>
    <n v="0.9"/>
    <n v="0"/>
    <n v="-15.3"/>
    <n v="0"/>
    <n v="0"/>
  </r>
  <r>
    <x v="1"/>
    <n v="3"/>
    <x v="3"/>
    <n v="0"/>
    <n v="0"/>
    <n v="-15.3"/>
    <n v="0.7"/>
    <n v="0"/>
    <n v="-15.3"/>
    <n v="0"/>
    <n v="0"/>
  </r>
  <r>
    <x v="1"/>
    <n v="3"/>
    <x v="4"/>
    <n v="0"/>
    <n v="0"/>
    <n v="-15.5"/>
    <n v="0.4"/>
    <n v="0"/>
    <n v="-15.5"/>
    <n v="0"/>
    <n v="0"/>
  </r>
  <r>
    <x v="1"/>
    <n v="3"/>
    <x v="5"/>
    <n v="0"/>
    <n v="0"/>
    <n v="-15.6"/>
    <n v="0.2"/>
    <n v="0"/>
    <n v="-15.6"/>
    <n v="0"/>
    <n v="0"/>
  </r>
  <r>
    <x v="1"/>
    <n v="3"/>
    <x v="6"/>
    <n v="0"/>
    <n v="0"/>
    <n v="-16.2"/>
    <n v="0"/>
    <n v="0"/>
    <n v="-16.2"/>
    <n v="0"/>
    <n v="0"/>
  </r>
  <r>
    <x v="1"/>
    <n v="3"/>
    <x v="7"/>
    <n v="7"/>
    <n v="17"/>
    <n v="-12.8"/>
    <n v="0"/>
    <n v="17.852"/>
    <n v="-17.364000000000001"/>
    <n v="1796.7049999999999"/>
    <n v="1207.2739999999999"/>
  </r>
  <r>
    <x v="1"/>
    <n v="3"/>
    <x v="8"/>
    <n v="35"/>
    <n v="68"/>
    <n v="-7.8"/>
    <n v="5.0999999999999996"/>
    <n v="83.88"/>
    <n v="-7.62"/>
    <n v="8189.0370000000003"/>
    <n v="7473.7629999999999"/>
  </r>
  <r>
    <x v="1"/>
    <n v="3"/>
    <x v="9"/>
    <n v="0"/>
    <n v="98"/>
    <n v="-3.4"/>
    <n v="6.1"/>
    <n v="94.963999999999999"/>
    <n v="-2.871"/>
    <n v="9236.6880000000001"/>
    <n v="8499.4609999999993"/>
  </r>
  <r>
    <x v="1"/>
    <n v="3"/>
    <x v="10"/>
    <n v="0"/>
    <n v="132"/>
    <n v="-3.9"/>
    <n v="7.2"/>
    <n v="128.77000000000001"/>
    <n v="-2.7919999999999998"/>
    <n v="12520.728999999999"/>
    <n v="11712.263000000001"/>
  </r>
  <r>
    <x v="1"/>
    <n v="3"/>
    <x v="11"/>
    <n v="0"/>
    <n v="151"/>
    <n v="-3.4"/>
    <n v="6.6"/>
    <n v="147.739"/>
    <n v="-1.8029999999999999"/>
    <n v="14306.130999999999"/>
    <n v="13457.393"/>
  </r>
  <r>
    <x v="1"/>
    <n v="3"/>
    <x v="12"/>
    <n v="0"/>
    <n v="154"/>
    <n v="-1.7"/>
    <n v="5.6"/>
    <n v="150.773"/>
    <n v="0.19"/>
    <n v="14478.476000000001"/>
    <n v="13625.790999999999"/>
  </r>
  <r>
    <x v="1"/>
    <n v="3"/>
    <x v="13"/>
    <n v="114"/>
    <n v="197"/>
    <n v="-1.7"/>
    <n v="5.0999999999999996"/>
    <n v="301.56400000000002"/>
    <n v="3.7120000000000002"/>
    <n v="28454.166000000001"/>
    <n v="27247.881000000001"/>
  </r>
  <r>
    <x v="1"/>
    <n v="3"/>
    <x v="14"/>
    <n v="77"/>
    <n v="133"/>
    <n v="-0.6"/>
    <n v="5.0999999999999996"/>
    <n v="185.57499999999999"/>
    <n v="2.5630000000000002"/>
    <n v="17536.717000000001"/>
    <n v="16612.346000000001"/>
  </r>
  <r>
    <x v="1"/>
    <n v="3"/>
    <x v="15"/>
    <n v="0"/>
    <n v="55"/>
    <n v="-3.4"/>
    <n v="6.1"/>
    <n v="52.131"/>
    <n v="-3.5459999999999998"/>
    <n v="5084.7449999999999"/>
    <n v="4432.3239999999996"/>
  </r>
  <r>
    <x v="1"/>
    <n v="3"/>
    <x v="16"/>
    <n v="277"/>
    <n v="31"/>
    <n v="-3.9"/>
    <n v="6.6"/>
    <n v="120.245"/>
    <n v="-2.9649999999999999"/>
    <n v="10154.436"/>
    <n v="9397.6710000000003"/>
  </r>
  <r>
    <x v="1"/>
    <n v="3"/>
    <x v="17"/>
    <n v="16"/>
    <n v="0"/>
    <n v="-4.5"/>
    <n v="7.7"/>
    <n v="2.4129999999999998"/>
    <n v="-5.617"/>
    <n v="138.524"/>
    <n v="0"/>
  </r>
  <r>
    <x v="1"/>
    <n v="3"/>
    <x v="18"/>
    <n v="0"/>
    <n v="0"/>
    <n v="-5.6"/>
    <n v="4.5999999999999996"/>
    <n v="0"/>
    <n v="-5.6"/>
    <n v="0"/>
    <n v="0"/>
  </r>
  <r>
    <x v="1"/>
    <n v="3"/>
    <x v="19"/>
    <n v="0"/>
    <n v="0"/>
    <n v="-6.2"/>
    <n v="3.6"/>
    <n v="0"/>
    <n v="-6.2"/>
    <n v="0"/>
    <n v="0"/>
  </r>
  <r>
    <x v="1"/>
    <n v="3"/>
    <x v="20"/>
    <n v="0"/>
    <n v="0"/>
    <n v="-8.4"/>
    <n v="3"/>
    <n v="0"/>
    <n v="-8.4"/>
    <n v="0"/>
    <n v="0"/>
  </r>
  <r>
    <x v="1"/>
    <n v="3"/>
    <x v="21"/>
    <n v="0"/>
    <n v="0"/>
    <n v="-10"/>
    <n v="2.5"/>
    <n v="0"/>
    <n v="-10"/>
    <n v="0"/>
    <n v="0"/>
  </r>
  <r>
    <x v="1"/>
    <n v="3"/>
    <x v="22"/>
    <n v="0"/>
    <n v="0"/>
    <n v="-9.6"/>
    <n v="2.7"/>
    <n v="0"/>
    <n v="-9.6"/>
    <n v="0"/>
    <n v="0"/>
  </r>
  <r>
    <x v="1"/>
    <n v="3"/>
    <x v="23"/>
    <n v="0"/>
    <n v="0"/>
    <n v="-9.9"/>
    <n v="2.9"/>
    <n v="0"/>
    <n v="-9.9"/>
    <n v="0"/>
    <n v="0"/>
  </r>
  <r>
    <x v="1"/>
    <n v="4"/>
    <x v="0"/>
    <n v="0"/>
    <n v="0"/>
    <n v="-10.1"/>
    <n v="3"/>
    <n v="0"/>
    <n v="-10.1"/>
    <n v="0"/>
    <n v="0"/>
  </r>
  <r>
    <x v="1"/>
    <n v="4"/>
    <x v="1"/>
    <n v="0"/>
    <n v="0"/>
    <n v="-9.9"/>
    <n v="3.2"/>
    <n v="0"/>
    <n v="-9.9"/>
    <n v="0"/>
    <n v="0"/>
  </r>
  <r>
    <x v="1"/>
    <n v="4"/>
    <x v="2"/>
    <n v="0"/>
    <n v="0"/>
    <n v="-10.1"/>
    <n v="3.4"/>
    <n v="0"/>
    <n v="-10.1"/>
    <n v="0"/>
    <n v="0"/>
  </r>
  <r>
    <x v="1"/>
    <n v="4"/>
    <x v="3"/>
    <n v="0"/>
    <n v="0"/>
    <n v="-9.9"/>
    <n v="3.6"/>
    <n v="0"/>
    <n v="-9.9"/>
    <n v="0"/>
    <n v="0"/>
  </r>
  <r>
    <x v="1"/>
    <n v="4"/>
    <x v="4"/>
    <n v="0"/>
    <n v="0"/>
    <n v="-9.8000000000000007"/>
    <n v="3.7"/>
    <n v="0"/>
    <n v="-9.8000000000000007"/>
    <n v="0"/>
    <n v="0"/>
  </r>
  <r>
    <x v="1"/>
    <n v="4"/>
    <x v="5"/>
    <n v="0"/>
    <n v="0"/>
    <n v="-9.6999999999999993"/>
    <n v="3.9"/>
    <n v="0"/>
    <n v="-9.6999999999999993"/>
    <n v="0"/>
    <n v="0"/>
  </r>
  <r>
    <x v="1"/>
    <n v="4"/>
    <x v="6"/>
    <n v="0"/>
    <n v="0"/>
    <n v="-10"/>
    <n v="4.0999999999999996"/>
    <n v="0"/>
    <n v="-10"/>
    <n v="0"/>
    <n v="0"/>
  </r>
  <r>
    <x v="1"/>
    <n v="4"/>
    <x v="7"/>
    <n v="0"/>
    <n v="20"/>
    <n v="-9.5"/>
    <n v="3"/>
    <n v="18.934000000000001"/>
    <n v="-11.323"/>
    <n v="1906.307"/>
    <n v="1314.836"/>
  </r>
  <r>
    <x v="1"/>
    <n v="4"/>
    <x v="8"/>
    <n v="0"/>
    <n v="63"/>
    <n v="-7.8"/>
    <n v="3"/>
    <n v="60.881999999999998"/>
    <n v="-8.3059999999999992"/>
    <n v="6055.4840000000004"/>
    <n v="5383.7610000000004"/>
  </r>
  <r>
    <x v="1"/>
    <n v="4"/>
    <x v="9"/>
    <n v="0"/>
    <n v="94"/>
    <n v="-6.2"/>
    <n v="4.0999999999999996"/>
    <n v="90.724000000000004"/>
    <n v="-5.7069999999999999"/>
    <n v="8928.3179999999993"/>
    <n v="8197.5920000000006"/>
  </r>
  <r>
    <x v="1"/>
    <n v="4"/>
    <x v="10"/>
    <n v="0"/>
    <n v="128"/>
    <n v="-4.5"/>
    <n v="5.0999999999999996"/>
    <n v="124.503"/>
    <n v="-3.226"/>
    <n v="12127.688"/>
    <n v="11327.94"/>
  </r>
  <r>
    <x v="1"/>
    <n v="4"/>
    <x v="11"/>
    <n v="0"/>
    <n v="148"/>
    <n v="-3.9"/>
    <n v="6.1"/>
    <n v="144.50299999999999"/>
    <n v="-2.2919999999999998"/>
    <n v="14021.341"/>
    <n v="13179.099"/>
  </r>
  <r>
    <x v="1"/>
    <n v="4"/>
    <x v="12"/>
    <n v="0"/>
    <n v="188"/>
    <n v="-2.2999999999999998"/>
    <n v="5.0999999999999996"/>
    <n v="186.749"/>
    <n v="0.51100000000000001"/>
    <n v="17908.993999999999"/>
    <n v="16975.68"/>
  </r>
  <r>
    <x v="1"/>
    <n v="4"/>
    <x v="13"/>
    <n v="67"/>
    <n v="182"/>
    <n v="-1.2"/>
    <n v="5.0999999999999996"/>
    <n v="239.68799999999999"/>
    <n v="2.907"/>
    <n v="22710.361000000001"/>
    <n v="21657.458999999999"/>
  </r>
  <r>
    <x v="1"/>
    <n v="4"/>
    <x v="14"/>
    <n v="57"/>
    <n v="194"/>
    <n v="-0.7"/>
    <n v="5.0999999999999996"/>
    <n v="244.869"/>
    <n v="3.6509999999999998"/>
    <n v="23095.27"/>
    <n v="22032.438999999998"/>
  </r>
  <r>
    <x v="1"/>
    <n v="4"/>
    <x v="15"/>
    <n v="109"/>
    <n v="135"/>
    <n v="-0.6"/>
    <n v="5.0999999999999996"/>
    <n v="203.953"/>
    <n v="2.843"/>
    <n v="19047.453000000001"/>
    <n v="18086.491999999998"/>
  </r>
  <r>
    <x v="1"/>
    <n v="4"/>
    <x v="16"/>
    <n v="173"/>
    <n v="36"/>
    <n v="-0.6"/>
    <n v="5.0999999999999996"/>
    <n v="96.567999999999998"/>
    <n v="0.32500000000000001"/>
    <n v="8320.7350000000006"/>
    <n v="7602.723"/>
  </r>
  <r>
    <x v="1"/>
    <n v="4"/>
    <x v="17"/>
    <n v="5"/>
    <n v="0"/>
    <n v="-0.6"/>
    <n v="4.5999999999999996"/>
    <n v="0.754"/>
    <n v="-2.181"/>
    <n v="42.631"/>
    <n v="0"/>
  </r>
  <r>
    <x v="1"/>
    <n v="4"/>
    <x v="18"/>
    <n v="0"/>
    <n v="0"/>
    <n v="0"/>
    <n v="6.6"/>
    <n v="0"/>
    <n v="0"/>
    <n v="0"/>
    <n v="0"/>
  </r>
  <r>
    <x v="1"/>
    <n v="4"/>
    <x v="19"/>
    <n v="0"/>
    <n v="0"/>
    <n v="0"/>
    <n v="6.6"/>
    <n v="0"/>
    <n v="0"/>
    <n v="0"/>
    <n v="0"/>
  </r>
  <r>
    <x v="1"/>
    <n v="4"/>
    <x v="20"/>
    <n v="0"/>
    <n v="0"/>
    <n v="0.5"/>
    <n v="6.6"/>
    <n v="0"/>
    <n v="0.5"/>
    <n v="0"/>
    <n v="0"/>
  </r>
  <r>
    <x v="1"/>
    <n v="4"/>
    <x v="21"/>
    <n v="0"/>
    <n v="0"/>
    <n v="1.1000000000000001"/>
    <n v="4.0999999999999996"/>
    <n v="0"/>
    <n v="1.1000000000000001"/>
    <n v="0"/>
    <n v="0"/>
  </r>
  <r>
    <x v="1"/>
    <n v="4"/>
    <x v="22"/>
    <n v="0"/>
    <n v="0"/>
    <n v="0.3"/>
    <n v="3.6"/>
    <n v="0"/>
    <n v="0.3"/>
    <n v="0"/>
    <n v="0"/>
  </r>
  <r>
    <x v="1"/>
    <n v="4"/>
    <x v="23"/>
    <n v="0"/>
    <n v="0"/>
    <n v="-1.1000000000000001"/>
    <n v="3.2"/>
    <n v="0"/>
    <n v="-1.1000000000000001"/>
    <n v="0"/>
    <n v="0"/>
  </r>
  <r>
    <x v="1"/>
    <n v="5"/>
    <x v="0"/>
    <n v="0"/>
    <n v="0"/>
    <n v="-2.5"/>
    <n v="2.7"/>
    <n v="0"/>
    <n v="-2.5"/>
    <n v="0"/>
    <n v="0"/>
  </r>
  <r>
    <x v="1"/>
    <n v="5"/>
    <x v="1"/>
    <n v="0"/>
    <n v="0"/>
    <n v="-3.5"/>
    <n v="2.2999999999999998"/>
    <n v="0"/>
    <n v="-3.5"/>
    <n v="0"/>
    <n v="0"/>
  </r>
  <r>
    <x v="1"/>
    <n v="5"/>
    <x v="2"/>
    <n v="0"/>
    <n v="0"/>
    <n v="-4.9000000000000004"/>
    <n v="1.8"/>
    <n v="0"/>
    <n v="-4.9000000000000004"/>
    <n v="0"/>
    <n v="0"/>
  </r>
  <r>
    <x v="1"/>
    <n v="5"/>
    <x v="3"/>
    <n v="0"/>
    <n v="0"/>
    <n v="-5.8"/>
    <n v="1.4"/>
    <n v="0"/>
    <n v="-5.8"/>
    <n v="0"/>
    <n v="0"/>
  </r>
  <r>
    <x v="1"/>
    <n v="5"/>
    <x v="4"/>
    <n v="0"/>
    <n v="0"/>
    <n v="-6.9"/>
    <n v="0.9"/>
    <n v="0"/>
    <n v="-6.9"/>
    <n v="0"/>
    <n v="0"/>
  </r>
  <r>
    <x v="1"/>
    <n v="5"/>
    <x v="5"/>
    <n v="0"/>
    <n v="0"/>
    <n v="-8"/>
    <n v="0.5"/>
    <n v="0"/>
    <n v="-8"/>
    <n v="0"/>
    <n v="0"/>
  </r>
  <r>
    <x v="1"/>
    <n v="5"/>
    <x v="6"/>
    <n v="0"/>
    <n v="0"/>
    <n v="-9.5"/>
    <n v="0"/>
    <n v="0"/>
    <n v="-9.5"/>
    <n v="0"/>
    <n v="0"/>
  </r>
  <r>
    <x v="1"/>
    <n v="5"/>
    <x v="7"/>
    <n v="49"/>
    <n v="25"/>
    <n v="-8.4"/>
    <n v="0"/>
    <n v="39.502000000000002"/>
    <n v="-11.596"/>
    <n v="3678.3580000000002"/>
    <n v="3053.33"/>
  </r>
  <r>
    <x v="1"/>
    <n v="5"/>
    <x v="8"/>
    <n v="112"/>
    <n v="84"/>
    <n v="-6.7"/>
    <n v="0"/>
    <n v="139.84800000000001"/>
    <n v="-3.37"/>
    <n v="13226.75"/>
    <n v="12402.487999999999"/>
  </r>
  <r>
    <x v="1"/>
    <n v="5"/>
    <x v="9"/>
    <n v="41"/>
    <n v="145"/>
    <n v="-2.8"/>
    <n v="0"/>
    <n v="176.24"/>
    <n v="4.2460000000000004"/>
    <n v="16568.234"/>
    <n v="15666.909"/>
  </r>
  <r>
    <x v="1"/>
    <n v="5"/>
    <x v="10"/>
    <n v="218"/>
    <n v="180"/>
    <n v="3.3"/>
    <n v="4.0999999999999996"/>
    <n v="364.142"/>
    <n v="11.135"/>
    <n v="33197.741999999998"/>
    <n v="31856.307000000001"/>
  </r>
  <r>
    <x v="1"/>
    <n v="5"/>
    <x v="11"/>
    <n v="174"/>
    <n v="306"/>
    <n v="4.4000000000000004"/>
    <n v="3.6"/>
    <n v="483.262"/>
    <n v="16.494"/>
    <n v="43151.417999999998"/>
    <n v="41501.461000000003"/>
  </r>
  <r>
    <x v="1"/>
    <n v="5"/>
    <x v="12"/>
    <n v="0"/>
    <n v="177"/>
    <n v="6.1"/>
    <n v="4.0999999999999996"/>
    <n v="174.809"/>
    <n v="10.099"/>
    <n v="16086.465"/>
    <n v="15196.486000000001"/>
  </r>
  <r>
    <x v="1"/>
    <n v="5"/>
    <x v="13"/>
    <n v="0"/>
    <n v="158"/>
    <n v="6.1"/>
    <n v="3.6"/>
    <n v="155.547"/>
    <n v="8.8420000000000005"/>
    <n v="14392.89"/>
    <n v="13542.165999999999"/>
  </r>
  <r>
    <x v="1"/>
    <n v="5"/>
    <x v="14"/>
    <n v="0"/>
    <n v="96"/>
    <n v="5.5"/>
    <n v="3"/>
    <n v="92.304000000000002"/>
    <n v="6.5490000000000004"/>
    <n v="8626.5280000000002"/>
    <n v="7902.1329999999998"/>
  </r>
  <r>
    <x v="1"/>
    <n v="5"/>
    <x v="15"/>
    <n v="0"/>
    <n v="62"/>
    <n v="4.4000000000000004"/>
    <n v="3"/>
    <n v="59.045999999999999"/>
    <n v="4.2229999999999999"/>
    <n v="5573.8"/>
    <n v="4911.6940000000004"/>
  </r>
  <r>
    <x v="1"/>
    <n v="5"/>
    <x v="16"/>
    <n v="0"/>
    <n v="31"/>
    <n v="4.4000000000000004"/>
    <n v="2.5"/>
    <n v="29.562999999999999"/>
    <n v="3.16"/>
    <n v="2803.348"/>
    <n v="2195.0239999999999"/>
  </r>
  <r>
    <x v="1"/>
    <n v="5"/>
    <x v="17"/>
    <n v="0"/>
    <n v="0"/>
    <n v="3.8"/>
    <n v="5.0999999999999996"/>
    <n v="0"/>
    <n v="3.8"/>
    <n v="0"/>
    <n v="0"/>
  </r>
  <r>
    <x v="1"/>
    <n v="5"/>
    <x v="18"/>
    <n v="0"/>
    <n v="0"/>
    <n v="3.6"/>
    <n v="5.0999999999999996"/>
    <n v="0"/>
    <n v="3.6"/>
    <n v="0"/>
    <n v="0"/>
  </r>
  <r>
    <x v="1"/>
    <n v="5"/>
    <x v="19"/>
    <n v="0"/>
    <n v="0"/>
    <n v="3.3"/>
    <n v="5.0999999999999996"/>
    <n v="0"/>
    <n v="3.3"/>
    <n v="0"/>
    <n v="0"/>
  </r>
  <r>
    <x v="1"/>
    <n v="5"/>
    <x v="20"/>
    <n v="0"/>
    <n v="0"/>
    <n v="2.7"/>
    <n v="5.0999999999999996"/>
    <n v="0"/>
    <n v="2.7"/>
    <n v="0"/>
    <n v="0"/>
  </r>
  <r>
    <x v="1"/>
    <n v="5"/>
    <x v="21"/>
    <n v="0"/>
    <n v="0"/>
    <n v="1.6"/>
    <n v="5.0999999999999996"/>
    <n v="0"/>
    <n v="1.6"/>
    <n v="0"/>
    <n v="0"/>
  </r>
  <r>
    <x v="1"/>
    <n v="5"/>
    <x v="22"/>
    <n v="0"/>
    <n v="0"/>
    <n v="1.3"/>
    <n v="4.8"/>
    <n v="0"/>
    <n v="1.3"/>
    <n v="0"/>
    <n v="0"/>
  </r>
  <r>
    <x v="1"/>
    <n v="5"/>
    <x v="23"/>
    <n v="0"/>
    <n v="0"/>
    <n v="0.5"/>
    <n v="4.5"/>
    <n v="0"/>
    <n v="0.5"/>
    <n v="0"/>
    <n v="0"/>
  </r>
  <r>
    <x v="1"/>
    <n v="6"/>
    <x v="0"/>
    <n v="0"/>
    <n v="0"/>
    <n v="-0.3"/>
    <n v="4.2"/>
    <n v="0"/>
    <n v="-0.3"/>
    <n v="0"/>
    <n v="0"/>
  </r>
  <r>
    <x v="1"/>
    <n v="6"/>
    <x v="1"/>
    <n v="0"/>
    <n v="0"/>
    <n v="-0.7"/>
    <n v="3.9"/>
    <n v="0"/>
    <n v="-0.7"/>
    <n v="0"/>
    <n v="0"/>
  </r>
  <r>
    <x v="1"/>
    <n v="6"/>
    <x v="2"/>
    <n v="0"/>
    <n v="0"/>
    <n v="-1.5"/>
    <n v="3.7"/>
    <n v="0"/>
    <n v="-1.5"/>
    <n v="0"/>
    <n v="0"/>
  </r>
  <r>
    <x v="1"/>
    <n v="6"/>
    <x v="3"/>
    <n v="0"/>
    <n v="0"/>
    <n v="-1.9"/>
    <n v="3.4"/>
    <n v="0"/>
    <n v="-1.9"/>
    <n v="0"/>
    <n v="0"/>
  </r>
  <r>
    <x v="1"/>
    <n v="6"/>
    <x v="4"/>
    <n v="0"/>
    <n v="0"/>
    <n v="-2.5"/>
    <n v="3.1"/>
    <n v="0"/>
    <n v="-2.5"/>
    <n v="0"/>
    <n v="0"/>
  </r>
  <r>
    <x v="1"/>
    <n v="6"/>
    <x v="5"/>
    <n v="0"/>
    <n v="0"/>
    <n v="-3"/>
    <n v="2.8"/>
    <n v="0"/>
    <n v="-3"/>
    <n v="0"/>
    <n v="0"/>
  </r>
  <r>
    <x v="1"/>
    <n v="6"/>
    <x v="6"/>
    <n v="0"/>
    <n v="0"/>
    <n v="-3.9"/>
    <n v="2.5"/>
    <n v="0"/>
    <n v="-3.9"/>
    <n v="0"/>
    <n v="0"/>
  </r>
  <r>
    <x v="1"/>
    <n v="6"/>
    <x v="7"/>
    <n v="220"/>
    <n v="22"/>
    <n v="-3.4"/>
    <n v="2.5"/>
    <n v="84.551000000000002"/>
    <n v="-3.2869999999999999"/>
    <n v="6922.2449999999999"/>
    <n v="6233.0169999999998"/>
  </r>
  <r>
    <x v="1"/>
    <n v="6"/>
    <x v="8"/>
    <n v="577"/>
    <n v="49"/>
    <n v="-0.6"/>
    <n v="4.0999999999999996"/>
    <n v="312.476"/>
    <n v="5.6319999999999997"/>
    <n v="27334.072"/>
    <n v="26158.58"/>
  </r>
  <r>
    <x v="1"/>
    <n v="6"/>
    <x v="9"/>
    <n v="735"/>
    <n v="66"/>
    <n v="0.5"/>
    <n v="4.0999999999999996"/>
    <n v="526.07000000000005"/>
    <n v="12.824999999999999"/>
    <n v="46693.625"/>
    <n v="44925.726999999999"/>
  </r>
  <r>
    <x v="1"/>
    <n v="6"/>
    <x v="10"/>
    <n v="431"/>
    <n v="173"/>
    <n v="0.5"/>
    <n v="5.0999999999999996"/>
    <n v="520.48099999999999"/>
    <n v="11.709"/>
    <n v="47250.358999999997"/>
    <n v="45463.535000000003"/>
  </r>
  <r>
    <x v="1"/>
    <n v="6"/>
    <x v="11"/>
    <n v="681"/>
    <n v="131"/>
    <n v="1.6"/>
    <n v="2.5"/>
    <n v="707.01"/>
    <n v="22.416"/>
    <n v="61279.398000000001"/>
    <n v="58980.792999999998"/>
  </r>
  <r>
    <x v="1"/>
    <n v="6"/>
    <x v="12"/>
    <n v="847"/>
    <n v="86"/>
    <n v="1.6"/>
    <n v="4.5999999999999996"/>
    <n v="789.83699999999999"/>
    <n v="20.366"/>
    <n v="69101.858999999997"/>
    <n v="66488.766000000003"/>
  </r>
  <r>
    <x v="1"/>
    <n v="6"/>
    <x v="13"/>
    <n v="823"/>
    <n v="81"/>
    <n v="2.2000000000000002"/>
    <n v="4.5999999999999996"/>
    <n v="720.72299999999996"/>
    <n v="19.561"/>
    <n v="63097.684000000001"/>
    <n v="60727.836000000003"/>
  </r>
  <r>
    <x v="1"/>
    <n v="6"/>
    <x v="14"/>
    <n v="763"/>
    <n v="70"/>
    <n v="2.2000000000000002"/>
    <n v="5.0999999999999996"/>
    <n v="577.65599999999995"/>
    <n v="15.143000000000001"/>
    <n v="51041.18"/>
    <n v="49122.68"/>
  </r>
  <r>
    <x v="1"/>
    <n v="6"/>
    <x v="15"/>
    <n v="636"/>
    <n v="54"/>
    <n v="2.2000000000000002"/>
    <n v="4.0999999999999996"/>
    <n v="374.64600000000002"/>
    <n v="11.521000000000001"/>
    <n v="32510.030999999999"/>
    <n v="31188.664000000001"/>
  </r>
  <r>
    <x v="1"/>
    <n v="6"/>
    <x v="16"/>
    <n v="349"/>
    <n v="32"/>
    <n v="2.2000000000000002"/>
    <n v="4.0999999999999996"/>
    <n v="143.13499999999999"/>
    <n v="5.0380000000000003"/>
    <n v="11611.692999999999"/>
    <n v="10823.314"/>
  </r>
  <r>
    <x v="1"/>
    <n v="6"/>
    <x v="17"/>
    <n v="17"/>
    <n v="0"/>
    <n v="1.6"/>
    <n v="3"/>
    <n v="2.5579999999999998"/>
    <n v="-3.3000000000000002E-2"/>
    <n v="143.26599999999999"/>
    <n v="0"/>
  </r>
  <r>
    <x v="1"/>
    <n v="6"/>
    <x v="18"/>
    <n v="0"/>
    <n v="0"/>
    <n v="0.5"/>
    <n v="3"/>
    <n v="0"/>
    <n v="0.5"/>
    <n v="0"/>
    <n v="0"/>
  </r>
  <r>
    <x v="1"/>
    <n v="6"/>
    <x v="19"/>
    <n v="0"/>
    <n v="0"/>
    <n v="-0.5"/>
    <n v="1.5"/>
    <n v="0"/>
    <n v="-0.5"/>
    <n v="0"/>
    <n v="0"/>
  </r>
  <r>
    <x v="1"/>
    <n v="6"/>
    <x v="20"/>
    <n v="0"/>
    <n v="0"/>
    <n v="-1.2"/>
    <n v="0"/>
    <n v="0"/>
    <n v="-1.2"/>
    <n v="0"/>
    <n v="0"/>
  </r>
  <r>
    <x v="1"/>
    <n v="6"/>
    <x v="21"/>
    <n v="0"/>
    <n v="0"/>
    <n v="-2.8"/>
    <n v="2"/>
    <n v="0"/>
    <n v="-2.8"/>
    <n v="0"/>
    <n v="0"/>
  </r>
  <r>
    <x v="1"/>
    <n v="6"/>
    <x v="22"/>
    <n v="0"/>
    <n v="0"/>
    <n v="-2.2999999999999998"/>
    <n v="2.2999999999999998"/>
    <n v="0"/>
    <n v="-2.2999999999999998"/>
    <n v="0"/>
    <n v="0"/>
  </r>
  <r>
    <x v="1"/>
    <n v="6"/>
    <x v="23"/>
    <n v="0"/>
    <n v="0"/>
    <n v="-2.4"/>
    <n v="2.6"/>
    <n v="0"/>
    <n v="-2.4"/>
    <n v="0"/>
    <n v="0"/>
  </r>
  <r>
    <x v="1"/>
    <n v="7"/>
    <x v="0"/>
    <n v="0"/>
    <n v="0"/>
    <n v="-2.5"/>
    <n v="2.9"/>
    <n v="0"/>
    <n v="-2.5"/>
    <n v="0"/>
    <n v="0"/>
  </r>
  <r>
    <x v="1"/>
    <n v="7"/>
    <x v="1"/>
    <n v="0"/>
    <n v="0"/>
    <n v="-2.2000000000000002"/>
    <n v="3.2"/>
    <n v="0"/>
    <n v="-2.2000000000000002"/>
    <n v="0"/>
    <n v="0"/>
  </r>
  <r>
    <x v="1"/>
    <n v="7"/>
    <x v="2"/>
    <n v="0"/>
    <n v="0"/>
    <n v="-2.2999999999999998"/>
    <n v="3.4"/>
    <n v="0"/>
    <n v="-2.2999999999999998"/>
    <n v="0"/>
    <n v="0"/>
  </r>
  <r>
    <x v="1"/>
    <n v="7"/>
    <x v="3"/>
    <n v="0"/>
    <n v="0"/>
    <n v="-1.9"/>
    <n v="3.7"/>
    <n v="0"/>
    <n v="-1.9"/>
    <n v="0"/>
    <n v="0"/>
  </r>
  <r>
    <x v="1"/>
    <n v="7"/>
    <x v="4"/>
    <n v="0"/>
    <n v="0"/>
    <n v="-1.7"/>
    <n v="4"/>
    <n v="0"/>
    <n v="-1.7"/>
    <n v="0"/>
    <n v="0"/>
  </r>
  <r>
    <x v="1"/>
    <n v="7"/>
    <x v="5"/>
    <n v="0"/>
    <n v="0"/>
    <n v="-1.5"/>
    <n v="4.3"/>
    <n v="0"/>
    <n v="-1.5"/>
    <n v="0"/>
    <n v="0"/>
  </r>
  <r>
    <x v="1"/>
    <n v="7"/>
    <x v="6"/>
    <n v="0"/>
    <n v="0"/>
    <n v="-1.7"/>
    <n v="4.5999999999999996"/>
    <n v="0"/>
    <n v="-1.7"/>
    <n v="0"/>
    <n v="0"/>
  </r>
  <r>
    <x v="1"/>
    <n v="7"/>
    <x v="7"/>
    <n v="345"/>
    <n v="19"/>
    <n v="-1.7"/>
    <n v="2.5"/>
    <n v="108.33199999999999"/>
    <n v="-0.83199999999999996"/>
    <n v="8405.2459999999992"/>
    <n v="7685.473"/>
  </r>
  <r>
    <x v="1"/>
    <n v="7"/>
    <x v="8"/>
    <n v="684"/>
    <n v="38"/>
    <n v="2.2000000000000002"/>
    <n v="4.0999999999999996"/>
    <n v="342.71499999999997"/>
    <n v="9.2810000000000006"/>
    <n v="29355.84"/>
    <n v="28124.453000000001"/>
  </r>
  <r>
    <x v="1"/>
    <n v="7"/>
    <x v="9"/>
    <n v="822"/>
    <n v="51"/>
    <n v="2.7"/>
    <n v="6.1"/>
    <n v="558.42100000000005"/>
    <n v="13.12"/>
    <n v="49454.305"/>
    <n v="47591.523000000001"/>
  </r>
  <r>
    <x v="1"/>
    <n v="7"/>
    <x v="10"/>
    <n v="885"/>
    <n v="61"/>
    <n v="2.2000000000000002"/>
    <n v="5.0999999999999996"/>
    <n v="718.596"/>
    <n v="17.905000000000001"/>
    <n v="63260.582000000002"/>
    <n v="60884.296999999999"/>
  </r>
  <r>
    <x v="1"/>
    <n v="7"/>
    <x v="11"/>
    <n v="913"/>
    <n v="66"/>
    <n v="2"/>
    <n v="5.0999999999999996"/>
    <n v="807.84500000000003"/>
    <n v="20.055"/>
    <n v="70745.070000000007"/>
    <n v="68063.258000000002"/>
  </r>
  <r>
    <x v="1"/>
    <n v="7"/>
    <x v="12"/>
    <n v="916"/>
    <n v="66"/>
    <n v="1.6"/>
    <n v="6.1"/>
    <n v="817.94299999999998"/>
    <n v="18.106999999999999"/>
    <n v="72300.562999999995"/>
    <n v="69552.858999999997"/>
  </r>
  <r>
    <x v="1"/>
    <n v="7"/>
    <x v="13"/>
    <n v="895"/>
    <n v="63"/>
    <n v="1.6"/>
    <n v="6.1"/>
    <n v="750.36400000000003"/>
    <n v="16.766999999999999"/>
    <n v="66524.983999999997"/>
    <n v="64017.792999999998"/>
  </r>
  <r>
    <x v="1"/>
    <n v="7"/>
    <x v="14"/>
    <n v="355"/>
    <n v="106"/>
    <n v="1.1000000000000001"/>
    <n v="6.1"/>
    <n v="358.08199999999999"/>
    <n v="8.2270000000000003"/>
    <n v="32780.620999999999"/>
    <n v="31451.377"/>
  </r>
  <r>
    <x v="1"/>
    <n v="7"/>
    <x v="15"/>
    <n v="525"/>
    <n v="60"/>
    <n v="0.5"/>
    <n v="6.1"/>
    <n v="331.83699999999999"/>
    <n v="6.3570000000000002"/>
    <n v="29578.238000000001"/>
    <n v="28340.618999999999"/>
  </r>
  <r>
    <x v="1"/>
    <n v="7"/>
    <x v="16"/>
    <n v="0"/>
    <n v="53"/>
    <n v="-0.6"/>
    <n v="6.1"/>
    <n v="54.667999999999999"/>
    <n v="-0.41"/>
    <n v="5262.9539999999997"/>
    <n v="4607.0129999999999"/>
  </r>
  <r>
    <x v="1"/>
    <n v="7"/>
    <x v="17"/>
    <n v="13"/>
    <n v="1"/>
    <n v="-3.4"/>
    <n v="5.0999999999999996"/>
    <n v="2.9239999999999999"/>
    <n v="-4.9530000000000003"/>
    <n v="206.79599999999999"/>
    <n v="0"/>
  </r>
  <r>
    <x v="1"/>
    <n v="7"/>
    <x v="18"/>
    <n v="0"/>
    <n v="0"/>
    <n v="-5"/>
    <n v="5.0999999999999996"/>
    <n v="0"/>
    <n v="-5"/>
    <n v="0"/>
    <n v="0"/>
  </r>
  <r>
    <x v="1"/>
    <n v="7"/>
    <x v="19"/>
    <n v="0"/>
    <n v="0"/>
    <n v="-7.3"/>
    <n v="3.6"/>
    <n v="0"/>
    <n v="-7.3"/>
    <n v="0"/>
    <n v="0"/>
  </r>
  <r>
    <x v="1"/>
    <n v="7"/>
    <x v="20"/>
    <n v="0"/>
    <n v="0"/>
    <n v="-8.4"/>
    <n v="4.0999999999999996"/>
    <n v="0"/>
    <n v="-8.4"/>
    <n v="0"/>
    <n v="0"/>
  </r>
  <r>
    <x v="1"/>
    <n v="7"/>
    <x v="21"/>
    <n v="0"/>
    <n v="0"/>
    <n v="-8.4"/>
    <n v="5.0999999999999996"/>
    <n v="0"/>
    <n v="-8.4"/>
    <n v="0"/>
    <n v="0"/>
  </r>
  <r>
    <x v="1"/>
    <n v="7"/>
    <x v="22"/>
    <n v="0"/>
    <n v="0"/>
    <n v="-8.4"/>
    <n v="5"/>
    <n v="0"/>
    <n v="-8.4"/>
    <n v="0"/>
    <n v="0"/>
  </r>
  <r>
    <x v="1"/>
    <n v="7"/>
    <x v="23"/>
    <n v="0"/>
    <n v="0"/>
    <n v="-8.9"/>
    <n v="5"/>
    <n v="0"/>
    <n v="-8.9"/>
    <n v="0"/>
    <n v="0"/>
  </r>
  <r>
    <x v="1"/>
    <n v="8"/>
    <x v="0"/>
    <n v="0"/>
    <n v="0"/>
    <n v="-9.4"/>
    <n v="4.9000000000000004"/>
    <n v="0"/>
    <n v="-9.4"/>
    <n v="0"/>
    <n v="0"/>
  </r>
  <r>
    <x v="1"/>
    <n v="8"/>
    <x v="1"/>
    <n v="0"/>
    <n v="0"/>
    <n v="-9.5"/>
    <n v="4.9000000000000004"/>
    <n v="0"/>
    <n v="-9.5"/>
    <n v="0"/>
    <n v="0"/>
  </r>
  <r>
    <x v="1"/>
    <n v="8"/>
    <x v="2"/>
    <n v="0"/>
    <n v="0"/>
    <n v="-10"/>
    <n v="4.8"/>
    <n v="0"/>
    <n v="-10"/>
    <n v="0"/>
    <n v="0"/>
  </r>
  <r>
    <x v="1"/>
    <n v="8"/>
    <x v="3"/>
    <n v="0"/>
    <n v="0"/>
    <n v="-10.1"/>
    <n v="4.8"/>
    <n v="0"/>
    <n v="-10.1"/>
    <n v="0"/>
    <n v="0"/>
  </r>
  <r>
    <x v="1"/>
    <n v="8"/>
    <x v="4"/>
    <n v="0"/>
    <n v="0"/>
    <n v="-10.4"/>
    <n v="4.7"/>
    <n v="0"/>
    <n v="-10.4"/>
    <n v="0"/>
    <n v="0"/>
  </r>
  <r>
    <x v="1"/>
    <n v="8"/>
    <x v="5"/>
    <n v="0"/>
    <n v="0"/>
    <n v="-10.6"/>
    <n v="4.7"/>
    <n v="0"/>
    <n v="-10.6"/>
    <n v="0"/>
    <n v="0"/>
  </r>
  <r>
    <x v="1"/>
    <n v="8"/>
    <x v="6"/>
    <n v="0"/>
    <n v="0"/>
    <n v="-11.2"/>
    <n v="4.5999999999999996"/>
    <n v="0"/>
    <n v="-11.2"/>
    <n v="0"/>
    <n v="0"/>
  </r>
  <r>
    <x v="1"/>
    <n v="8"/>
    <x v="7"/>
    <n v="10"/>
    <n v="32"/>
    <n v="-11.2"/>
    <n v="5.0999999999999996"/>
    <n v="36.372"/>
    <n v="-12.124000000000001"/>
    <n v="3611.7379999999998"/>
    <n v="2987.9920000000002"/>
  </r>
  <r>
    <x v="1"/>
    <n v="8"/>
    <x v="8"/>
    <n v="0"/>
    <n v="65"/>
    <n v="-11.7"/>
    <n v="3.6"/>
    <n v="62.598999999999997"/>
    <n v="-12.036"/>
    <n v="6320.5919999999996"/>
    <n v="5643.5420000000004"/>
  </r>
  <r>
    <x v="1"/>
    <n v="8"/>
    <x v="9"/>
    <n v="13"/>
    <n v="170"/>
    <n v="-11.7"/>
    <n v="3.6"/>
    <n v="180.101"/>
    <n v="-8.702"/>
    <n v="17920.719000000001"/>
    <n v="16987.120999999999"/>
  </r>
  <r>
    <x v="1"/>
    <n v="8"/>
    <x v="10"/>
    <n v="51"/>
    <n v="169"/>
    <n v="-11.7"/>
    <n v="3"/>
    <n v="212.04"/>
    <n v="-7.0270000000000001"/>
    <n v="20942.768"/>
    <n v="19934.803"/>
  </r>
  <r>
    <x v="1"/>
    <n v="8"/>
    <x v="11"/>
    <n v="60"/>
    <n v="249"/>
    <n v="-11.7"/>
    <n v="3"/>
    <n v="313.22300000000001"/>
    <n v="-3.9420000000000002"/>
    <n v="30577.053"/>
    <n v="29311.232"/>
  </r>
  <r>
    <x v="1"/>
    <n v="8"/>
    <x v="12"/>
    <n v="84"/>
    <n v="366"/>
    <n v="-11.2"/>
    <n v="5.0999999999999996"/>
    <n v="477.18700000000001"/>
    <n v="-1.4710000000000001"/>
    <n v="46112.82"/>
    <n v="44364.550999999999"/>
  </r>
  <r>
    <x v="1"/>
    <n v="8"/>
    <x v="13"/>
    <n v="33"/>
    <n v="235"/>
    <n v="-11.2"/>
    <n v="4.0999999999999996"/>
    <n v="275.44799999999998"/>
    <n v="-4.6769999999999996"/>
    <n v="26972.811000000002"/>
    <n v="25807.157999999999"/>
  </r>
  <r>
    <x v="1"/>
    <n v="8"/>
    <x v="14"/>
    <n v="46"/>
    <n v="205"/>
    <n v="-11.2"/>
    <n v="5.0999999999999996"/>
    <n v="249.696"/>
    <n v="-6.6689999999999996"/>
    <n v="24610.199000000001"/>
    <n v="23507.809000000001"/>
  </r>
  <r>
    <x v="1"/>
    <n v="8"/>
    <x v="15"/>
    <n v="35"/>
    <n v="120"/>
    <n v="-11.7"/>
    <n v="5.6"/>
    <n v="143.47800000000001"/>
    <n v="-9.76"/>
    <n v="14252.129000000001"/>
    <n v="13404.624"/>
  </r>
  <r>
    <x v="1"/>
    <n v="8"/>
    <x v="16"/>
    <n v="0"/>
    <n v="43"/>
    <n v="-11.7"/>
    <n v="5.0999999999999996"/>
    <n v="42.45"/>
    <n v="-12.148999999999999"/>
    <n v="4288.1620000000003"/>
    <n v="3651.3389999999999"/>
  </r>
  <r>
    <x v="1"/>
    <n v="8"/>
    <x v="17"/>
    <n v="0"/>
    <n v="1"/>
    <n v="-11.7"/>
    <n v="5.0999999999999996"/>
    <n v="0.97"/>
    <n v="-13.324999999999999"/>
    <n v="98.430999999999997"/>
    <n v="0"/>
  </r>
  <r>
    <x v="1"/>
    <n v="8"/>
    <x v="18"/>
    <n v="0"/>
    <n v="0"/>
    <n v="-11.7"/>
    <n v="6.1"/>
    <n v="0"/>
    <n v="-11.7"/>
    <n v="0"/>
    <n v="0"/>
  </r>
  <r>
    <x v="1"/>
    <n v="8"/>
    <x v="19"/>
    <n v="0"/>
    <n v="0"/>
    <n v="-12.3"/>
    <n v="6.1"/>
    <n v="0"/>
    <n v="-12.3"/>
    <n v="0"/>
    <n v="0"/>
  </r>
  <r>
    <x v="1"/>
    <n v="8"/>
    <x v="20"/>
    <n v="0"/>
    <n v="0"/>
    <n v="-12.3"/>
    <n v="6.1"/>
    <n v="0"/>
    <n v="-12.3"/>
    <n v="0"/>
    <n v="0"/>
  </r>
  <r>
    <x v="1"/>
    <n v="8"/>
    <x v="21"/>
    <n v="0"/>
    <n v="0"/>
    <n v="-12.3"/>
    <n v="5.0999999999999996"/>
    <n v="0"/>
    <n v="-12.3"/>
    <n v="0"/>
    <n v="0"/>
  </r>
  <r>
    <x v="1"/>
    <n v="8"/>
    <x v="22"/>
    <n v="0"/>
    <n v="0"/>
    <n v="-13"/>
    <n v="4.0999999999999996"/>
    <n v="0"/>
    <n v="-13"/>
    <n v="0"/>
    <n v="0"/>
  </r>
  <r>
    <x v="1"/>
    <n v="8"/>
    <x v="23"/>
    <n v="0"/>
    <n v="0"/>
    <n v="-12.7"/>
    <n v="3.1"/>
    <n v="0"/>
    <n v="-12.7"/>
    <n v="0"/>
    <n v="0"/>
  </r>
  <r>
    <x v="1"/>
    <n v="9"/>
    <x v="0"/>
    <n v="0"/>
    <n v="0"/>
    <n v="-13.4"/>
    <n v="4.5999999999999996"/>
    <n v="0"/>
    <n v="-13.4"/>
    <n v="0"/>
    <n v="0"/>
  </r>
  <r>
    <x v="1"/>
    <n v="9"/>
    <x v="1"/>
    <n v="0"/>
    <n v="0"/>
    <n v="-16.100000000000001"/>
    <n v="3.1"/>
    <n v="0"/>
    <n v="-16.100000000000001"/>
    <n v="0"/>
    <n v="0"/>
  </r>
  <r>
    <x v="1"/>
    <n v="9"/>
    <x v="2"/>
    <n v="0"/>
    <n v="0"/>
    <n v="-17.899999999999999"/>
    <n v="1.8"/>
    <n v="0"/>
    <n v="-17.899999999999999"/>
    <n v="0"/>
    <n v="0"/>
  </r>
  <r>
    <x v="1"/>
    <n v="9"/>
    <x v="3"/>
    <n v="0"/>
    <n v="0"/>
    <n v="-17.600000000000001"/>
    <n v="2.4"/>
    <n v="0"/>
    <n v="-17.600000000000001"/>
    <n v="0"/>
    <n v="0"/>
  </r>
  <r>
    <x v="1"/>
    <n v="9"/>
    <x v="4"/>
    <n v="0"/>
    <n v="0"/>
    <n v="-17.3"/>
    <n v="3"/>
    <n v="0"/>
    <n v="-17.3"/>
    <n v="0"/>
    <n v="0"/>
  </r>
  <r>
    <x v="1"/>
    <n v="9"/>
    <x v="5"/>
    <n v="0"/>
    <n v="0"/>
    <n v="-14"/>
    <n v="3.6"/>
    <n v="0"/>
    <n v="-14"/>
    <n v="0"/>
    <n v="0"/>
  </r>
  <r>
    <x v="1"/>
    <n v="9"/>
    <x v="6"/>
    <n v="0"/>
    <n v="0"/>
    <n v="-11.7"/>
    <n v="4.0999999999999996"/>
    <n v="0"/>
    <n v="-11.7"/>
    <n v="0"/>
    <n v="0"/>
  </r>
  <r>
    <x v="1"/>
    <n v="9"/>
    <x v="7"/>
    <n v="0"/>
    <n v="16"/>
    <n v="-11.7"/>
    <n v="5.0999999999999996"/>
    <n v="15.131"/>
    <n v="-13.106"/>
    <n v="1534.3589999999999"/>
    <n v="949.79600000000005"/>
  </r>
  <r>
    <x v="1"/>
    <n v="9"/>
    <x v="8"/>
    <n v="0"/>
    <n v="57"/>
    <n v="-11.7"/>
    <n v="5.0999999999999996"/>
    <n v="54.237000000000002"/>
    <n v="-12.191000000000001"/>
    <n v="5479.7089999999998"/>
    <n v="4819.4740000000002"/>
  </r>
  <r>
    <x v="1"/>
    <n v="9"/>
    <x v="9"/>
    <n v="0"/>
    <n v="91"/>
    <n v="-11.7"/>
    <n v="4.5999999999999996"/>
    <n v="87.316000000000003"/>
    <n v="-11.333"/>
    <n v="8791.4290000000001"/>
    <n v="8063.5780000000004"/>
  </r>
  <r>
    <x v="1"/>
    <n v="9"/>
    <x v="10"/>
    <n v="0"/>
    <n v="105"/>
    <n v="-11.7"/>
    <n v="3.6"/>
    <n v="100.648"/>
    <n v="-10.795999999999999"/>
    <n v="10111.969999999999"/>
    <n v="9356.1149999999998"/>
  </r>
  <r>
    <x v="1"/>
    <n v="9"/>
    <x v="11"/>
    <n v="0"/>
    <n v="102"/>
    <n v="-11.2"/>
    <n v="3"/>
    <n v="97.369"/>
    <n v="-10.259"/>
    <n v="9761.3420000000006"/>
    <n v="9012.98"/>
  </r>
  <r>
    <x v="1"/>
    <n v="9"/>
    <x v="12"/>
    <n v="0"/>
    <n v="103"/>
    <n v="-10.6"/>
    <n v="3.6"/>
    <n v="98.340999999999994"/>
    <n v="-9.7240000000000002"/>
    <n v="9837.5730000000003"/>
    <n v="9087.5859999999993"/>
  </r>
  <r>
    <x v="1"/>
    <n v="9"/>
    <x v="13"/>
    <n v="0"/>
    <n v="93"/>
    <n v="-10.6"/>
    <n v="4.0999999999999996"/>
    <n v="88.537999999999997"/>
    <n v="-10.042"/>
    <n v="8868.3719999999994"/>
    <n v="8138.9059999999999"/>
  </r>
  <r>
    <x v="1"/>
    <n v="9"/>
    <x v="14"/>
    <n v="0"/>
    <n v="71"/>
    <n v="-10"/>
    <n v="3.6"/>
    <n v="67.340999999999994"/>
    <n v="-10.013"/>
    <n v="6744.3209999999999"/>
    <n v="6058.7070000000003"/>
  </r>
  <r>
    <x v="1"/>
    <n v="9"/>
    <x v="15"/>
    <n v="0"/>
    <n v="45"/>
    <n v="-10"/>
    <n v="4.0999999999999996"/>
    <n v="42.621000000000002"/>
    <n v="-10.718"/>
    <n v="4280.7179999999998"/>
    <n v="3644.04"/>
  </r>
  <r>
    <x v="1"/>
    <n v="9"/>
    <x v="16"/>
    <n v="0"/>
    <n v="25"/>
    <n v="-10.6"/>
    <n v="2.5"/>
    <n v="23.658000000000001"/>
    <n v="-12.211"/>
    <n v="2390.4090000000001"/>
    <n v="1789.877"/>
  </r>
  <r>
    <x v="1"/>
    <n v="9"/>
    <x v="17"/>
    <n v="0"/>
    <n v="0"/>
    <n v="-10.6"/>
    <n v="4.0999999999999996"/>
    <n v="0"/>
    <n v="-10.6"/>
    <n v="0"/>
    <n v="0"/>
  </r>
  <r>
    <x v="1"/>
    <n v="9"/>
    <x v="18"/>
    <n v="0"/>
    <n v="0"/>
    <n v="-11.2"/>
    <n v="2.5"/>
    <n v="0"/>
    <n v="-11.2"/>
    <n v="0"/>
    <n v="0"/>
  </r>
  <r>
    <x v="1"/>
    <n v="9"/>
    <x v="19"/>
    <n v="0"/>
    <n v="0"/>
    <n v="-11.2"/>
    <n v="2.5"/>
    <n v="0"/>
    <n v="-11.2"/>
    <n v="0"/>
    <n v="0"/>
  </r>
  <r>
    <x v="1"/>
    <n v="9"/>
    <x v="20"/>
    <n v="0"/>
    <n v="0"/>
    <n v="-11.2"/>
    <n v="4.0999999999999996"/>
    <n v="0"/>
    <n v="-11.2"/>
    <n v="0"/>
    <n v="0"/>
  </r>
  <r>
    <x v="1"/>
    <n v="9"/>
    <x v="21"/>
    <n v="0"/>
    <n v="0"/>
    <n v="-11.2"/>
    <n v="5.0999999999999996"/>
    <n v="0"/>
    <n v="-11.2"/>
    <n v="0"/>
    <n v="0"/>
  </r>
  <r>
    <x v="1"/>
    <n v="9"/>
    <x v="22"/>
    <n v="0"/>
    <n v="0"/>
    <n v="-13"/>
    <n v="6.6"/>
    <n v="0"/>
    <n v="-13"/>
    <n v="0"/>
    <n v="0"/>
  </r>
  <r>
    <x v="1"/>
    <n v="9"/>
    <x v="23"/>
    <n v="0"/>
    <n v="0"/>
    <n v="-10.9"/>
    <n v="5.0999999999999996"/>
    <n v="0"/>
    <n v="-10.9"/>
    <n v="0"/>
    <n v="0"/>
  </r>
  <r>
    <x v="1"/>
    <n v="10"/>
    <x v="0"/>
    <n v="0"/>
    <n v="0"/>
    <n v="-10.7"/>
    <n v="7.2"/>
    <n v="0"/>
    <n v="-10.7"/>
    <n v="0"/>
    <n v="0"/>
  </r>
  <r>
    <x v="1"/>
    <n v="10"/>
    <x v="1"/>
    <n v="0"/>
    <n v="0"/>
    <n v="-11.6"/>
    <n v="5.0999999999999996"/>
    <n v="0"/>
    <n v="-11.6"/>
    <n v="0"/>
    <n v="0"/>
  </r>
  <r>
    <x v="1"/>
    <n v="10"/>
    <x v="2"/>
    <n v="0"/>
    <n v="0"/>
    <n v="-12.4"/>
    <n v="5.0999999999999996"/>
    <n v="0"/>
    <n v="-12.4"/>
    <n v="0"/>
    <n v="0"/>
  </r>
  <r>
    <x v="1"/>
    <n v="10"/>
    <x v="3"/>
    <n v="0"/>
    <n v="0"/>
    <n v="-13.3"/>
    <n v="5.0999999999999996"/>
    <n v="0"/>
    <n v="-13.3"/>
    <n v="0"/>
    <n v="0"/>
  </r>
  <r>
    <x v="1"/>
    <n v="10"/>
    <x v="4"/>
    <n v="0"/>
    <n v="0"/>
    <n v="-15.1"/>
    <n v="5.0999999999999996"/>
    <n v="0"/>
    <n v="-15.1"/>
    <n v="0"/>
    <n v="0"/>
  </r>
  <r>
    <x v="1"/>
    <n v="10"/>
    <x v="5"/>
    <n v="0"/>
    <n v="0"/>
    <n v="-17"/>
    <n v="5.0999999999999996"/>
    <n v="0"/>
    <n v="-17"/>
    <n v="0"/>
    <n v="0"/>
  </r>
  <r>
    <x v="1"/>
    <n v="10"/>
    <x v="6"/>
    <n v="0"/>
    <n v="0"/>
    <n v="-17.8"/>
    <n v="5.0999999999999996"/>
    <n v="0"/>
    <n v="-17.8"/>
    <n v="0"/>
    <n v="0"/>
  </r>
  <r>
    <x v="1"/>
    <n v="10"/>
    <x v="7"/>
    <n v="67"/>
    <n v="30"/>
    <n v="-17.3"/>
    <n v="4.0999999999999996"/>
    <n v="52.686999999999998"/>
    <n v="-17.95"/>
    <n v="5020.7520000000004"/>
    <n v="4369.5919999999996"/>
  </r>
  <r>
    <x v="1"/>
    <n v="10"/>
    <x v="8"/>
    <n v="153"/>
    <n v="81"/>
    <n v="-16.2"/>
    <n v="4.0999999999999996"/>
    <n v="159.88999999999999"/>
    <n v="-13.943"/>
    <n v="15718.101000000001"/>
    <n v="14836.744000000001"/>
  </r>
  <r>
    <x v="1"/>
    <n v="10"/>
    <x v="9"/>
    <n v="0"/>
    <n v="126"/>
    <n v="-14.5"/>
    <n v="3.6"/>
    <n v="123.63800000000001"/>
    <n v="-12.680999999999999"/>
    <n v="12515.958000000001"/>
    <n v="11707.598"/>
  </r>
  <r>
    <x v="1"/>
    <n v="10"/>
    <x v="10"/>
    <n v="0"/>
    <n v="170"/>
    <n v="-13.9"/>
    <n v="6.1"/>
    <n v="167.99600000000001"/>
    <n v="-11.821999999999999"/>
    <n v="16947.949000000001"/>
    <n v="16037.627"/>
  </r>
  <r>
    <x v="1"/>
    <n v="10"/>
    <x v="11"/>
    <n v="387"/>
    <n v="246"/>
    <n v="-12.3"/>
    <n v="5.0999999999999996"/>
    <n v="593.76300000000003"/>
    <n v="-0.30199999999999999"/>
    <n v="56990.862999999998"/>
    <n v="54855.824000000001"/>
  </r>
  <r>
    <x v="1"/>
    <n v="10"/>
    <x v="12"/>
    <n v="250"/>
    <n v="266"/>
    <n v="-11.2"/>
    <n v="5.0999999999999996"/>
    <n v="498.14800000000002"/>
    <n v="-0.33900000000000002"/>
    <n v="47856.574000000001"/>
    <n v="46049.02"/>
  </r>
  <r>
    <x v="1"/>
    <n v="10"/>
    <x v="13"/>
    <n v="676"/>
    <n v="124"/>
    <n v="-11.2"/>
    <n v="5.6"/>
    <n v="672.17499999999995"/>
    <n v="2.488"/>
    <n v="63549.722999999998"/>
    <n v="61161.987999999998"/>
  </r>
  <r>
    <x v="1"/>
    <n v="10"/>
    <x v="14"/>
    <n v="340"/>
    <n v="148"/>
    <n v="-10.6"/>
    <n v="5.6"/>
    <n v="389.584"/>
    <n v="-2.54"/>
    <n v="37421.785000000003"/>
    <n v="35953.546999999999"/>
  </r>
  <r>
    <x v="1"/>
    <n v="10"/>
    <x v="15"/>
    <n v="160"/>
    <n v="136"/>
    <n v="-10.6"/>
    <n v="4.0999999999999996"/>
    <n v="228.79"/>
    <n v="-5.5410000000000004"/>
    <n v="22049.096000000001"/>
    <n v="21013.129000000001"/>
  </r>
  <r>
    <x v="1"/>
    <n v="10"/>
    <x v="16"/>
    <n v="86"/>
    <n v="81"/>
    <n v="-11.7"/>
    <n v="3"/>
    <n v="121.26300000000001"/>
    <n v="-9.4830000000000005"/>
    <n v="11644.404"/>
    <n v="10855.308000000001"/>
  </r>
  <r>
    <x v="1"/>
    <n v="10"/>
    <x v="17"/>
    <n v="3"/>
    <n v="2"/>
    <n v="-12.3"/>
    <n v="3"/>
    <n v="2.3889999999999998"/>
    <n v="-14.090999999999999"/>
    <n v="224.041"/>
    <n v="0"/>
  </r>
  <r>
    <x v="1"/>
    <n v="10"/>
    <x v="18"/>
    <n v="0"/>
    <n v="0"/>
    <n v="-15.6"/>
    <n v="2.5"/>
    <n v="0"/>
    <n v="-15.6"/>
    <n v="0"/>
    <n v="0"/>
  </r>
  <r>
    <x v="1"/>
    <n v="10"/>
    <x v="19"/>
    <n v="0"/>
    <n v="0"/>
    <n v="-16.2"/>
    <n v="2.5"/>
    <n v="0"/>
    <n v="-16.2"/>
    <n v="0"/>
    <n v="0"/>
  </r>
  <r>
    <x v="1"/>
    <n v="10"/>
    <x v="20"/>
    <n v="0"/>
    <n v="0"/>
    <n v="-16.2"/>
    <n v="2.5"/>
    <n v="0"/>
    <n v="-16.2"/>
    <n v="0"/>
    <n v="0"/>
  </r>
  <r>
    <x v="1"/>
    <n v="10"/>
    <x v="21"/>
    <n v="0"/>
    <n v="0"/>
    <n v="-16.2"/>
    <n v="2.5"/>
    <n v="0"/>
    <n v="-16.2"/>
    <n v="0"/>
    <n v="0"/>
  </r>
  <r>
    <x v="1"/>
    <n v="10"/>
    <x v="22"/>
    <n v="0"/>
    <n v="0"/>
    <n v="-15.4"/>
    <n v="1.9"/>
    <n v="0"/>
    <n v="-15.4"/>
    <n v="0"/>
    <n v="0"/>
  </r>
  <r>
    <x v="1"/>
    <n v="10"/>
    <x v="23"/>
    <n v="0"/>
    <n v="0"/>
    <n v="-16.600000000000001"/>
    <n v="1"/>
    <n v="0"/>
    <n v="-16.600000000000001"/>
    <n v="0"/>
    <n v="0"/>
  </r>
  <r>
    <x v="1"/>
    <n v="11"/>
    <x v="0"/>
    <n v="0"/>
    <n v="0"/>
    <n v="-18.8"/>
    <n v="1.5"/>
    <n v="0"/>
    <n v="-18.8"/>
    <n v="0"/>
    <n v="0"/>
  </r>
  <r>
    <x v="1"/>
    <n v="11"/>
    <x v="1"/>
    <n v="0"/>
    <n v="0"/>
    <n v="-19.899999999999999"/>
    <n v="3.5"/>
    <n v="0"/>
    <n v="-19.899999999999999"/>
    <n v="0"/>
    <n v="0"/>
  </r>
  <r>
    <x v="1"/>
    <n v="11"/>
    <x v="2"/>
    <n v="0"/>
    <n v="0"/>
    <n v="-19"/>
    <n v="2.5"/>
    <n v="0"/>
    <n v="-19"/>
    <n v="0"/>
    <n v="0"/>
  </r>
  <r>
    <x v="1"/>
    <n v="11"/>
    <x v="3"/>
    <n v="0"/>
    <n v="0"/>
    <n v="-18.2"/>
    <n v="3"/>
    <n v="0"/>
    <n v="-18.2"/>
    <n v="0"/>
    <n v="0"/>
  </r>
  <r>
    <x v="1"/>
    <n v="11"/>
    <x v="4"/>
    <n v="0"/>
    <n v="0"/>
    <n v="-13.4"/>
    <n v="5"/>
    <n v="0"/>
    <n v="-13.4"/>
    <n v="0"/>
    <n v="0"/>
  </r>
  <r>
    <x v="1"/>
    <n v="11"/>
    <x v="5"/>
    <n v="0"/>
    <n v="0"/>
    <n v="-12.6"/>
    <n v="4.0999999999999996"/>
    <n v="0"/>
    <n v="-12.6"/>
    <n v="0"/>
    <n v="0"/>
  </r>
  <r>
    <x v="1"/>
    <n v="11"/>
    <x v="6"/>
    <n v="0"/>
    <n v="0"/>
    <n v="-12.8"/>
    <n v="4.5999999999999996"/>
    <n v="0"/>
    <n v="-12.8"/>
    <n v="0"/>
    <n v="0"/>
  </r>
  <r>
    <x v="1"/>
    <n v="11"/>
    <x v="7"/>
    <n v="0"/>
    <n v="13"/>
    <n v="-12.8"/>
    <n v="5.6"/>
    <n v="12.286"/>
    <n v="-14.177"/>
    <n v="1251.1759999999999"/>
    <n v="671.84"/>
  </r>
  <r>
    <x v="1"/>
    <n v="11"/>
    <x v="8"/>
    <n v="0"/>
    <n v="45"/>
    <n v="-12.3"/>
    <n v="5.0999999999999996"/>
    <n v="42.624000000000002"/>
    <n v="-13.058"/>
    <n v="4321.3519999999999"/>
    <n v="3683.884"/>
  </r>
  <r>
    <x v="1"/>
    <n v="11"/>
    <x v="9"/>
    <n v="0"/>
    <n v="77"/>
    <n v="-11.7"/>
    <n v="5.0999999999999996"/>
    <n v="73.12"/>
    <n v="-11.7"/>
    <n v="7372.9809999999998"/>
    <n v="6674.5479999999998"/>
  </r>
  <r>
    <x v="1"/>
    <n v="11"/>
    <x v="10"/>
    <n v="0"/>
    <n v="102"/>
    <n v="-10.6"/>
    <n v="5.0999999999999996"/>
    <n v="97.561000000000007"/>
    <n v="-9.9779999999999998"/>
    <n v="9769.5759999999991"/>
    <n v="9021.0400000000009"/>
  </r>
  <r>
    <x v="1"/>
    <n v="11"/>
    <x v="11"/>
    <n v="0"/>
    <n v="115"/>
    <n v="-9.6999999999999993"/>
    <n v="5.0999999999999996"/>
    <n v="110.31699999999999"/>
    <n v="-8.7330000000000005"/>
    <n v="10991.423000000001"/>
    <n v="10216.589"/>
  </r>
  <r>
    <x v="1"/>
    <n v="11"/>
    <x v="12"/>
    <n v="0"/>
    <n v="117"/>
    <n v="-9"/>
    <n v="5.0999999999999996"/>
    <n v="112.292"/>
    <n v="-7.9580000000000002"/>
    <n v="11152.985000000001"/>
    <n v="10374.636"/>
  </r>
  <r>
    <x v="1"/>
    <n v="11"/>
    <x v="13"/>
    <n v="0"/>
    <n v="107"/>
    <n v="-8.4"/>
    <n v="5.0999999999999996"/>
    <n v="102.46599999999999"/>
    <n v="-7.5750000000000002"/>
    <n v="10161.218999999999"/>
    <n v="9404.3089999999993"/>
  </r>
  <r>
    <x v="1"/>
    <n v="11"/>
    <x v="14"/>
    <n v="0"/>
    <n v="85"/>
    <n v="-7.8"/>
    <n v="5.0999999999999996"/>
    <n v="80.923000000000002"/>
    <n v="-7.484"/>
    <n v="8021.8739999999998"/>
    <n v="7310.0680000000002"/>
  </r>
  <r>
    <x v="1"/>
    <n v="11"/>
    <x v="15"/>
    <n v="0"/>
    <n v="55"/>
    <n v="-7.3"/>
    <n v="5.0999999999999996"/>
    <n v="52.124000000000002"/>
    <n v="-7.6849999999999996"/>
    <n v="5171.2820000000002"/>
    <n v="4517.152"/>
  </r>
  <r>
    <x v="1"/>
    <n v="11"/>
    <x v="16"/>
    <n v="0"/>
    <n v="21"/>
    <n v="-6.7"/>
    <n v="4.5999999999999996"/>
    <n v="19.861000000000001"/>
    <n v="-7.96"/>
    <n v="1972.6010000000001"/>
    <n v="1379.894"/>
  </r>
  <r>
    <x v="1"/>
    <n v="11"/>
    <x v="17"/>
    <n v="0"/>
    <n v="1"/>
    <n v="-6.7"/>
    <n v="4.0999999999999996"/>
    <n v="0.97"/>
    <n v="-8.6359999999999992"/>
    <n v="96.593000000000004"/>
    <n v="0"/>
  </r>
  <r>
    <x v="1"/>
    <n v="11"/>
    <x v="18"/>
    <n v="0"/>
    <n v="0"/>
    <n v="-6.7"/>
    <n v="5.0999999999999996"/>
    <n v="0"/>
    <n v="-6.7"/>
    <n v="0"/>
    <n v="0"/>
  </r>
  <r>
    <x v="1"/>
    <n v="11"/>
    <x v="19"/>
    <n v="0"/>
    <n v="0"/>
    <n v="-6.6"/>
    <n v="5.0999999999999996"/>
    <n v="0"/>
    <n v="-6.6"/>
    <n v="0"/>
    <n v="0"/>
  </r>
  <r>
    <x v="1"/>
    <n v="11"/>
    <x v="20"/>
    <n v="0"/>
    <n v="0"/>
    <n v="-6.2"/>
    <n v="5.0999999999999996"/>
    <n v="0"/>
    <n v="-6.2"/>
    <n v="0"/>
    <n v="0"/>
  </r>
  <r>
    <x v="1"/>
    <n v="11"/>
    <x v="21"/>
    <n v="0"/>
    <n v="0"/>
    <n v="-5.6"/>
    <n v="5.0999999999999996"/>
    <n v="0"/>
    <n v="-5.6"/>
    <n v="0"/>
    <n v="0"/>
  </r>
  <r>
    <x v="1"/>
    <n v="11"/>
    <x v="22"/>
    <n v="0"/>
    <n v="0"/>
    <n v="-6.2"/>
    <n v="4.3"/>
    <n v="0"/>
    <n v="-6.2"/>
    <n v="0"/>
    <n v="0"/>
  </r>
  <r>
    <x v="1"/>
    <n v="11"/>
    <x v="23"/>
    <n v="0"/>
    <n v="0"/>
    <n v="-9.8000000000000007"/>
    <n v="4.5999999999999996"/>
    <n v="0"/>
    <n v="-9.8000000000000007"/>
    <n v="0"/>
    <n v="0"/>
  </r>
  <r>
    <x v="1"/>
    <n v="12"/>
    <x v="0"/>
    <n v="0"/>
    <n v="0"/>
    <n v="-12.5"/>
    <n v="6"/>
    <n v="0"/>
    <n v="-12.5"/>
    <n v="0"/>
    <n v="0"/>
  </r>
  <r>
    <x v="1"/>
    <n v="12"/>
    <x v="1"/>
    <n v="0"/>
    <n v="0"/>
    <n v="-14.1"/>
    <n v="5.2"/>
    <n v="0"/>
    <n v="-14.1"/>
    <n v="0"/>
    <n v="0"/>
  </r>
  <r>
    <x v="1"/>
    <n v="12"/>
    <x v="2"/>
    <n v="0"/>
    <n v="0"/>
    <n v="-14.7"/>
    <n v="3.9"/>
    <n v="0"/>
    <n v="-14.7"/>
    <n v="0"/>
    <n v="0"/>
  </r>
  <r>
    <x v="1"/>
    <n v="12"/>
    <x v="3"/>
    <n v="0"/>
    <n v="0"/>
    <n v="-13.3"/>
    <n v="4.2"/>
    <n v="0"/>
    <n v="-13.3"/>
    <n v="0"/>
    <n v="0"/>
  </r>
  <r>
    <x v="1"/>
    <n v="12"/>
    <x v="4"/>
    <n v="0"/>
    <n v="0"/>
    <n v="-14"/>
    <n v="4.5"/>
    <n v="0"/>
    <n v="-14"/>
    <n v="0"/>
    <n v="0"/>
  </r>
  <r>
    <x v="1"/>
    <n v="12"/>
    <x v="5"/>
    <n v="0"/>
    <n v="0"/>
    <n v="-6.6"/>
    <n v="4.8"/>
    <n v="0"/>
    <n v="-6.6"/>
    <n v="0"/>
    <n v="0"/>
  </r>
  <r>
    <x v="1"/>
    <n v="12"/>
    <x v="6"/>
    <n v="0"/>
    <n v="0"/>
    <n v="-6.2"/>
    <n v="5.0999999999999996"/>
    <n v="0"/>
    <n v="-6.2"/>
    <n v="0"/>
    <n v="0"/>
  </r>
  <r>
    <x v="1"/>
    <n v="12"/>
    <x v="7"/>
    <n v="0"/>
    <n v="19"/>
    <n v="-5"/>
    <n v="4.0999999999999996"/>
    <n v="17.975000000000001"/>
    <n v="-6.5609999999999999"/>
    <n v="1775.127"/>
    <n v="1186.097"/>
  </r>
  <r>
    <x v="1"/>
    <n v="12"/>
    <x v="8"/>
    <n v="0"/>
    <n v="67"/>
    <n v="-4.5"/>
    <n v="4.0999999999999996"/>
    <n v="64.328000000000003"/>
    <n v="-4.8159999999999998"/>
    <n v="6307.4380000000001"/>
    <n v="5630.652"/>
  </r>
  <r>
    <x v="1"/>
    <n v="12"/>
    <x v="9"/>
    <n v="0"/>
    <n v="114"/>
    <n v="-3.9"/>
    <n v="4.0999999999999996"/>
    <n v="110.77"/>
    <n v="-2.879"/>
    <n v="10774.508"/>
    <n v="10004.379000000001"/>
  </r>
  <r>
    <x v="1"/>
    <n v="12"/>
    <x v="10"/>
    <n v="0"/>
    <n v="148"/>
    <n v="-3.4"/>
    <n v="4.5999999999999996"/>
    <n v="144.52000000000001"/>
    <n v="-1.5069999999999999"/>
    <n v="13977.14"/>
    <n v="13135.903"/>
  </r>
  <r>
    <x v="1"/>
    <n v="12"/>
    <x v="11"/>
    <n v="0"/>
    <n v="168"/>
    <n v="-3.4"/>
    <n v="4.0999999999999996"/>
    <n v="164.51400000000001"/>
    <n v="-0.753"/>
    <n v="15860.675999999999"/>
    <n v="14975.986999999999"/>
  </r>
  <r>
    <x v="1"/>
    <n v="12"/>
    <x v="12"/>
    <n v="0"/>
    <n v="170"/>
    <n v="-2.8"/>
    <n v="3"/>
    <n v="166.495"/>
    <n v="0.40799999999999997"/>
    <n v="15973.53"/>
    <n v="15086.2"/>
  </r>
  <r>
    <x v="1"/>
    <n v="12"/>
    <x v="13"/>
    <n v="0"/>
    <n v="155"/>
    <n v="-2.2999999999999998"/>
    <n v="3"/>
    <n v="151.49199999999999"/>
    <n v="0.48"/>
    <n v="14529.71"/>
    <n v="13675.852000000001"/>
  </r>
  <r>
    <x v="1"/>
    <n v="12"/>
    <x v="14"/>
    <n v="0"/>
    <n v="125"/>
    <n v="-2.2999999999999998"/>
    <n v="3"/>
    <n v="121.667"/>
    <n v="-0.44800000000000001"/>
    <n v="11714.808000000001"/>
    <n v="10924.164000000001"/>
  </r>
  <r>
    <x v="1"/>
    <n v="12"/>
    <x v="15"/>
    <n v="0"/>
    <n v="81"/>
    <n v="-2.2999999999999998"/>
    <n v="3"/>
    <n v="78.120999999999995"/>
    <n v="-1.843"/>
    <n v="7566.0370000000003"/>
    <n v="6863.6409999999996"/>
  </r>
  <r>
    <x v="1"/>
    <n v="12"/>
    <x v="16"/>
    <n v="0"/>
    <n v="32"/>
    <n v="-1.7"/>
    <n v="3"/>
    <n v="30.303000000000001"/>
    <n v="-2.8250000000000002"/>
    <n v="2946.904"/>
    <n v="2335.857"/>
  </r>
  <r>
    <x v="1"/>
    <n v="12"/>
    <x v="17"/>
    <n v="4"/>
    <n v="2"/>
    <n v="-2.8"/>
    <n v="3"/>
    <n v="2.5369999999999999"/>
    <n v="-4.9509999999999996"/>
    <n v="224.28100000000001"/>
    <n v="0"/>
  </r>
  <r>
    <x v="1"/>
    <n v="12"/>
    <x v="18"/>
    <n v="0"/>
    <n v="0"/>
    <n v="-2.2999999999999998"/>
    <n v="2.5"/>
    <n v="0"/>
    <n v="-2.2999999999999998"/>
    <n v="0"/>
    <n v="0"/>
  </r>
  <r>
    <x v="1"/>
    <n v="12"/>
    <x v="19"/>
    <n v="0"/>
    <n v="0"/>
    <n v="-2.8"/>
    <n v="0"/>
    <n v="0"/>
    <n v="-2.8"/>
    <n v="0"/>
    <n v="0"/>
  </r>
  <r>
    <x v="1"/>
    <n v="12"/>
    <x v="20"/>
    <n v="0"/>
    <n v="0"/>
    <n v="-2.8"/>
    <n v="2.5"/>
    <n v="0"/>
    <n v="-2.8"/>
    <n v="0"/>
    <n v="0"/>
  </r>
  <r>
    <x v="1"/>
    <n v="12"/>
    <x v="21"/>
    <n v="0"/>
    <n v="0"/>
    <n v="-2.8"/>
    <n v="3"/>
    <n v="0"/>
    <n v="-2.8"/>
    <n v="0"/>
    <n v="0"/>
  </r>
  <r>
    <x v="1"/>
    <n v="12"/>
    <x v="22"/>
    <n v="0"/>
    <n v="0"/>
    <n v="-2.6"/>
    <n v="1.5"/>
    <n v="0"/>
    <n v="-2.6"/>
    <n v="0"/>
    <n v="0"/>
  </r>
  <r>
    <x v="1"/>
    <n v="12"/>
    <x v="23"/>
    <n v="0"/>
    <n v="0"/>
    <n v="-3.5"/>
    <n v="0"/>
    <n v="0"/>
    <n v="-3.5"/>
    <n v="0"/>
    <n v="0"/>
  </r>
  <r>
    <x v="1"/>
    <n v="13"/>
    <x v="0"/>
    <n v="0"/>
    <n v="0"/>
    <n v="-3.3"/>
    <n v="2.1"/>
    <n v="0"/>
    <n v="-3.3"/>
    <n v="0"/>
    <n v="0"/>
  </r>
  <r>
    <x v="1"/>
    <n v="13"/>
    <x v="1"/>
    <n v="0"/>
    <n v="0"/>
    <n v="-4.2"/>
    <n v="0.7"/>
    <n v="0"/>
    <n v="-4.2"/>
    <n v="0"/>
    <n v="0"/>
  </r>
  <r>
    <x v="1"/>
    <n v="13"/>
    <x v="2"/>
    <n v="0"/>
    <n v="0"/>
    <n v="-4"/>
    <n v="0"/>
    <n v="0"/>
    <n v="-4"/>
    <n v="0"/>
    <n v="0"/>
  </r>
  <r>
    <x v="1"/>
    <n v="13"/>
    <x v="3"/>
    <n v="0"/>
    <n v="0"/>
    <n v="-3.9"/>
    <n v="0.4"/>
    <n v="0"/>
    <n v="-3.9"/>
    <n v="0"/>
    <n v="0"/>
  </r>
  <r>
    <x v="1"/>
    <n v="13"/>
    <x v="4"/>
    <n v="0"/>
    <n v="0"/>
    <n v="-3.7"/>
    <n v="1.4"/>
    <n v="0"/>
    <n v="-3.7"/>
    <n v="0"/>
    <n v="0"/>
  </r>
  <r>
    <x v="1"/>
    <n v="13"/>
    <x v="5"/>
    <n v="0"/>
    <n v="0"/>
    <n v="-3.6"/>
    <n v="0"/>
    <n v="0"/>
    <n v="-3.6"/>
    <n v="0"/>
    <n v="0"/>
  </r>
  <r>
    <x v="1"/>
    <n v="13"/>
    <x v="6"/>
    <n v="0"/>
    <n v="0"/>
    <n v="-3.4"/>
    <n v="0"/>
    <n v="0"/>
    <n v="-3.4"/>
    <n v="0"/>
    <n v="0"/>
  </r>
  <r>
    <x v="1"/>
    <n v="13"/>
    <x v="7"/>
    <n v="0"/>
    <n v="17"/>
    <n v="-2.8"/>
    <n v="0"/>
    <n v="16.076000000000001"/>
    <n v="-7.407"/>
    <n v="1593.1130000000001"/>
    <n v="1007.461"/>
  </r>
  <r>
    <x v="1"/>
    <n v="13"/>
    <x v="8"/>
    <n v="0"/>
    <n v="40"/>
    <n v="-2.8"/>
    <n v="3"/>
    <n v="37.874000000000002"/>
    <n v="-3.976"/>
    <n v="3700.7310000000002"/>
    <n v="3075.2730000000001"/>
  </r>
  <r>
    <x v="1"/>
    <n v="13"/>
    <x v="9"/>
    <n v="0"/>
    <n v="71"/>
    <n v="-2.2999999999999998"/>
    <n v="2.5"/>
    <n v="67.34"/>
    <n v="-2.5390000000000001"/>
    <n v="6540.7790000000005"/>
    <n v="5859.2860000000001"/>
  </r>
  <r>
    <x v="1"/>
    <n v="13"/>
    <x v="10"/>
    <n v="0"/>
    <n v="95"/>
    <n v="-1.7"/>
    <n v="2"/>
    <n v="90.521000000000001"/>
    <n v="-1.0309999999999999"/>
    <n v="8737.2980000000007"/>
    <n v="8010.5820000000003"/>
  </r>
  <r>
    <x v="1"/>
    <n v="13"/>
    <x v="11"/>
    <n v="0"/>
    <n v="131"/>
    <n v="-0.6"/>
    <n v="5.0999999999999996"/>
    <n v="126.378"/>
    <n v="0.72799999999999998"/>
    <n v="12108.377"/>
    <n v="11309.058000000001"/>
  </r>
  <r>
    <x v="1"/>
    <n v="13"/>
    <x v="12"/>
    <n v="0"/>
    <n v="133"/>
    <n v="0"/>
    <n v="5.6"/>
    <n v="128.357"/>
    <n v="1.373"/>
    <n v="12264.54"/>
    <n v="11461.763000000001"/>
  </r>
  <r>
    <x v="1"/>
    <n v="13"/>
    <x v="13"/>
    <n v="0"/>
    <n v="120"/>
    <n v="0.5"/>
    <n v="3.6"/>
    <n v="115.482"/>
    <n v="1.9710000000000001"/>
    <n v="11006.42"/>
    <n v="10231.26"/>
  </r>
  <r>
    <x v="1"/>
    <n v="13"/>
    <x v="14"/>
    <n v="44"/>
    <n v="282"/>
    <n v="1.6"/>
    <n v="5.0999999999999996"/>
    <n v="326.50700000000001"/>
    <n v="7.5030000000000001"/>
    <n v="30339.633000000002"/>
    <n v="29080.544999999998"/>
  </r>
  <r>
    <x v="1"/>
    <n v="13"/>
    <x v="15"/>
    <n v="20"/>
    <n v="93"/>
    <n v="2.2000000000000002"/>
    <n v="5.0999999999999996"/>
    <n v="104.083"/>
    <n v="3.6"/>
    <n v="9799.1119999999992"/>
    <n v="9049.9449999999997"/>
  </r>
  <r>
    <x v="1"/>
    <n v="13"/>
    <x v="16"/>
    <n v="15"/>
    <n v="82"/>
    <n v="2.2000000000000002"/>
    <n v="5.6"/>
    <n v="92.103999999999999"/>
    <n v="2.7639999999999998"/>
    <n v="8671.4809999999998"/>
    <n v="7946.1450000000004"/>
  </r>
  <r>
    <x v="1"/>
    <n v="13"/>
    <x v="17"/>
    <n v="0"/>
    <n v="2"/>
    <n v="1.1000000000000001"/>
    <n v="6.1"/>
    <n v="1.94"/>
    <n v="-0.22600000000000001"/>
    <n v="186.59100000000001"/>
    <n v="0"/>
  </r>
  <r>
    <x v="1"/>
    <n v="13"/>
    <x v="18"/>
    <n v="0"/>
    <n v="0"/>
    <n v="-0.6"/>
    <n v="6.1"/>
    <n v="0"/>
    <n v="-0.6"/>
    <n v="0"/>
    <n v="0"/>
  </r>
  <r>
    <x v="1"/>
    <n v="13"/>
    <x v="19"/>
    <n v="0"/>
    <n v="0"/>
    <n v="-1.2"/>
    <n v="5.0999999999999996"/>
    <n v="0"/>
    <n v="-1.2"/>
    <n v="0"/>
    <n v="0"/>
  </r>
  <r>
    <x v="1"/>
    <n v="13"/>
    <x v="20"/>
    <n v="0"/>
    <n v="0"/>
    <n v="-1.7"/>
    <n v="7.7"/>
    <n v="0"/>
    <n v="-1.7"/>
    <n v="0"/>
    <n v="0"/>
  </r>
  <r>
    <x v="1"/>
    <n v="13"/>
    <x v="21"/>
    <n v="0"/>
    <n v="0"/>
    <n v="-1.9"/>
    <n v="7"/>
    <n v="0"/>
    <n v="-1.9"/>
    <n v="0"/>
    <n v="0"/>
  </r>
  <r>
    <x v="1"/>
    <n v="13"/>
    <x v="22"/>
    <n v="0"/>
    <n v="0"/>
    <n v="-3.6"/>
    <n v="5.8"/>
    <n v="0"/>
    <n v="-3.6"/>
    <n v="0"/>
    <n v="0"/>
  </r>
  <r>
    <x v="1"/>
    <n v="13"/>
    <x v="23"/>
    <n v="0"/>
    <n v="0"/>
    <n v="-5.2"/>
    <n v="5.0999999999999996"/>
    <n v="0"/>
    <n v="-5.2"/>
    <n v="0"/>
    <n v="0"/>
  </r>
  <r>
    <x v="1"/>
    <n v="14"/>
    <x v="0"/>
    <n v="0"/>
    <n v="0"/>
    <n v="-7"/>
    <n v="4.9000000000000004"/>
    <n v="0"/>
    <n v="-7"/>
    <n v="0"/>
    <n v="0"/>
  </r>
  <r>
    <x v="1"/>
    <n v="14"/>
    <x v="1"/>
    <n v="0"/>
    <n v="0"/>
    <n v="-8.6999999999999993"/>
    <n v="6.3"/>
    <n v="0"/>
    <n v="-8.6999999999999993"/>
    <n v="0"/>
    <n v="0"/>
  </r>
  <r>
    <x v="1"/>
    <n v="14"/>
    <x v="2"/>
    <n v="0"/>
    <n v="0"/>
    <n v="-8.4"/>
    <n v="5.6"/>
    <n v="0"/>
    <n v="-8.4"/>
    <n v="0"/>
    <n v="0"/>
  </r>
  <r>
    <x v="1"/>
    <n v="14"/>
    <x v="3"/>
    <n v="0"/>
    <n v="0"/>
    <n v="-7.1"/>
    <n v="4.4000000000000004"/>
    <n v="0"/>
    <n v="-7.1"/>
    <n v="0"/>
    <n v="0"/>
  </r>
  <r>
    <x v="1"/>
    <n v="14"/>
    <x v="4"/>
    <n v="0"/>
    <n v="0"/>
    <n v="-7.8"/>
    <n v="5.2"/>
    <n v="0"/>
    <n v="-7.8"/>
    <n v="0"/>
    <n v="0"/>
  </r>
  <r>
    <x v="1"/>
    <n v="14"/>
    <x v="5"/>
    <n v="0"/>
    <n v="0"/>
    <n v="-7.5"/>
    <n v="5.5"/>
    <n v="0"/>
    <n v="-7.5"/>
    <n v="0"/>
    <n v="0"/>
  </r>
  <r>
    <x v="1"/>
    <n v="14"/>
    <x v="6"/>
    <n v="0"/>
    <n v="0"/>
    <n v="-6.2"/>
    <n v="5.0999999999999996"/>
    <n v="0"/>
    <n v="-6.2"/>
    <n v="0"/>
    <n v="0"/>
  </r>
  <r>
    <x v="1"/>
    <n v="14"/>
    <x v="7"/>
    <n v="91"/>
    <n v="36"/>
    <n v="-6.7"/>
    <n v="7.7"/>
    <n v="65.141999999999996"/>
    <n v="-6.8869999999999996"/>
    <n v="5896.9359999999997"/>
    <n v="5228.3879999999999"/>
  </r>
  <r>
    <x v="1"/>
    <n v="14"/>
    <x v="8"/>
    <n v="354"/>
    <n v="95"/>
    <n v="-6.7"/>
    <n v="5.0999999999999996"/>
    <n v="273.17700000000002"/>
    <n v="-2.141"/>
    <n v="25330.002"/>
    <n v="24208.539000000001"/>
  </r>
  <r>
    <x v="1"/>
    <n v="14"/>
    <x v="9"/>
    <n v="392"/>
    <n v="112"/>
    <n v="-6.5"/>
    <n v="5.0999999999999996"/>
    <n v="379.78500000000003"/>
    <n v="0.94899999999999995"/>
    <n v="35793.68"/>
    <n v="34375.035000000003"/>
  </r>
  <r>
    <x v="1"/>
    <n v="14"/>
    <x v="10"/>
    <n v="673"/>
    <n v="127"/>
    <n v="-6.7"/>
    <n v="5.0999999999999996"/>
    <n v="663.87800000000004"/>
    <n v="7.3630000000000004"/>
    <n v="61424.055"/>
    <n v="59119.824000000001"/>
  </r>
  <r>
    <x v="1"/>
    <n v="14"/>
    <x v="11"/>
    <n v="593"/>
    <n v="181"/>
    <n v="-7.3"/>
    <n v="6.1"/>
    <n v="703.30499999999995"/>
    <n v="6.5979999999999999"/>
    <n v="65526.758000000002"/>
    <n v="63059.98"/>
  </r>
  <r>
    <x v="1"/>
    <n v="14"/>
    <x v="12"/>
    <n v="726"/>
    <n v="165"/>
    <n v="-6.7"/>
    <n v="6.1"/>
    <n v="804.96"/>
    <n v="9.32"/>
    <n v="74119.633000000002"/>
    <n v="71293.820000000007"/>
  </r>
  <r>
    <x v="1"/>
    <n v="14"/>
    <x v="13"/>
    <n v="671"/>
    <n v="135"/>
    <n v="-6.2"/>
    <n v="6.1"/>
    <n v="688.94200000000001"/>
    <n v="7.6749999999999998"/>
    <n v="63748.574000000001"/>
    <n v="61352.953000000001"/>
  </r>
  <r>
    <x v="1"/>
    <n v="14"/>
    <x v="14"/>
    <n v="516"/>
    <n v="123"/>
    <n v="-6.2"/>
    <n v="7.7"/>
    <n v="490.47399999999999"/>
    <n v="1.9990000000000001"/>
    <n v="46162.059000000001"/>
    <n v="44412.129000000001"/>
  </r>
  <r>
    <x v="1"/>
    <n v="14"/>
    <x v="15"/>
    <n v="388"/>
    <n v="93"/>
    <n v="-5.6"/>
    <n v="9.1999999999999993"/>
    <n v="306.834"/>
    <n v="-1.462"/>
    <n v="28644.641"/>
    <n v="27433.076000000001"/>
  </r>
  <r>
    <x v="1"/>
    <n v="14"/>
    <x v="16"/>
    <n v="248"/>
    <n v="50"/>
    <n v="-6.1"/>
    <n v="10.199999999999999"/>
    <n v="137.262"/>
    <n v="-4.907"/>
    <n v="12151.444"/>
    <n v="11351.173000000001"/>
  </r>
  <r>
    <x v="1"/>
    <n v="14"/>
    <x v="17"/>
    <n v="7"/>
    <n v="3"/>
    <n v="-7.3"/>
    <n v="5.0999999999999996"/>
    <n v="3.9510000000000001"/>
    <n v="-8.6370000000000005"/>
    <n v="349.80900000000003"/>
    <n v="0"/>
  </r>
  <r>
    <x v="1"/>
    <n v="14"/>
    <x v="18"/>
    <n v="0"/>
    <n v="0"/>
    <n v="-8.4"/>
    <n v="8.1999999999999993"/>
    <n v="0"/>
    <n v="-8.4"/>
    <n v="0"/>
    <n v="0"/>
  </r>
  <r>
    <x v="1"/>
    <n v="14"/>
    <x v="19"/>
    <n v="0"/>
    <n v="0"/>
    <n v="-10"/>
    <n v="2"/>
    <n v="0"/>
    <n v="-10"/>
    <n v="0"/>
    <n v="0"/>
  </r>
  <r>
    <x v="1"/>
    <n v="14"/>
    <x v="20"/>
    <n v="0"/>
    <n v="0"/>
    <n v="-10"/>
    <n v="0"/>
    <n v="0"/>
    <n v="-10"/>
    <n v="0"/>
    <n v="0"/>
  </r>
  <r>
    <x v="1"/>
    <n v="14"/>
    <x v="21"/>
    <n v="0"/>
    <n v="0"/>
    <n v="-12.3"/>
    <n v="2.5"/>
    <n v="0"/>
    <n v="-12.3"/>
    <n v="0"/>
    <n v="0"/>
  </r>
  <r>
    <x v="1"/>
    <n v="14"/>
    <x v="22"/>
    <n v="0"/>
    <n v="0"/>
    <n v="-13"/>
    <n v="0"/>
    <n v="0"/>
    <n v="-13"/>
    <n v="0"/>
    <n v="0"/>
  </r>
  <r>
    <x v="1"/>
    <n v="14"/>
    <x v="23"/>
    <n v="0"/>
    <n v="0"/>
    <n v="-12.7"/>
    <n v="1.4"/>
    <n v="0"/>
    <n v="-12.7"/>
    <n v="0"/>
    <n v="0"/>
  </r>
  <r>
    <x v="1"/>
    <n v="15"/>
    <x v="0"/>
    <n v="0"/>
    <n v="0"/>
    <n v="-13.6"/>
    <n v="2"/>
    <n v="0"/>
    <n v="-13.6"/>
    <n v="0"/>
    <n v="0"/>
  </r>
  <r>
    <x v="1"/>
    <n v="15"/>
    <x v="1"/>
    <n v="0"/>
    <n v="0"/>
    <n v="-14"/>
    <n v="1.4"/>
    <n v="0"/>
    <n v="-14"/>
    <n v="0"/>
    <n v="0"/>
  </r>
  <r>
    <x v="1"/>
    <n v="15"/>
    <x v="2"/>
    <n v="0"/>
    <n v="0"/>
    <n v="-15"/>
    <n v="0"/>
    <n v="0"/>
    <n v="-15"/>
    <n v="0"/>
    <n v="0"/>
  </r>
  <r>
    <x v="1"/>
    <n v="15"/>
    <x v="3"/>
    <n v="0"/>
    <n v="0"/>
    <n v="-15.4"/>
    <n v="2.6"/>
    <n v="0"/>
    <n v="-15.4"/>
    <n v="0"/>
    <n v="0"/>
  </r>
  <r>
    <x v="1"/>
    <n v="15"/>
    <x v="4"/>
    <n v="0"/>
    <n v="0"/>
    <n v="-17.100000000000001"/>
    <n v="0"/>
    <n v="0"/>
    <n v="-17.100000000000001"/>
    <n v="0"/>
    <n v="0"/>
  </r>
  <r>
    <x v="1"/>
    <n v="15"/>
    <x v="5"/>
    <n v="0"/>
    <n v="0"/>
    <n v="-17.8"/>
    <n v="0"/>
    <n v="0"/>
    <n v="-17.8"/>
    <n v="0"/>
    <n v="0"/>
  </r>
  <r>
    <x v="1"/>
    <n v="15"/>
    <x v="6"/>
    <n v="1"/>
    <n v="0"/>
    <n v="-19.5"/>
    <n v="0"/>
    <n v="0.11899999999999999"/>
    <n v="-24.652000000000001"/>
    <n v="6.3280000000000003"/>
    <n v="0"/>
  </r>
  <r>
    <x v="1"/>
    <n v="15"/>
    <x v="7"/>
    <n v="195"/>
    <n v="34"/>
    <n v="-17.3"/>
    <n v="0"/>
    <n v="91.944999999999993"/>
    <n v="-18.363"/>
    <n v="8301.2430000000004"/>
    <n v="7583.6360000000004"/>
  </r>
  <r>
    <x v="1"/>
    <n v="15"/>
    <x v="8"/>
    <n v="392"/>
    <n v="70"/>
    <n v="-12.8"/>
    <n v="0"/>
    <n v="262.71899999999999"/>
    <n v="-2.1920000000000002"/>
    <n v="24211.148000000001"/>
    <n v="23119.254000000001"/>
  </r>
  <r>
    <x v="1"/>
    <n v="15"/>
    <x v="9"/>
    <n v="540"/>
    <n v="128"/>
    <n v="-9.5"/>
    <n v="0"/>
    <n v="491.37200000000001"/>
    <n v="13.106999999999999"/>
    <n v="43901.449000000001"/>
    <n v="42226.870999999999"/>
  </r>
  <r>
    <x v="1"/>
    <n v="15"/>
    <x v="10"/>
    <n v="552"/>
    <n v="155"/>
    <n v="-6.2"/>
    <n v="3"/>
    <n v="601.69299999999998"/>
    <n v="10.734"/>
    <n v="54898.745999999999"/>
    <n v="52841.222999999998"/>
  </r>
  <r>
    <x v="1"/>
    <n v="15"/>
    <x v="11"/>
    <n v="75"/>
    <n v="218"/>
    <n v="-3.4"/>
    <n v="5.0999999999999996"/>
    <n v="288.488"/>
    <n v="2.7810000000000001"/>
    <n v="27377.504000000001"/>
    <n v="26200.824000000001"/>
  </r>
  <r>
    <x v="1"/>
    <n v="15"/>
    <x v="12"/>
    <n v="184"/>
    <n v="265"/>
    <n v="-2.8"/>
    <n v="5.0999999999999996"/>
    <n v="444.327"/>
    <n v="6.1390000000000002"/>
    <n v="41547.773000000001"/>
    <n v="39949.805"/>
  </r>
  <r>
    <x v="1"/>
    <n v="15"/>
    <x v="13"/>
    <n v="68"/>
    <n v="281"/>
    <n v="-2.2999999999999998"/>
    <n v="4.4000000000000004"/>
    <n v="354.459"/>
    <n v="5.7320000000000002"/>
    <n v="33211.737999999998"/>
    <n v="31869.891"/>
  </r>
  <r>
    <x v="1"/>
    <n v="15"/>
    <x v="14"/>
    <n v="0"/>
    <n v="117"/>
    <n v="-2.2999999999999998"/>
    <n v="3.6"/>
    <n v="113.125"/>
    <n v="-7.0000000000000007E-2"/>
    <n v="10875.123"/>
    <n v="10102.814"/>
  </r>
  <r>
    <x v="1"/>
    <n v="15"/>
    <x v="15"/>
    <n v="0"/>
    <n v="73"/>
    <n v="-1.7"/>
    <n v="3.6"/>
    <n v="69.706000000000003"/>
    <n v="-1.546"/>
    <n v="6742.66"/>
    <n v="6057.08"/>
  </r>
  <r>
    <x v="1"/>
    <n v="15"/>
    <x v="16"/>
    <n v="20"/>
    <n v="43"/>
    <n v="-1.7"/>
    <n v="0"/>
    <n v="48.889000000000003"/>
    <n v="-3.0470000000000002"/>
    <n v="4654.2259999999997"/>
    <n v="4010.2620000000002"/>
  </r>
  <r>
    <x v="1"/>
    <n v="15"/>
    <x v="17"/>
    <n v="7"/>
    <n v="3"/>
    <n v="-2.2999999999999998"/>
    <n v="0"/>
    <n v="3.9489999999999998"/>
    <n v="-6.6440000000000001"/>
    <n v="346.78699999999998"/>
    <n v="0"/>
  </r>
  <r>
    <x v="1"/>
    <n v="15"/>
    <x v="18"/>
    <n v="0"/>
    <n v="0"/>
    <n v="-5.6"/>
    <n v="0"/>
    <n v="0"/>
    <n v="-5.6"/>
    <n v="0"/>
    <n v="0"/>
  </r>
  <r>
    <x v="1"/>
    <n v="15"/>
    <x v="19"/>
    <n v="0"/>
    <n v="0"/>
    <n v="-7.3"/>
    <n v="2.5"/>
    <n v="0"/>
    <n v="-7.3"/>
    <n v="0"/>
    <n v="0"/>
  </r>
  <r>
    <x v="1"/>
    <n v="15"/>
    <x v="20"/>
    <n v="0"/>
    <n v="0"/>
    <n v="-11.7"/>
    <n v="0"/>
    <n v="0"/>
    <n v="-11.7"/>
    <n v="0"/>
    <n v="0"/>
  </r>
  <r>
    <x v="1"/>
    <n v="15"/>
    <x v="21"/>
    <n v="0"/>
    <n v="0"/>
    <n v="-8.9"/>
    <n v="2.5"/>
    <n v="0"/>
    <n v="-8.9"/>
    <n v="0"/>
    <n v="0"/>
  </r>
  <r>
    <x v="1"/>
    <n v="15"/>
    <x v="22"/>
    <n v="0"/>
    <n v="0"/>
    <n v="-8"/>
    <n v="2.4"/>
    <n v="0"/>
    <n v="-8"/>
    <n v="0"/>
    <n v="0"/>
  </r>
  <r>
    <x v="1"/>
    <n v="15"/>
    <x v="23"/>
    <n v="0"/>
    <n v="0"/>
    <n v="-8.1999999999999993"/>
    <n v="2.2999999999999998"/>
    <n v="0"/>
    <n v="-8.1999999999999993"/>
    <n v="0"/>
    <n v="0"/>
  </r>
  <r>
    <x v="1"/>
    <n v="16"/>
    <x v="0"/>
    <n v="0"/>
    <n v="0"/>
    <n v="-7.3"/>
    <n v="2.2000000000000002"/>
    <n v="0"/>
    <n v="-7.3"/>
    <n v="0"/>
    <n v="0"/>
  </r>
  <r>
    <x v="1"/>
    <n v="16"/>
    <x v="1"/>
    <n v="0"/>
    <n v="0"/>
    <n v="-6.4"/>
    <n v="2.1"/>
    <n v="0"/>
    <n v="-6.4"/>
    <n v="0"/>
    <n v="0"/>
  </r>
  <r>
    <x v="1"/>
    <n v="16"/>
    <x v="2"/>
    <n v="0"/>
    <n v="0"/>
    <n v="-6.6"/>
    <n v="2.2000000000000002"/>
    <n v="0"/>
    <n v="-6.6"/>
    <n v="0"/>
    <n v="0"/>
  </r>
  <r>
    <x v="1"/>
    <n v="16"/>
    <x v="3"/>
    <n v="0"/>
    <n v="0"/>
    <n v="-4.7"/>
    <n v="2.1"/>
    <n v="0"/>
    <n v="-4.7"/>
    <n v="0"/>
    <n v="0"/>
  </r>
  <r>
    <x v="1"/>
    <n v="16"/>
    <x v="4"/>
    <n v="0"/>
    <n v="0"/>
    <n v="-5.8"/>
    <n v="2"/>
    <n v="0"/>
    <n v="-5.8"/>
    <n v="0"/>
    <n v="0"/>
  </r>
  <r>
    <x v="1"/>
    <n v="16"/>
    <x v="5"/>
    <n v="0"/>
    <n v="0"/>
    <n v="-4.9000000000000004"/>
    <n v="1.9"/>
    <n v="0"/>
    <n v="-4.9000000000000004"/>
    <n v="0"/>
    <n v="0"/>
  </r>
  <r>
    <x v="1"/>
    <n v="16"/>
    <x v="6"/>
    <n v="0"/>
    <n v="0"/>
    <n v="-4.0999999999999996"/>
    <n v="3.9"/>
    <n v="0"/>
    <n v="-4.0999999999999996"/>
    <n v="0"/>
    <n v="0"/>
  </r>
  <r>
    <x v="1"/>
    <n v="16"/>
    <x v="7"/>
    <n v="93"/>
    <n v="40"/>
    <n v="-1.2"/>
    <n v="5.0999999999999996"/>
    <n v="70.311999999999998"/>
    <n v="-1.3560000000000001"/>
    <n v="6255.9790000000003"/>
    <n v="5580.2290000000003"/>
  </r>
  <r>
    <x v="1"/>
    <n v="16"/>
    <x v="8"/>
    <n v="363"/>
    <n v="86"/>
    <n v="0"/>
    <n v="5.0999999999999996"/>
    <n v="268.89800000000002"/>
    <n v="4.4930000000000003"/>
    <n v="24224.011999999999"/>
    <n v="23131.778999999999"/>
  </r>
  <r>
    <x v="1"/>
    <n v="16"/>
    <x v="9"/>
    <n v="153"/>
    <n v="220"/>
    <n v="0.5"/>
    <n v="5.0999999999999996"/>
    <n v="339.22"/>
    <n v="7.0449999999999999"/>
    <n v="31429.511999999999"/>
    <n v="30139.351999999999"/>
  </r>
  <r>
    <x v="1"/>
    <n v="16"/>
    <x v="10"/>
    <n v="0"/>
    <n v="137"/>
    <n v="0.5"/>
    <n v="5.0999999999999996"/>
    <n v="132.77799999999999"/>
    <n v="2.5680000000000001"/>
    <n v="12622.8"/>
    <n v="11812.061"/>
  </r>
  <r>
    <x v="1"/>
    <n v="16"/>
    <x v="11"/>
    <n v="124"/>
    <n v="320"/>
    <n v="0.5"/>
    <n v="4.0999999999999996"/>
    <n v="447.94799999999998"/>
    <n v="10.311999999999999"/>
    <n v="41146.836000000003"/>
    <n v="39561.726999999999"/>
  </r>
  <r>
    <x v="1"/>
    <n v="16"/>
    <x v="12"/>
    <n v="616"/>
    <n v="191"/>
    <n v="0"/>
    <n v="5.0999999999999996"/>
    <n v="742.649"/>
    <n v="15.981999999999999"/>
    <n v="66415.156000000003"/>
    <n v="63912.43"/>
  </r>
  <r>
    <x v="1"/>
    <n v="16"/>
    <x v="13"/>
    <n v="614"/>
    <n v="164"/>
    <n v="0.5"/>
    <n v="5.0999999999999996"/>
    <n v="680.06"/>
    <n v="15.772"/>
    <n v="60750.788999999997"/>
    <n v="58472.684000000001"/>
  </r>
  <r>
    <x v="1"/>
    <n v="16"/>
    <x v="14"/>
    <n v="478"/>
    <n v="166"/>
    <n v="0"/>
    <n v="5.0999999999999996"/>
    <n v="516.11900000000003"/>
    <n v="11.47"/>
    <n v="46713.277000000002"/>
    <n v="44944.711000000003"/>
  </r>
  <r>
    <x v="1"/>
    <n v="16"/>
    <x v="15"/>
    <n v="331"/>
    <n v="109"/>
    <n v="-0.6"/>
    <n v="7.7"/>
    <n v="297.78399999999999"/>
    <n v="4.0149999999999997"/>
    <n v="27301.131000000001"/>
    <n v="26126.539000000001"/>
  </r>
  <r>
    <x v="1"/>
    <n v="16"/>
    <x v="16"/>
    <n v="225"/>
    <n v="55"/>
    <n v="-1.7"/>
    <n v="6.1"/>
    <n v="136.721"/>
    <n v="8.4000000000000005E-2"/>
    <n v="11982.118"/>
    <n v="11185.588"/>
  </r>
  <r>
    <x v="1"/>
    <n v="16"/>
    <x v="17"/>
    <n v="5"/>
    <n v="4"/>
    <n v="-2.2999999999999998"/>
    <n v="6.1"/>
    <n v="4.62"/>
    <n v="-3.4990000000000001"/>
    <n v="420.01799999999997"/>
    <n v="0"/>
  </r>
  <r>
    <x v="1"/>
    <n v="16"/>
    <x v="18"/>
    <n v="0"/>
    <n v="0"/>
    <n v="-3.4"/>
    <n v="4.0999999999999996"/>
    <n v="0"/>
    <n v="-3.4"/>
    <n v="0"/>
    <n v="0"/>
  </r>
  <r>
    <x v="1"/>
    <n v="16"/>
    <x v="19"/>
    <n v="0"/>
    <n v="0"/>
    <n v="-4.5"/>
    <n v="3"/>
    <n v="0"/>
    <n v="-4.5"/>
    <n v="0"/>
    <n v="0"/>
  </r>
  <r>
    <x v="1"/>
    <n v="16"/>
    <x v="20"/>
    <n v="0"/>
    <n v="0"/>
    <n v="-7.3"/>
    <n v="2"/>
    <n v="0"/>
    <n v="-7.3"/>
    <n v="0"/>
    <n v="0"/>
  </r>
  <r>
    <x v="1"/>
    <n v="16"/>
    <x v="21"/>
    <n v="0"/>
    <n v="0"/>
    <n v="-8.9"/>
    <n v="2"/>
    <n v="0"/>
    <n v="-8.9"/>
    <n v="0"/>
    <n v="0"/>
  </r>
  <r>
    <x v="1"/>
    <n v="16"/>
    <x v="22"/>
    <n v="0"/>
    <n v="0"/>
    <n v="-10.4"/>
    <n v="1"/>
    <n v="0"/>
    <n v="-10.4"/>
    <n v="0"/>
    <n v="0"/>
  </r>
  <r>
    <x v="1"/>
    <n v="16"/>
    <x v="23"/>
    <n v="0"/>
    <n v="0"/>
    <n v="-11.7"/>
    <n v="0.1"/>
    <n v="0"/>
    <n v="-11.7"/>
    <n v="0"/>
    <n v="0"/>
  </r>
  <r>
    <x v="1"/>
    <n v="17"/>
    <x v="0"/>
    <n v="0"/>
    <n v="0"/>
    <n v="-13.2"/>
    <n v="0.2"/>
    <n v="0"/>
    <n v="-13.2"/>
    <n v="0"/>
    <n v="0"/>
  </r>
  <r>
    <x v="1"/>
    <n v="17"/>
    <x v="1"/>
    <n v="0"/>
    <n v="0"/>
    <n v="-13.6"/>
    <n v="0.3"/>
    <n v="0"/>
    <n v="-13.6"/>
    <n v="0"/>
    <n v="0"/>
  </r>
  <r>
    <x v="1"/>
    <n v="17"/>
    <x v="2"/>
    <n v="0"/>
    <n v="0"/>
    <n v="-14"/>
    <n v="0.3"/>
    <n v="0"/>
    <n v="-14"/>
    <n v="0"/>
    <n v="0"/>
  </r>
  <r>
    <x v="1"/>
    <n v="17"/>
    <x v="3"/>
    <n v="0"/>
    <n v="0"/>
    <n v="-15.4"/>
    <n v="0.9"/>
    <n v="0"/>
    <n v="-15.4"/>
    <n v="0"/>
    <n v="0"/>
  </r>
  <r>
    <x v="1"/>
    <n v="17"/>
    <x v="4"/>
    <n v="0"/>
    <n v="0"/>
    <n v="-15.9"/>
    <n v="1.5"/>
    <n v="0"/>
    <n v="-15.9"/>
    <n v="0"/>
    <n v="0"/>
  </r>
  <r>
    <x v="1"/>
    <n v="17"/>
    <x v="5"/>
    <n v="0"/>
    <n v="0"/>
    <n v="-16.2"/>
    <n v="0.6"/>
    <n v="0"/>
    <n v="-16.2"/>
    <n v="0"/>
    <n v="0"/>
  </r>
  <r>
    <x v="1"/>
    <n v="17"/>
    <x v="6"/>
    <n v="0"/>
    <n v="0"/>
    <n v="-16.7"/>
    <n v="0"/>
    <n v="0"/>
    <n v="-16.7"/>
    <n v="0"/>
    <n v="0"/>
  </r>
  <r>
    <x v="1"/>
    <n v="17"/>
    <x v="7"/>
    <n v="76"/>
    <n v="43"/>
    <n v="-13.4"/>
    <n v="0"/>
    <n v="66.322999999999993"/>
    <n v="-15.603999999999999"/>
    <n v="6326.7330000000002"/>
    <n v="5649.5590000000002"/>
  </r>
  <r>
    <x v="1"/>
    <n v="17"/>
    <x v="8"/>
    <n v="319"/>
    <n v="84"/>
    <n v="-8.4"/>
    <n v="0"/>
    <n v="247.488"/>
    <n v="0.94399999999999995"/>
    <n v="22694.366999999998"/>
    <n v="21641.877"/>
  </r>
  <r>
    <x v="1"/>
    <n v="17"/>
    <x v="9"/>
    <n v="561"/>
    <n v="117"/>
    <n v="-4"/>
    <n v="1.8"/>
    <n v="499.39299999999997"/>
    <n v="11.27"/>
    <n v="44994.214999999997"/>
    <n v="43283.43"/>
  </r>
  <r>
    <x v="1"/>
    <n v="17"/>
    <x v="10"/>
    <n v="615"/>
    <n v="140"/>
    <n v="0"/>
    <n v="3.6"/>
    <n v="640.76499999999999"/>
    <n v="16.756"/>
    <n v="56915.995999999999"/>
    <n v="54783.754000000001"/>
  </r>
  <r>
    <x v="1"/>
    <n v="17"/>
    <x v="11"/>
    <n v="572"/>
    <n v="174"/>
    <n v="1.1000000000000001"/>
    <n v="5.0999999999999996"/>
    <n v="683.44200000000001"/>
    <n v="16.212"/>
    <n v="61047.027000000002"/>
    <n v="58757.445"/>
  </r>
  <r>
    <x v="1"/>
    <n v="17"/>
    <x v="12"/>
    <n v="657"/>
    <n v="156"/>
    <n v="2.2000000000000002"/>
    <n v="7.7"/>
    <n v="744.52599999999995"/>
    <n v="14.904"/>
    <n v="66902.726999999999"/>
    <n v="64380.148000000001"/>
  </r>
  <r>
    <x v="1"/>
    <n v="17"/>
    <x v="13"/>
    <n v="610"/>
    <n v="158"/>
    <n v="2.7"/>
    <n v="5.0999999999999996"/>
    <n v="672.46500000000003"/>
    <n v="17.809000000000001"/>
    <n v="59527.199000000001"/>
    <n v="57296.18"/>
  </r>
  <r>
    <x v="1"/>
    <n v="17"/>
    <x v="14"/>
    <n v="500"/>
    <n v="152"/>
    <n v="3.8"/>
    <n v="5.0999999999999996"/>
    <n v="516.58699999999999"/>
    <n v="15.273"/>
    <n v="45957.593999999997"/>
    <n v="44214.555"/>
  </r>
  <r>
    <x v="1"/>
    <n v="17"/>
    <x v="15"/>
    <n v="419"/>
    <n v="108"/>
    <n v="3.8"/>
    <n v="4.5999999999999996"/>
    <n v="341.98099999999999"/>
    <n v="11.515000000000001"/>
    <n v="30264.428"/>
    <n v="29007.471000000001"/>
  </r>
  <r>
    <x v="1"/>
    <n v="17"/>
    <x v="16"/>
    <n v="196"/>
    <n v="56"/>
    <n v="3.8"/>
    <n v="5.0999999999999996"/>
    <n v="124.514"/>
    <n v="5.7060000000000004"/>
    <n v="10704.454"/>
    <n v="9935.8420000000006"/>
  </r>
  <r>
    <x v="1"/>
    <n v="17"/>
    <x v="17"/>
    <n v="1"/>
    <n v="5"/>
    <n v="2.7"/>
    <n v="4.0999999999999996"/>
    <n v="4.8680000000000003"/>
    <n v="1.2330000000000001"/>
    <n v="459.43299999999999"/>
    <n v="0"/>
  </r>
  <r>
    <x v="1"/>
    <n v="17"/>
    <x v="18"/>
    <n v="0"/>
    <n v="0"/>
    <n v="1.1000000000000001"/>
    <n v="2"/>
    <n v="0"/>
    <n v="1.1000000000000001"/>
    <n v="0"/>
    <n v="0"/>
  </r>
  <r>
    <x v="1"/>
    <n v="17"/>
    <x v="19"/>
    <n v="0"/>
    <n v="0"/>
    <n v="0.7"/>
    <n v="2"/>
    <n v="0"/>
    <n v="0.7"/>
    <n v="0"/>
    <n v="0"/>
  </r>
  <r>
    <x v="1"/>
    <n v="17"/>
    <x v="20"/>
    <n v="0"/>
    <n v="0"/>
    <n v="0.5"/>
    <n v="2"/>
    <n v="0"/>
    <n v="0.5"/>
    <n v="0"/>
    <n v="0"/>
  </r>
  <r>
    <x v="1"/>
    <n v="17"/>
    <x v="21"/>
    <n v="0"/>
    <n v="0"/>
    <n v="0"/>
    <n v="3"/>
    <n v="0"/>
    <n v="0"/>
    <n v="0"/>
    <n v="0"/>
  </r>
  <r>
    <x v="1"/>
    <n v="17"/>
    <x v="22"/>
    <n v="0"/>
    <n v="0"/>
    <n v="-1.9"/>
    <n v="0"/>
    <n v="0"/>
    <n v="-1.9"/>
    <n v="0"/>
    <n v="0"/>
  </r>
  <r>
    <x v="1"/>
    <n v="17"/>
    <x v="23"/>
    <n v="0"/>
    <n v="0"/>
    <n v="-1.7"/>
    <n v="1.8"/>
    <n v="0"/>
    <n v="-1.7"/>
    <n v="0"/>
    <n v="0"/>
  </r>
  <r>
    <x v="1"/>
    <n v="18"/>
    <x v="0"/>
    <n v="0"/>
    <n v="0"/>
    <n v="-2.7"/>
    <n v="2.8"/>
    <n v="0"/>
    <n v="-2.7"/>
    <n v="0"/>
    <n v="0"/>
  </r>
  <r>
    <x v="1"/>
    <n v="18"/>
    <x v="1"/>
    <n v="0"/>
    <n v="0"/>
    <n v="-3.5"/>
    <n v="3.3"/>
    <n v="0"/>
    <n v="-3.5"/>
    <n v="0"/>
    <n v="0"/>
  </r>
  <r>
    <x v="1"/>
    <n v="18"/>
    <x v="2"/>
    <n v="0"/>
    <n v="0"/>
    <n v="-4.3"/>
    <n v="3.7"/>
    <n v="0"/>
    <n v="-4.3"/>
    <n v="0"/>
    <n v="0"/>
  </r>
  <r>
    <x v="1"/>
    <n v="18"/>
    <x v="3"/>
    <n v="0"/>
    <n v="0"/>
    <n v="-5.2"/>
    <n v="2.6"/>
    <n v="0"/>
    <n v="-5.2"/>
    <n v="0"/>
    <n v="0"/>
  </r>
  <r>
    <x v="1"/>
    <n v="18"/>
    <x v="4"/>
    <n v="0"/>
    <n v="0"/>
    <n v="-6.2"/>
    <n v="1.6"/>
    <n v="0"/>
    <n v="-6.2"/>
    <n v="0"/>
    <n v="0"/>
  </r>
  <r>
    <x v="1"/>
    <n v="18"/>
    <x v="5"/>
    <n v="0"/>
    <n v="0"/>
    <n v="-8"/>
    <n v="0.5"/>
    <n v="0"/>
    <n v="-8"/>
    <n v="0"/>
    <n v="0"/>
  </r>
  <r>
    <x v="1"/>
    <n v="18"/>
    <x v="6"/>
    <n v="5"/>
    <n v="0"/>
    <n v="-8.9"/>
    <n v="0"/>
    <n v="0.59099999999999997"/>
    <n v="-14.003"/>
    <n v="29.965"/>
    <n v="0"/>
  </r>
  <r>
    <x v="1"/>
    <n v="18"/>
    <x v="7"/>
    <n v="243"/>
    <n v="35"/>
    <n v="-6.2"/>
    <n v="0"/>
    <n v="105.843"/>
    <n v="-6.4740000000000002"/>
    <n v="9020.8870000000006"/>
    <n v="8288.2129999999997"/>
  </r>
  <r>
    <x v="1"/>
    <n v="18"/>
    <x v="8"/>
    <n v="306"/>
    <n v="119"/>
    <n v="-2.2999999999999998"/>
    <n v="0"/>
    <n v="275.416"/>
    <n v="8.8439999999999994"/>
    <n v="24572.004000000001"/>
    <n v="23470.618999999999"/>
  </r>
  <r>
    <x v="1"/>
    <n v="18"/>
    <x v="9"/>
    <n v="504"/>
    <n v="139"/>
    <n v="3.3"/>
    <n v="0"/>
    <n v="485.61200000000002"/>
    <n v="25.071000000000002"/>
    <n v="41148.758000000002"/>
    <n v="39563.586000000003"/>
  </r>
  <r>
    <x v="1"/>
    <n v="18"/>
    <x v="10"/>
    <n v="778"/>
    <n v="134"/>
    <n v="7.7"/>
    <n v="0"/>
    <n v="760.03399999999999"/>
    <n v="41.134"/>
    <n v="60050.813000000002"/>
    <n v="57799.707000000002"/>
  </r>
  <r>
    <x v="1"/>
    <n v="18"/>
    <x v="11"/>
    <n v="741"/>
    <n v="135"/>
    <n v="8.8000000000000007"/>
    <n v="0"/>
    <n v="787.00300000000004"/>
    <n v="45.133000000000003"/>
    <n v="61107.934000000001"/>
    <n v="58815.991999999998"/>
  </r>
  <r>
    <x v="1"/>
    <n v="18"/>
    <x v="12"/>
    <n v="639"/>
    <n v="152"/>
    <n v="10"/>
    <n v="2.5"/>
    <n v="727.077"/>
    <n v="32.082000000000001"/>
    <n v="60304.891000000003"/>
    <n v="58044.004000000001"/>
  </r>
  <r>
    <x v="1"/>
    <n v="18"/>
    <x v="13"/>
    <n v="797"/>
    <n v="122"/>
    <n v="10.5"/>
    <n v="2.5"/>
    <n v="781.14499999999998"/>
    <n v="33.816000000000003"/>
    <n v="64089.843999999997"/>
    <n v="61680.648000000001"/>
  </r>
  <r>
    <x v="1"/>
    <n v="18"/>
    <x v="14"/>
    <n v="460"/>
    <n v="174"/>
    <n v="11.1"/>
    <n v="3"/>
    <n v="515.221"/>
    <n v="26.224"/>
    <n v="43625"/>
    <n v="41959.519999999997"/>
  </r>
  <r>
    <x v="1"/>
    <n v="18"/>
    <x v="15"/>
    <n v="639"/>
    <n v="70"/>
    <n v="10.5"/>
    <n v="3"/>
    <n v="416.08699999999999"/>
    <n v="21.986999999999998"/>
    <n v="34838.726999999999"/>
    <n v="33448.754000000001"/>
  </r>
  <r>
    <x v="1"/>
    <n v="18"/>
    <x v="16"/>
    <n v="394"/>
    <n v="45"/>
    <n v="9.4"/>
    <n v="4.0999999999999996"/>
    <n v="180.13399999999999"/>
    <n v="13.353999999999999"/>
    <n v="14455.418"/>
    <n v="13603.263000000001"/>
  </r>
  <r>
    <x v="1"/>
    <n v="18"/>
    <x v="17"/>
    <n v="36"/>
    <n v="5"/>
    <n v="4.4000000000000004"/>
    <n v="0"/>
    <n v="11.608000000000001"/>
    <n v="4.2830000000000004"/>
    <n v="882.82600000000002"/>
    <n v="310.24900000000002"/>
  </r>
  <r>
    <x v="1"/>
    <n v="18"/>
    <x v="18"/>
    <n v="0"/>
    <n v="0"/>
    <n v="2.2000000000000002"/>
    <n v="0"/>
    <n v="0"/>
    <n v="2.2000000000000002"/>
    <n v="0"/>
    <n v="0"/>
  </r>
  <r>
    <x v="1"/>
    <n v="18"/>
    <x v="19"/>
    <n v="0"/>
    <n v="0"/>
    <n v="-0.6"/>
    <n v="0"/>
    <n v="0"/>
    <n v="-0.6"/>
    <n v="0"/>
    <n v="0"/>
  </r>
  <r>
    <x v="1"/>
    <n v="18"/>
    <x v="20"/>
    <n v="0"/>
    <n v="0"/>
    <n v="-1.7"/>
    <n v="0"/>
    <n v="0"/>
    <n v="-1.7"/>
    <n v="0"/>
    <n v="0"/>
  </r>
  <r>
    <x v="1"/>
    <n v="18"/>
    <x v="21"/>
    <n v="0"/>
    <n v="0"/>
    <n v="-3.4"/>
    <n v="0"/>
    <n v="0"/>
    <n v="-3.4"/>
    <n v="0"/>
    <n v="0"/>
  </r>
  <r>
    <x v="1"/>
    <n v="18"/>
    <x v="22"/>
    <n v="0"/>
    <n v="0"/>
    <n v="-3.7"/>
    <n v="0"/>
    <n v="0"/>
    <n v="-3.7"/>
    <n v="0"/>
    <n v="0"/>
  </r>
  <r>
    <x v="1"/>
    <n v="18"/>
    <x v="23"/>
    <n v="0"/>
    <n v="0"/>
    <n v="-3.9"/>
    <n v="0.4"/>
    <n v="0"/>
    <n v="-3.9"/>
    <n v="0"/>
    <n v="0"/>
  </r>
  <r>
    <x v="1"/>
    <n v="19"/>
    <x v="0"/>
    <n v="0"/>
    <n v="0"/>
    <n v="-5.2"/>
    <n v="0.3"/>
    <n v="0"/>
    <n v="-5.2"/>
    <n v="0"/>
    <n v="0"/>
  </r>
  <r>
    <x v="1"/>
    <n v="19"/>
    <x v="1"/>
    <n v="0"/>
    <n v="0"/>
    <n v="-6.5"/>
    <n v="0"/>
    <n v="0"/>
    <n v="-6.5"/>
    <n v="0"/>
    <n v="0"/>
  </r>
  <r>
    <x v="1"/>
    <n v="19"/>
    <x v="2"/>
    <n v="0"/>
    <n v="0"/>
    <n v="-6.9"/>
    <n v="0"/>
    <n v="0"/>
    <n v="-6.9"/>
    <n v="0"/>
    <n v="0"/>
  </r>
  <r>
    <x v="1"/>
    <n v="19"/>
    <x v="3"/>
    <n v="0"/>
    <n v="0"/>
    <n v="-7.1"/>
    <n v="0"/>
    <n v="0"/>
    <n v="-7.1"/>
    <n v="0"/>
    <n v="0"/>
  </r>
  <r>
    <x v="1"/>
    <n v="19"/>
    <x v="4"/>
    <n v="0"/>
    <n v="0"/>
    <n v="-8.4"/>
    <n v="0"/>
    <n v="0"/>
    <n v="-8.4"/>
    <n v="0"/>
    <n v="0"/>
  </r>
  <r>
    <x v="1"/>
    <n v="19"/>
    <x v="5"/>
    <n v="0"/>
    <n v="0"/>
    <n v="-9.6999999999999993"/>
    <n v="0"/>
    <n v="0"/>
    <n v="-9.6999999999999993"/>
    <n v="0"/>
    <n v="0"/>
  </r>
  <r>
    <x v="1"/>
    <n v="19"/>
    <x v="6"/>
    <n v="4"/>
    <n v="0"/>
    <n v="-10"/>
    <n v="0"/>
    <n v="0.47199999999999998"/>
    <n v="-14.837999999999999"/>
    <n v="23.97"/>
    <n v="0"/>
  </r>
  <r>
    <x v="1"/>
    <n v="19"/>
    <x v="7"/>
    <n v="225"/>
    <n v="44"/>
    <n v="-7.3"/>
    <n v="0"/>
    <n v="112.217"/>
    <n v="-7.2320000000000002"/>
    <n v="9792.6049999999996"/>
    <n v="9043.5779999999995"/>
  </r>
  <r>
    <x v="1"/>
    <n v="19"/>
    <x v="8"/>
    <n v="452"/>
    <n v="90"/>
    <n v="-2.8"/>
    <n v="0"/>
    <n v="317.32499999999999"/>
    <n v="10.327"/>
    <n v="27849.949000000001"/>
    <n v="26660.328000000001"/>
  </r>
  <r>
    <x v="1"/>
    <n v="19"/>
    <x v="9"/>
    <n v="566"/>
    <n v="134"/>
    <n v="1.1000000000000001"/>
    <n v="0"/>
    <n v="520.98900000000003"/>
    <n v="24.794"/>
    <n v="44186.824000000001"/>
    <n v="42502.832000000002"/>
  </r>
  <r>
    <x v="1"/>
    <n v="19"/>
    <x v="10"/>
    <n v="591"/>
    <n v="158"/>
    <n v="9.4"/>
    <n v="4.0999999999999996"/>
    <n v="645.78499999999997"/>
    <n v="25.327000000000002"/>
    <n v="55168.480000000003"/>
    <n v="53101.046999999999"/>
  </r>
  <r>
    <x v="1"/>
    <n v="19"/>
    <x v="11"/>
    <n v="89"/>
    <n v="190"/>
    <n v="10.5"/>
    <n v="4.5999999999999996"/>
    <n v="279.21699999999998"/>
    <n v="17.109000000000002"/>
    <n v="24880.77"/>
    <n v="23771.23"/>
  </r>
  <r>
    <x v="1"/>
    <n v="19"/>
    <x v="12"/>
    <n v="77"/>
    <n v="311"/>
    <n v="11.6"/>
    <n v="4.5999999999999996"/>
    <n v="397.58499999999998"/>
    <n v="20.055"/>
    <n v="34969.434000000001"/>
    <n v="33575.555"/>
  </r>
  <r>
    <x v="1"/>
    <n v="19"/>
    <x v="13"/>
    <n v="117"/>
    <n v="162"/>
    <n v="12.7"/>
    <n v="5.0999999999999996"/>
    <n v="265.95100000000002"/>
    <n v="17.995000000000001"/>
    <n v="23577.932000000001"/>
    <n v="22502.581999999999"/>
  </r>
  <r>
    <x v="1"/>
    <n v="19"/>
    <x v="14"/>
    <n v="108"/>
    <n v="185"/>
    <n v="13.3"/>
    <n v="5.0999999999999996"/>
    <n v="273.24200000000002"/>
    <n v="18.459"/>
    <n v="24118.738000000001"/>
    <n v="23029.268"/>
  </r>
  <r>
    <x v="1"/>
    <n v="19"/>
    <x v="15"/>
    <n v="49"/>
    <n v="99"/>
    <n v="12.7"/>
    <n v="6.1"/>
    <n v="124.836"/>
    <n v="14.305999999999999"/>
    <n v="11161.563"/>
    <n v="10383.026"/>
  </r>
  <r>
    <x v="1"/>
    <n v="19"/>
    <x v="16"/>
    <n v="24"/>
    <n v="76"/>
    <n v="10.5"/>
    <n v="4.0999999999999996"/>
    <n v="87.72"/>
    <n v="11.231"/>
    <n v="7916.8959999999997"/>
    <n v="7207.2640000000001"/>
  </r>
  <r>
    <x v="1"/>
    <n v="19"/>
    <x v="17"/>
    <n v="4"/>
    <n v="5"/>
    <n v="8.3000000000000007"/>
    <n v="3"/>
    <n v="5.36"/>
    <n v="6.61"/>
    <n v="477.43"/>
    <n v="0"/>
  </r>
  <r>
    <x v="1"/>
    <n v="19"/>
    <x v="18"/>
    <n v="0"/>
    <n v="0"/>
    <n v="6.6"/>
    <n v="4.5999999999999996"/>
    <n v="0"/>
    <n v="6.6"/>
    <n v="0"/>
    <n v="0"/>
  </r>
  <r>
    <x v="1"/>
    <n v="19"/>
    <x v="19"/>
    <n v="0"/>
    <n v="0"/>
    <n v="5.5"/>
    <n v="3"/>
    <n v="0"/>
    <n v="5.5"/>
    <n v="0"/>
    <n v="0"/>
  </r>
  <r>
    <x v="1"/>
    <n v="19"/>
    <x v="20"/>
    <n v="0"/>
    <n v="0"/>
    <n v="3.8"/>
    <n v="2"/>
    <n v="0"/>
    <n v="3.8"/>
    <n v="0"/>
    <n v="0"/>
  </r>
  <r>
    <x v="1"/>
    <n v="19"/>
    <x v="21"/>
    <n v="0"/>
    <n v="0"/>
    <n v="3.3"/>
    <n v="2"/>
    <n v="0"/>
    <n v="3.3"/>
    <n v="0"/>
    <n v="0"/>
  </r>
  <r>
    <x v="1"/>
    <n v="19"/>
    <x v="22"/>
    <n v="0"/>
    <n v="0"/>
    <n v="1.9"/>
    <n v="1.8"/>
    <n v="0"/>
    <n v="1.9"/>
    <n v="0"/>
    <n v="0"/>
  </r>
  <r>
    <x v="1"/>
    <n v="19"/>
    <x v="23"/>
    <n v="0"/>
    <n v="0"/>
    <n v="0.5"/>
    <n v="1.2"/>
    <n v="0"/>
    <n v="0.5"/>
    <n v="0"/>
    <n v="0"/>
  </r>
  <r>
    <x v="1"/>
    <n v="20"/>
    <x v="0"/>
    <n v="0"/>
    <n v="0"/>
    <n v="1"/>
    <n v="0"/>
    <n v="0"/>
    <n v="1"/>
    <n v="0"/>
    <n v="0"/>
  </r>
  <r>
    <x v="1"/>
    <n v="20"/>
    <x v="1"/>
    <n v="0"/>
    <n v="0"/>
    <n v="-1.4"/>
    <n v="0.3"/>
    <n v="0"/>
    <n v="-1.4"/>
    <n v="0"/>
    <n v="0"/>
  </r>
  <r>
    <x v="1"/>
    <n v="20"/>
    <x v="2"/>
    <n v="0"/>
    <n v="0"/>
    <n v="-1.7"/>
    <n v="0"/>
    <n v="0"/>
    <n v="-1.7"/>
    <n v="0"/>
    <n v="0"/>
  </r>
  <r>
    <x v="1"/>
    <n v="20"/>
    <x v="3"/>
    <n v="0"/>
    <n v="0"/>
    <n v="-3.1"/>
    <n v="0"/>
    <n v="0"/>
    <n v="-3.1"/>
    <n v="0"/>
    <n v="0"/>
  </r>
  <r>
    <x v="1"/>
    <n v="20"/>
    <x v="4"/>
    <n v="0"/>
    <n v="0"/>
    <n v="-4.5999999999999996"/>
    <n v="0.3"/>
    <n v="0"/>
    <n v="-4.5999999999999996"/>
    <n v="0"/>
    <n v="0"/>
  </r>
  <r>
    <x v="1"/>
    <n v="20"/>
    <x v="5"/>
    <n v="0"/>
    <n v="0"/>
    <n v="-5"/>
    <n v="0"/>
    <n v="0"/>
    <n v="-5"/>
    <n v="0"/>
    <n v="0"/>
  </r>
  <r>
    <x v="1"/>
    <n v="20"/>
    <x v="6"/>
    <n v="7"/>
    <n v="1"/>
    <n v="-3.4"/>
    <n v="0"/>
    <n v="1.794"/>
    <n v="-8.3409999999999993"/>
    <n v="137.226"/>
    <n v="0"/>
  </r>
  <r>
    <x v="1"/>
    <n v="20"/>
    <x v="7"/>
    <n v="290"/>
    <n v="37"/>
    <n v="-1.2"/>
    <n v="0"/>
    <n v="122.901"/>
    <n v="0.19700000000000001"/>
    <n v="10160.120999999999"/>
    <n v="9403.2340000000004"/>
  </r>
  <r>
    <x v="1"/>
    <n v="20"/>
    <x v="8"/>
    <n v="325"/>
    <n v="120"/>
    <n v="3.3"/>
    <n v="0"/>
    <n v="286.68200000000002"/>
    <n v="15.074"/>
    <n v="24885.919999999998"/>
    <n v="23776.243999999999"/>
  </r>
  <r>
    <x v="1"/>
    <n v="20"/>
    <x v="9"/>
    <n v="645"/>
    <n v="120"/>
    <n v="11.6"/>
    <n v="5.0999999999999996"/>
    <n v="561.71600000000001"/>
    <n v="23.231000000000002"/>
    <n v="47964.684000000001"/>
    <n v="46153.417999999998"/>
  </r>
  <r>
    <x v="1"/>
    <n v="20"/>
    <x v="10"/>
    <n v="724"/>
    <n v="130"/>
    <n v="12.7"/>
    <n v="6.6"/>
    <n v="719.21500000000003"/>
    <n v="26.163"/>
    <n v="61178.413999999997"/>
    <n v="58883.733999999997"/>
  </r>
  <r>
    <x v="1"/>
    <n v="20"/>
    <x v="11"/>
    <n v="81"/>
    <n v="277"/>
    <n v="13.8"/>
    <n v="5.0999999999999996"/>
    <n v="360.48399999999998"/>
    <n v="21.963000000000001"/>
    <n v="31424.938999999998"/>
    <n v="30134.91"/>
  </r>
  <r>
    <x v="1"/>
    <n v="20"/>
    <x v="12"/>
    <n v="84"/>
    <n v="199"/>
    <n v="14.4"/>
    <n v="6.1"/>
    <n v="285.89299999999997"/>
    <n v="19.452999999999999"/>
    <n v="25209.447"/>
    <n v="24091.190999999999"/>
  </r>
  <r>
    <x v="1"/>
    <n v="20"/>
    <x v="13"/>
    <n v="74"/>
    <n v="236"/>
    <n v="14.4"/>
    <n v="6.6"/>
    <n v="305.28399999999999"/>
    <n v="19.445"/>
    <n v="26911.294999999998"/>
    <n v="25747.313999999998"/>
  </r>
  <r>
    <x v="1"/>
    <n v="20"/>
    <x v="14"/>
    <n v="54"/>
    <n v="270"/>
    <n v="14.4"/>
    <n v="6.1"/>
    <n v="327.86799999999999"/>
    <n v="20.199000000000002"/>
    <n v="28783.021000000001"/>
    <n v="27567.613000000001"/>
  </r>
  <r>
    <x v="1"/>
    <n v="20"/>
    <x v="15"/>
    <n v="21"/>
    <n v="84"/>
    <n v="13.8"/>
    <n v="6.1"/>
    <n v="94.308999999999997"/>
    <n v="14.904"/>
    <n v="8447.2810000000009"/>
    <n v="7726.6310000000003"/>
  </r>
  <r>
    <x v="1"/>
    <n v="20"/>
    <x v="16"/>
    <n v="0"/>
    <n v="45"/>
    <n v="12.7"/>
    <n v="4.0999999999999996"/>
    <n v="42.933"/>
    <n v="12.23"/>
    <n v="3913.82"/>
    <n v="3284.2530000000002"/>
  </r>
  <r>
    <x v="1"/>
    <n v="20"/>
    <x v="17"/>
    <n v="0"/>
    <n v="6"/>
    <n v="11.1"/>
    <n v="3"/>
    <n v="5.665"/>
    <n v="9.2919999999999998"/>
    <n v="523.18600000000004"/>
    <n v="0"/>
  </r>
  <r>
    <x v="1"/>
    <n v="20"/>
    <x v="18"/>
    <n v="0"/>
    <n v="0"/>
    <n v="11.1"/>
    <n v="4.0999999999999996"/>
    <n v="0"/>
    <n v="11.1"/>
    <n v="0"/>
    <n v="0"/>
  </r>
  <r>
    <x v="1"/>
    <n v="20"/>
    <x v="19"/>
    <n v="0"/>
    <n v="0"/>
    <n v="10"/>
    <n v="4.0999999999999996"/>
    <n v="0"/>
    <n v="10"/>
    <n v="0"/>
    <n v="0"/>
  </r>
  <r>
    <x v="1"/>
    <n v="20"/>
    <x v="20"/>
    <n v="0"/>
    <n v="0"/>
    <n v="7.7"/>
    <n v="3"/>
    <n v="0"/>
    <n v="7.7"/>
    <n v="0"/>
    <n v="0"/>
  </r>
  <r>
    <x v="1"/>
    <n v="20"/>
    <x v="21"/>
    <n v="0"/>
    <n v="0"/>
    <n v="5.5"/>
    <n v="2.5"/>
    <n v="0"/>
    <n v="5.5"/>
    <n v="0"/>
    <n v="0"/>
  </r>
  <r>
    <x v="1"/>
    <n v="20"/>
    <x v="22"/>
    <n v="0"/>
    <n v="0"/>
    <n v="5"/>
    <n v="2.5"/>
    <n v="0"/>
    <n v="5"/>
    <n v="0"/>
    <n v="0"/>
  </r>
  <r>
    <x v="1"/>
    <n v="20"/>
    <x v="23"/>
    <n v="0"/>
    <n v="0"/>
    <n v="3.4"/>
    <n v="3.6"/>
    <n v="0"/>
    <n v="3.4"/>
    <n v="0"/>
    <n v="0"/>
  </r>
  <r>
    <x v="1"/>
    <n v="21"/>
    <x v="0"/>
    <n v="0"/>
    <n v="0"/>
    <n v="0.9"/>
    <n v="0"/>
    <n v="0"/>
    <n v="0.9"/>
    <n v="0"/>
    <n v="0"/>
  </r>
  <r>
    <x v="1"/>
    <n v="21"/>
    <x v="1"/>
    <n v="0"/>
    <n v="0"/>
    <n v="3.4"/>
    <n v="0"/>
    <n v="0"/>
    <n v="3.4"/>
    <n v="0"/>
    <n v="0"/>
  </r>
  <r>
    <x v="1"/>
    <n v="21"/>
    <x v="2"/>
    <n v="0"/>
    <n v="0"/>
    <n v="5.8"/>
    <n v="0.5"/>
    <n v="0"/>
    <n v="5.8"/>
    <n v="0"/>
    <n v="0"/>
  </r>
  <r>
    <x v="1"/>
    <n v="21"/>
    <x v="3"/>
    <n v="0"/>
    <n v="0"/>
    <n v="4.3"/>
    <n v="0"/>
    <n v="0"/>
    <n v="4.3"/>
    <n v="0"/>
    <n v="0"/>
  </r>
  <r>
    <x v="1"/>
    <n v="21"/>
    <x v="4"/>
    <n v="0"/>
    <n v="0"/>
    <n v="2.8"/>
    <n v="0"/>
    <n v="0"/>
    <n v="2.8"/>
    <n v="0"/>
    <n v="0"/>
  </r>
  <r>
    <x v="1"/>
    <n v="21"/>
    <x v="5"/>
    <n v="0"/>
    <n v="0"/>
    <n v="3.2"/>
    <n v="0.5"/>
    <n v="0"/>
    <n v="3.2"/>
    <n v="0"/>
    <n v="0"/>
  </r>
  <r>
    <x v="1"/>
    <n v="21"/>
    <x v="6"/>
    <n v="0"/>
    <n v="1"/>
    <n v="2.7"/>
    <n v="0"/>
    <n v="0.97"/>
    <n v="-2.2080000000000002"/>
    <n v="94.072999999999993"/>
    <n v="0"/>
  </r>
  <r>
    <x v="1"/>
    <n v="21"/>
    <x v="7"/>
    <n v="0"/>
    <n v="32"/>
    <n v="3.3"/>
    <n v="0"/>
    <n v="30.308"/>
    <n v="-0.48799999999999999"/>
    <n v="2918.759"/>
    <n v="2308.2460000000001"/>
  </r>
  <r>
    <x v="1"/>
    <n v="21"/>
    <x v="8"/>
    <n v="0"/>
    <n v="47"/>
    <n v="4.4000000000000004"/>
    <n v="0"/>
    <n v="44.52"/>
    <n v="1.9590000000000001"/>
    <n v="4243.357"/>
    <n v="3607.4050000000002"/>
  </r>
  <r>
    <x v="1"/>
    <n v="21"/>
    <x v="9"/>
    <n v="0"/>
    <n v="80"/>
    <n v="5"/>
    <n v="0"/>
    <n v="75.909000000000006"/>
    <n v="4.68"/>
    <n v="7151.643"/>
    <n v="6457.7389999999996"/>
  </r>
  <r>
    <x v="1"/>
    <n v="21"/>
    <x v="10"/>
    <n v="0"/>
    <n v="105"/>
    <n v="5.5"/>
    <n v="0"/>
    <n v="100.279"/>
    <n v="7.5640000000000001"/>
    <n v="9330.7639999999992"/>
    <n v="8591.5480000000007"/>
  </r>
  <r>
    <x v="1"/>
    <n v="21"/>
    <x v="11"/>
    <n v="0"/>
    <n v="119"/>
    <n v="6.6"/>
    <n v="0"/>
    <n v="114.027"/>
    <n v="9.9090000000000007"/>
    <n v="10501.849"/>
    <n v="9737.6119999999992"/>
  </r>
  <r>
    <x v="1"/>
    <n v="21"/>
    <x v="12"/>
    <n v="0"/>
    <n v="121"/>
    <n v="6.6"/>
    <n v="0"/>
    <n v="116"/>
    <n v="10.298999999999999"/>
    <n v="10665.223"/>
    <n v="9897.4590000000007"/>
  </r>
  <r>
    <x v="1"/>
    <n v="21"/>
    <x v="13"/>
    <n v="0"/>
    <n v="110"/>
    <n v="7.2"/>
    <n v="0"/>
    <n v="105.184"/>
    <n v="10.382"/>
    <n v="9667.3130000000001"/>
    <n v="8920.9539999999997"/>
  </r>
  <r>
    <x v="1"/>
    <n v="21"/>
    <x v="14"/>
    <n v="0"/>
    <n v="87"/>
    <n v="6.6"/>
    <n v="0"/>
    <n v="82.686999999999998"/>
    <n v="8.43"/>
    <n v="7664.875"/>
    <n v="6960.4440000000004"/>
  </r>
  <r>
    <x v="1"/>
    <n v="21"/>
    <x v="15"/>
    <n v="0"/>
    <n v="56"/>
    <n v="6.1"/>
    <n v="3"/>
    <n v="53.072000000000003"/>
    <n v="5.7309999999999999"/>
    <n v="4977.54"/>
    <n v="4327.2299999999996"/>
  </r>
  <r>
    <x v="1"/>
    <n v="21"/>
    <x v="16"/>
    <n v="0"/>
    <n v="28"/>
    <n v="5.5"/>
    <n v="0"/>
    <n v="26.494"/>
    <n v="2.7189999999999999"/>
    <n v="2517.049"/>
    <n v="1914.133"/>
  </r>
  <r>
    <x v="1"/>
    <n v="21"/>
    <x v="17"/>
    <n v="0"/>
    <n v="4"/>
    <n v="6.1"/>
    <n v="2.5"/>
    <n v="3.7749999999999999"/>
    <n v="3.944"/>
    <n v="356.73899999999998"/>
    <n v="0"/>
  </r>
  <r>
    <x v="1"/>
    <n v="21"/>
    <x v="18"/>
    <n v="0"/>
    <n v="0"/>
    <n v="5"/>
    <n v="0"/>
    <n v="0"/>
    <n v="5"/>
    <n v="0"/>
    <n v="0"/>
  </r>
  <r>
    <x v="1"/>
    <n v="21"/>
    <x v="19"/>
    <n v="0"/>
    <n v="0"/>
    <n v="4.4000000000000004"/>
    <n v="0"/>
    <n v="0"/>
    <n v="4.4000000000000004"/>
    <n v="0"/>
    <n v="0"/>
  </r>
  <r>
    <x v="1"/>
    <n v="21"/>
    <x v="20"/>
    <n v="0"/>
    <n v="0"/>
    <n v="3.8"/>
    <n v="0"/>
    <n v="0"/>
    <n v="3.8"/>
    <n v="0"/>
    <n v="0"/>
  </r>
  <r>
    <x v="1"/>
    <n v="21"/>
    <x v="21"/>
    <n v="0"/>
    <n v="0"/>
    <n v="4.4000000000000004"/>
    <n v="0"/>
    <n v="0"/>
    <n v="4.4000000000000004"/>
    <n v="0"/>
    <n v="0"/>
  </r>
  <r>
    <x v="1"/>
    <n v="21"/>
    <x v="22"/>
    <n v="0"/>
    <n v="0"/>
    <n v="4.4000000000000004"/>
    <n v="1.3"/>
    <n v="0"/>
    <n v="4.4000000000000004"/>
    <n v="0"/>
    <n v="0"/>
  </r>
  <r>
    <x v="1"/>
    <n v="21"/>
    <x v="23"/>
    <n v="0"/>
    <n v="0"/>
    <n v="3.4"/>
    <n v="0"/>
    <n v="0"/>
    <n v="3.4"/>
    <n v="0"/>
    <n v="0"/>
  </r>
  <r>
    <x v="1"/>
    <n v="22"/>
    <x v="0"/>
    <n v="0"/>
    <n v="0"/>
    <n v="2.5"/>
    <n v="0.3"/>
    <n v="0"/>
    <n v="2.5"/>
    <n v="0"/>
    <n v="0"/>
  </r>
  <r>
    <x v="1"/>
    <n v="22"/>
    <x v="1"/>
    <n v="0"/>
    <n v="0"/>
    <n v="1.5"/>
    <n v="2.6"/>
    <n v="0"/>
    <n v="1.5"/>
    <n v="0"/>
    <n v="0"/>
  </r>
  <r>
    <x v="1"/>
    <n v="22"/>
    <x v="2"/>
    <n v="0"/>
    <n v="0"/>
    <n v="1.5"/>
    <n v="1.9"/>
    <n v="0"/>
    <n v="1.5"/>
    <n v="0"/>
    <n v="0"/>
  </r>
  <r>
    <x v="1"/>
    <n v="22"/>
    <x v="3"/>
    <n v="0"/>
    <n v="0"/>
    <n v="1.5"/>
    <n v="2.7"/>
    <n v="0"/>
    <n v="1.5"/>
    <n v="0"/>
    <n v="0"/>
  </r>
  <r>
    <x v="1"/>
    <n v="22"/>
    <x v="4"/>
    <n v="0"/>
    <n v="0"/>
    <n v="2.6"/>
    <n v="3.5"/>
    <n v="0"/>
    <n v="2.6"/>
    <n v="0"/>
    <n v="0"/>
  </r>
  <r>
    <x v="1"/>
    <n v="22"/>
    <x v="5"/>
    <n v="0"/>
    <n v="0"/>
    <n v="2.6"/>
    <n v="4.3"/>
    <n v="0"/>
    <n v="2.6"/>
    <n v="0"/>
    <n v="0"/>
  </r>
  <r>
    <x v="1"/>
    <n v="22"/>
    <x v="6"/>
    <n v="16"/>
    <n v="1"/>
    <n v="1.1000000000000001"/>
    <n v="5.0999999999999996"/>
    <n v="2.8479999999999999"/>
    <n v="-0.55900000000000005"/>
    <n v="183.20599999999999"/>
    <n v="0"/>
  </r>
  <r>
    <x v="1"/>
    <n v="22"/>
    <x v="7"/>
    <n v="444"/>
    <n v="33"/>
    <n v="2.7"/>
    <n v="5.6"/>
    <n v="160.16900000000001"/>
    <n v="4.5069999999999997"/>
    <n v="12660.218999999999"/>
    <n v="11848.646000000001"/>
  </r>
  <r>
    <x v="1"/>
    <n v="22"/>
    <x v="8"/>
    <n v="437"/>
    <n v="80"/>
    <n v="3.3"/>
    <n v="6.1"/>
    <n v="302.74299999999999"/>
    <n v="8.2129999999999992"/>
    <n v="26849.851999999999"/>
    <n v="25687.539000000001"/>
  </r>
  <r>
    <x v="1"/>
    <n v="22"/>
    <x v="9"/>
    <n v="670"/>
    <n v="97"/>
    <n v="3.3"/>
    <n v="6.6"/>
    <n v="556.58600000000001"/>
    <n v="13.115"/>
    <n v="49762.641000000003"/>
    <n v="47889.097999999998"/>
  </r>
  <r>
    <x v="1"/>
    <n v="22"/>
    <x v="10"/>
    <n v="769"/>
    <n v="117"/>
    <n v="3.8"/>
    <n v="6.1"/>
    <n v="743.96400000000006"/>
    <n v="18.364999999999998"/>
    <n v="65627.445000000007"/>
    <n v="63156.605000000003"/>
  </r>
  <r>
    <x v="1"/>
    <n v="22"/>
    <x v="11"/>
    <n v="833"/>
    <n v="109"/>
    <n v="3.8"/>
    <n v="5.0999999999999996"/>
    <n v="840.81299999999999"/>
    <n v="22.643000000000001"/>
    <n v="72928.297000000006"/>
    <n v="70153.766000000003"/>
  </r>
  <r>
    <x v="1"/>
    <n v="22"/>
    <x v="12"/>
    <n v="546"/>
    <n v="242"/>
    <n v="3.8"/>
    <n v="5.0999999999999996"/>
    <n v="750.69399999999996"/>
    <n v="20.869"/>
    <n v="65703.523000000001"/>
    <n v="63229.612999999998"/>
  </r>
  <r>
    <x v="1"/>
    <n v="22"/>
    <x v="13"/>
    <n v="715"/>
    <n v="149"/>
    <n v="4.4000000000000004"/>
    <n v="5.6"/>
    <n v="755.41499999999996"/>
    <n v="20.405999999999999"/>
    <n v="66108.820000000007"/>
    <n v="63618.52"/>
  </r>
  <r>
    <x v="1"/>
    <n v="22"/>
    <x v="14"/>
    <n v="592"/>
    <n v="118"/>
    <n v="4.4000000000000004"/>
    <n v="5.0999999999999996"/>
    <n v="552.45600000000002"/>
    <n v="16.867000000000001"/>
    <n v="48792.59"/>
    <n v="46952.785000000003"/>
  </r>
  <r>
    <x v="1"/>
    <n v="22"/>
    <x v="15"/>
    <n v="615"/>
    <n v="73"/>
    <n v="4.4000000000000004"/>
    <n v="5.0999999999999996"/>
    <n v="413.04"/>
    <n v="13.282"/>
    <n v="36090.730000000003"/>
    <n v="34663.101999999999"/>
  </r>
  <r>
    <x v="1"/>
    <n v="22"/>
    <x v="16"/>
    <n v="44"/>
    <n v="93"/>
    <n v="3.3"/>
    <n v="5.0999999999999996"/>
    <n v="113.477"/>
    <n v="5.1230000000000002"/>
    <n v="10457.522000000001"/>
    <n v="9694.2420000000002"/>
  </r>
  <r>
    <x v="1"/>
    <n v="22"/>
    <x v="17"/>
    <n v="0"/>
    <n v="7"/>
    <n v="2.2000000000000002"/>
    <n v="5.0999999999999996"/>
    <n v="6.6109999999999998"/>
    <n v="0.89400000000000002"/>
    <n v="632.96500000000003"/>
    <n v="64.945999999999998"/>
  </r>
  <r>
    <x v="1"/>
    <n v="22"/>
    <x v="18"/>
    <n v="0"/>
    <n v="0"/>
    <n v="1.1000000000000001"/>
    <n v="3.6"/>
    <n v="0"/>
    <n v="1.1000000000000001"/>
    <n v="0"/>
    <n v="0"/>
  </r>
  <r>
    <x v="1"/>
    <n v="22"/>
    <x v="19"/>
    <n v="0"/>
    <n v="0"/>
    <n v="0"/>
    <n v="4.0999999999999996"/>
    <n v="0"/>
    <n v="0"/>
    <n v="0"/>
    <n v="0"/>
  </r>
  <r>
    <x v="1"/>
    <n v="22"/>
    <x v="20"/>
    <n v="0"/>
    <n v="0"/>
    <n v="-0.3"/>
    <n v="4.0999999999999996"/>
    <n v="0"/>
    <n v="-0.3"/>
    <n v="0"/>
    <n v="0"/>
  </r>
  <r>
    <x v="1"/>
    <n v="22"/>
    <x v="21"/>
    <n v="0"/>
    <n v="0"/>
    <n v="-0.6"/>
    <n v="4.0999999999999996"/>
    <n v="0"/>
    <n v="-0.6"/>
    <n v="0"/>
    <n v="0"/>
  </r>
  <r>
    <x v="1"/>
    <n v="22"/>
    <x v="22"/>
    <n v="0"/>
    <n v="0"/>
    <n v="-1.7"/>
    <n v="3.8"/>
    <n v="0"/>
    <n v="-1.7"/>
    <n v="0"/>
    <n v="0"/>
  </r>
  <r>
    <x v="1"/>
    <n v="22"/>
    <x v="23"/>
    <n v="0"/>
    <n v="0"/>
    <n v="-1.9"/>
    <n v="3.2"/>
    <n v="0"/>
    <n v="-1.9"/>
    <n v="0"/>
    <n v="0"/>
  </r>
  <r>
    <x v="1"/>
    <n v="23"/>
    <x v="0"/>
    <n v="0"/>
    <n v="0"/>
    <n v="-2"/>
    <n v="3.2"/>
    <n v="0"/>
    <n v="-2"/>
    <n v="0"/>
    <n v="0"/>
  </r>
  <r>
    <x v="1"/>
    <n v="23"/>
    <x v="1"/>
    <n v="0"/>
    <n v="0"/>
    <n v="-2.1"/>
    <n v="3.5"/>
    <n v="0"/>
    <n v="-2.1"/>
    <n v="0"/>
    <n v="0"/>
  </r>
  <r>
    <x v="1"/>
    <n v="23"/>
    <x v="2"/>
    <n v="0"/>
    <n v="0"/>
    <n v="-2.2999999999999998"/>
    <n v="3.2"/>
    <n v="0"/>
    <n v="-2.2999999999999998"/>
    <n v="0"/>
    <n v="0"/>
  </r>
  <r>
    <x v="1"/>
    <n v="23"/>
    <x v="3"/>
    <n v="0"/>
    <n v="0"/>
    <n v="-2.4"/>
    <n v="3.5"/>
    <n v="0"/>
    <n v="-2.4"/>
    <n v="0"/>
    <n v="0"/>
  </r>
  <r>
    <x v="1"/>
    <n v="23"/>
    <x v="4"/>
    <n v="0"/>
    <n v="0"/>
    <n v="-2.5"/>
    <n v="4.0999999999999996"/>
    <n v="0"/>
    <n v="-2.5"/>
    <n v="0"/>
    <n v="0"/>
  </r>
  <r>
    <x v="1"/>
    <n v="23"/>
    <x v="5"/>
    <n v="0"/>
    <n v="0"/>
    <n v="-2.7"/>
    <n v="4.4000000000000004"/>
    <n v="0"/>
    <n v="-2.7"/>
    <n v="0"/>
    <n v="0"/>
  </r>
  <r>
    <x v="1"/>
    <n v="23"/>
    <x v="6"/>
    <n v="0"/>
    <n v="2"/>
    <n v="-2.8"/>
    <n v="4.0999999999999996"/>
    <n v="1.94"/>
    <n v="-4.7430000000000003"/>
    <n v="190.13300000000001"/>
    <n v="0"/>
  </r>
  <r>
    <x v="1"/>
    <n v="23"/>
    <x v="7"/>
    <n v="0"/>
    <n v="29"/>
    <n v="-3.4"/>
    <n v="5.0999999999999996"/>
    <n v="27.452000000000002"/>
    <n v="-4.5259999999999998"/>
    <n v="2688.529"/>
    <n v="2082.377"/>
  </r>
  <r>
    <x v="1"/>
    <n v="23"/>
    <x v="8"/>
    <n v="0"/>
    <n v="77"/>
    <n v="-3.4"/>
    <n v="5.0999999999999996"/>
    <n v="73.736000000000004"/>
    <n v="-3.42"/>
    <n v="7188.3509999999997"/>
    <n v="6493.6959999999999"/>
  </r>
  <r>
    <x v="1"/>
    <n v="23"/>
    <x v="9"/>
    <n v="0"/>
    <n v="125"/>
    <n v="-5"/>
    <n v="5.0999999999999996"/>
    <n v="121.02800000000001"/>
    <n v="-3.8460000000000001"/>
    <n v="11819.582"/>
    <n v="11026.635"/>
  </r>
  <r>
    <x v="1"/>
    <n v="23"/>
    <x v="10"/>
    <n v="0"/>
    <n v="160"/>
    <n v="-5"/>
    <n v="5.0999999999999996"/>
    <n v="155.76"/>
    <n v="-2.95"/>
    <n v="15155.063"/>
    <n v="14286.794"/>
  </r>
  <r>
    <x v="1"/>
    <n v="23"/>
    <x v="11"/>
    <n v="0"/>
    <n v="126"/>
    <n v="-5"/>
    <n v="7.2"/>
    <n v="120.95099999999999"/>
    <n v="-3.9449999999999998"/>
    <n v="11816.924000000001"/>
    <n v="11024.034"/>
  </r>
  <r>
    <x v="1"/>
    <n v="23"/>
    <x v="12"/>
    <n v="0"/>
    <n v="127"/>
    <n v="-5"/>
    <n v="7.7"/>
    <n v="121.929"/>
    <n v="-4.0259999999999998"/>
    <n v="11916.436"/>
    <n v="11121.353999999999"/>
  </r>
  <r>
    <x v="1"/>
    <n v="23"/>
    <x v="13"/>
    <n v="0"/>
    <n v="116"/>
    <n v="-5"/>
    <n v="6.1"/>
    <n v="111.104"/>
    <n v="-4.0750000000000002"/>
    <n v="10860.633"/>
    <n v="10088.638000000001"/>
  </r>
  <r>
    <x v="1"/>
    <n v="23"/>
    <x v="14"/>
    <n v="0"/>
    <n v="94"/>
    <n v="-4.5"/>
    <n v="6.7"/>
    <n v="89.575999999999993"/>
    <n v="-4.0620000000000003"/>
    <n v="8755.7800000000007"/>
    <n v="8028.6769999999997"/>
  </r>
  <r>
    <x v="1"/>
    <n v="23"/>
    <x v="15"/>
    <n v="0"/>
    <n v="75"/>
    <n v="-4.5"/>
    <n v="7.2"/>
    <n v="71.376999999999995"/>
    <n v="-4.45"/>
    <n v="6988.0730000000003"/>
    <n v="6297.5039999999999"/>
  </r>
  <r>
    <x v="1"/>
    <n v="23"/>
    <x v="16"/>
    <n v="0"/>
    <n v="33"/>
    <n v="-4.5"/>
    <n v="6.1"/>
    <n v="31.238"/>
    <n v="-5.2869999999999999"/>
    <n v="3068.895"/>
    <n v="2455.529"/>
  </r>
  <r>
    <x v="1"/>
    <n v="23"/>
    <x v="17"/>
    <n v="0"/>
    <n v="5"/>
    <n v="-4.5"/>
    <n v="6.1"/>
    <n v="4.7190000000000003"/>
    <n v="-5.9"/>
    <n v="464.81299999999999"/>
    <n v="0"/>
  </r>
  <r>
    <x v="1"/>
    <n v="23"/>
    <x v="18"/>
    <n v="0"/>
    <n v="0"/>
    <n v="-4.5"/>
    <n v="5.0999999999999996"/>
    <n v="0"/>
    <n v="-4.5"/>
    <n v="0"/>
    <n v="0"/>
  </r>
  <r>
    <x v="1"/>
    <n v="23"/>
    <x v="19"/>
    <n v="0"/>
    <n v="0"/>
    <n v="-4.5"/>
    <n v="4.0999999999999996"/>
    <n v="0"/>
    <n v="-4.5"/>
    <n v="0"/>
    <n v="0"/>
  </r>
  <r>
    <x v="1"/>
    <n v="23"/>
    <x v="20"/>
    <n v="0"/>
    <n v="0"/>
    <n v="-3.9"/>
    <n v="4.0999999999999996"/>
    <n v="0"/>
    <n v="-3.9"/>
    <n v="0"/>
    <n v="0"/>
  </r>
  <r>
    <x v="1"/>
    <n v="23"/>
    <x v="21"/>
    <n v="0"/>
    <n v="0"/>
    <n v="-3.9"/>
    <n v="5.0999999999999996"/>
    <n v="0"/>
    <n v="-3.9"/>
    <n v="0"/>
    <n v="0"/>
  </r>
  <r>
    <x v="1"/>
    <n v="23"/>
    <x v="22"/>
    <n v="0"/>
    <n v="0"/>
    <n v="-3.3"/>
    <n v="5.0999999999999996"/>
    <n v="0"/>
    <n v="-3.3"/>
    <n v="0"/>
    <n v="0"/>
  </r>
  <r>
    <x v="1"/>
    <n v="23"/>
    <x v="23"/>
    <n v="0"/>
    <n v="0"/>
    <n v="-2.7"/>
    <n v="5.0999999999999996"/>
    <n v="0"/>
    <n v="-2.7"/>
    <n v="0"/>
    <n v="0"/>
  </r>
  <r>
    <x v="1"/>
    <n v="24"/>
    <x v="0"/>
    <n v="0"/>
    <n v="0"/>
    <n v="-3.1"/>
    <n v="5.0999999999999996"/>
    <n v="0"/>
    <n v="-3.1"/>
    <n v="0"/>
    <n v="0"/>
  </r>
  <r>
    <x v="1"/>
    <n v="24"/>
    <x v="1"/>
    <n v="0"/>
    <n v="0"/>
    <n v="-2.5"/>
    <n v="5.0999999999999996"/>
    <n v="0"/>
    <n v="-2.5"/>
    <n v="0"/>
    <n v="0"/>
  </r>
  <r>
    <x v="1"/>
    <n v="24"/>
    <x v="2"/>
    <n v="0"/>
    <n v="0"/>
    <n v="-1.7"/>
    <n v="5.0999999999999996"/>
    <n v="0"/>
    <n v="-1.7"/>
    <n v="0"/>
    <n v="0"/>
  </r>
  <r>
    <x v="1"/>
    <n v="24"/>
    <x v="3"/>
    <n v="0"/>
    <n v="0"/>
    <n v="-2.1"/>
    <n v="5.0999999999999996"/>
    <n v="0"/>
    <n v="-2.1"/>
    <n v="0"/>
    <n v="0"/>
  </r>
  <r>
    <x v="1"/>
    <n v="24"/>
    <x v="4"/>
    <n v="0"/>
    <n v="0"/>
    <n v="-2.5"/>
    <n v="5.0999999999999996"/>
    <n v="0"/>
    <n v="-2.5"/>
    <n v="0"/>
    <n v="0"/>
  </r>
  <r>
    <x v="1"/>
    <n v="24"/>
    <x v="5"/>
    <n v="0"/>
    <n v="0"/>
    <n v="-2.9"/>
    <n v="5.0999999999999996"/>
    <n v="0"/>
    <n v="-2.9"/>
    <n v="0"/>
    <n v="0"/>
  </r>
  <r>
    <x v="1"/>
    <n v="24"/>
    <x v="6"/>
    <n v="0"/>
    <n v="2"/>
    <n v="-2.2999999999999998"/>
    <n v="5.0999999999999996"/>
    <n v="1.94"/>
    <n v="-3.992"/>
    <n v="189.54400000000001"/>
    <n v="0"/>
  </r>
  <r>
    <x v="1"/>
    <n v="24"/>
    <x v="7"/>
    <n v="39"/>
    <n v="64"/>
    <n v="-2.8"/>
    <n v="4.0999999999999996"/>
    <n v="77.358999999999995"/>
    <n v="-2.8279999999999998"/>
    <n v="7304.43"/>
    <n v="6607.4009999999998"/>
  </r>
  <r>
    <x v="1"/>
    <n v="24"/>
    <x v="8"/>
    <n v="0"/>
    <n v="78"/>
    <n v="-2.8"/>
    <n v="0"/>
    <n v="74.683000000000007"/>
    <n v="-2.2839999999999998"/>
    <n v="7246.3159999999998"/>
    <n v="6550.4769999999999"/>
  </r>
  <r>
    <x v="1"/>
    <n v="24"/>
    <x v="9"/>
    <n v="41"/>
    <n v="148"/>
    <n v="-2.8"/>
    <n v="0"/>
    <n v="177.12"/>
    <n v="3.29"/>
    <n v="16738.923999999999"/>
    <n v="15833.562"/>
  </r>
  <r>
    <x v="1"/>
    <n v="24"/>
    <x v="10"/>
    <n v="172"/>
    <n v="289"/>
    <n v="-1.7"/>
    <n v="0"/>
    <n v="450.98200000000003"/>
    <n v="17.925999999999998"/>
    <n v="40000.410000000003"/>
    <n v="38451.769999999997"/>
  </r>
  <r>
    <x v="1"/>
    <n v="24"/>
    <x v="11"/>
    <n v="14"/>
    <n v="160"/>
    <n v="-0.6"/>
    <n v="0"/>
    <n v="167.07499999999999"/>
    <n v="10.488"/>
    <n v="15345.514999999999"/>
    <n v="14472.83"/>
  </r>
  <r>
    <x v="1"/>
    <n v="24"/>
    <x v="12"/>
    <n v="495"/>
    <n v="241"/>
    <n v="0"/>
    <n v="0"/>
    <n v="708.99699999999996"/>
    <n v="29.523"/>
    <n v="59589.688000000002"/>
    <n v="57356.277000000002"/>
  </r>
  <r>
    <x v="1"/>
    <n v="24"/>
    <x v="13"/>
    <n v="66"/>
    <n v="126"/>
    <n v="0.5"/>
    <n v="3"/>
    <n v="186.54499999999999"/>
    <n v="6.4850000000000003"/>
    <n v="17414.928"/>
    <n v="16493.473000000002"/>
  </r>
  <r>
    <x v="1"/>
    <n v="24"/>
    <x v="14"/>
    <n v="66"/>
    <n v="191"/>
    <n v="1.1000000000000001"/>
    <n v="4.0999999999999996"/>
    <n v="242.65299999999999"/>
    <n v="5.8810000000000002"/>
    <n v="22683.098000000002"/>
    <n v="21630.896000000001"/>
  </r>
  <r>
    <x v="1"/>
    <n v="24"/>
    <x v="15"/>
    <n v="41"/>
    <n v="136"/>
    <n v="1.6"/>
    <n v="6.1"/>
    <n v="161.036"/>
    <n v="3.7869999999999999"/>
    <n v="15135.671"/>
    <n v="14267.851000000001"/>
  </r>
  <r>
    <x v="1"/>
    <n v="24"/>
    <x v="16"/>
    <n v="16"/>
    <n v="60"/>
    <n v="2.2000000000000002"/>
    <n v="6.1"/>
    <n v="65.349000000000004"/>
    <n v="2.2959999999999998"/>
    <n v="6142.1549999999997"/>
    <n v="5468.6940000000004"/>
  </r>
  <r>
    <x v="1"/>
    <n v="24"/>
    <x v="17"/>
    <n v="0"/>
    <n v="11"/>
    <n v="1.6"/>
    <n v="5.6"/>
    <n v="10.398999999999999"/>
    <n v="0.33400000000000002"/>
    <n v="998.02200000000005"/>
    <n v="423.33600000000001"/>
  </r>
  <r>
    <x v="1"/>
    <n v="24"/>
    <x v="18"/>
    <n v="0"/>
    <n v="0"/>
    <n v="0.5"/>
    <n v="7.2"/>
    <n v="0"/>
    <n v="0.5"/>
    <n v="0"/>
    <n v="0"/>
  </r>
  <r>
    <x v="1"/>
    <n v="24"/>
    <x v="19"/>
    <n v="0"/>
    <n v="0"/>
    <n v="0"/>
    <n v="6.1"/>
    <n v="0"/>
    <n v="0"/>
    <n v="0"/>
    <n v="0"/>
  </r>
  <r>
    <x v="1"/>
    <n v="24"/>
    <x v="20"/>
    <n v="0"/>
    <n v="0"/>
    <n v="0"/>
    <n v="6.6"/>
    <n v="0"/>
    <n v="0"/>
    <n v="0"/>
    <n v="0"/>
  </r>
  <r>
    <x v="1"/>
    <n v="24"/>
    <x v="21"/>
    <n v="0"/>
    <n v="0"/>
    <n v="0"/>
    <n v="7.7"/>
    <n v="0"/>
    <n v="0"/>
    <n v="0"/>
    <n v="0"/>
  </r>
  <r>
    <x v="1"/>
    <n v="24"/>
    <x v="22"/>
    <n v="0"/>
    <n v="0"/>
    <n v="-0.1"/>
    <n v="5.2"/>
    <n v="0"/>
    <n v="-0.1"/>
    <n v="0"/>
    <n v="0"/>
  </r>
  <r>
    <x v="1"/>
    <n v="24"/>
    <x v="23"/>
    <n v="0"/>
    <n v="0"/>
    <n v="-0.1"/>
    <n v="4.8"/>
    <n v="0"/>
    <n v="-0.1"/>
    <n v="0"/>
    <n v="0"/>
  </r>
  <r>
    <x v="1"/>
    <n v="25"/>
    <x v="0"/>
    <n v="0"/>
    <n v="0"/>
    <n v="-0.2"/>
    <n v="4.4000000000000004"/>
    <n v="0"/>
    <n v="-0.2"/>
    <n v="0"/>
    <n v="0"/>
  </r>
  <r>
    <x v="1"/>
    <n v="25"/>
    <x v="1"/>
    <n v="0"/>
    <n v="0"/>
    <n v="-0.3"/>
    <n v="4"/>
    <n v="0"/>
    <n v="-0.3"/>
    <n v="0"/>
    <n v="0"/>
  </r>
  <r>
    <x v="1"/>
    <n v="25"/>
    <x v="2"/>
    <n v="0"/>
    <n v="0"/>
    <n v="-0.3"/>
    <n v="5.7"/>
    <n v="0"/>
    <n v="-0.3"/>
    <n v="0"/>
    <n v="0"/>
  </r>
  <r>
    <x v="1"/>
    <n v="25"/>
    <x v="3"/>
    <n v="0"/>
    <n v="0"/>
    <n v="-1.4"/>
    <n v="6.3"/>
    <n v="0"/>
    <n v="-1.4"/>
    <n v="0"/>
    <n v="0"/>
  </r>
  <r>
    <x v="1"/>
    <n v="25"/>
    <x v="4"/>
    <n v="0"/>
    <n v="0"/>
    <n v="-1.5"/>
    <n v="4.9000000000000004"/>
    <n v="0"/>
    <n v="-1.5"/>
    <n v="0"/>
    <n v="0"/>
  </r>
  <r>
    <x v="1"/>
    <n v="25"/>
    <x v="5"/>
    <n v="0"/>
    <n v="0"/>
    <n v="-1.5"/>
    <n v="5"/>
    <n v="0"/>
    <n v="-1.5"/>
    <n v="0"/>
    <n v="0"/>
  </r>
  <r>
    <x v="1"/>
    <n v="25"/>
    <x v="6"/>
    <n v="0"/>
    <n v="1"/>
    <n v="-5.6"/>
    <n v="5.0999999999999996"/>
    <n v="0.97"/>
    <n v="-7.3070000000000004"/>
    <n v="96.072000000000003"/>
    <n v="0"/>
  </r>
  <r>
    <x v="1"/>
    <n v="25"/>
    <x v="7"/>
    <n v="39"/>
    <n v="79"/>
    <n v="-6.2"/>
    <n v="5.6"/>
    <n v="95.26"/>
    <n v="-5.8150000000000004"/>
    <n v="9158.9609999999993"/>
    <n v="8423.3760000000002"/>
  </r>
  <r>
    <x v="1"/>
    <n v="25"/>
    <x v="8"/>
    <n v="463"/>
    <n v="81"/>
    <n v="-3.9"/>
    <n v="7.7"/>
    <n v="323.90300000000002"/>
    <n v="0.57599999999999996"/>
    <n v="29750.955000000002"/>
    <n v="28508.482"/>
  </r>
  <r>
    <x v="1"/>
    <n v="25"/>
    <x v="9"/>
    <n v="552"/>
    <n v="158"/>
    <n v="-4.5"/>
    <n v="5.0999999999999996"/>
    <n v="548.84"/>
    <n v="6.8609999999999998"/>
    <n v="50606.125"/>
    <n v="48702.983999999997"/>
  </r>
  <r>
    <x v="1"/>
    <n v="25"/>
    <x v="10"/>
    <n v="693"/>
    <n v="143"/>
    <n v="-3.9"/>
    <n v="7.7"/>
    <n v="721.16499999999996"/>
    <n v="8.1590000000000007"/>
    <n v="66629.539000000004"/>
    <n v="64118.097999999998"/>
  </r>
  <r>
    <x v="1"/>
    <n v="25"/>
    <x v="11"/>
    <n v="569"/>
    <n v="171"/>
    <n v="-3.4"/>
    <n v="7.7"/>
    <n v="696.81799999999998"/>
    <n v="8.4740000000000002"/>
    <n v="64463.641000000003"/>
    <n v="62039.535000000003"/>
  </r>
  <r>
    <x v="1"/>
    <n v="25"/>
    <x v="12"/>
    <n v="676"/>
    <n v="175"/>
    <n v="-3.4"/>
    <n v="7.7"/>
    <n v="797.90300000000002"/>
    <n v="10.211"/>
    <n v="73263.539000000004"/>
    <n v="70474.625"/>
  </r>
  <r>
    <x v="1"/>
    <n v="25"/>
    <x v="13"/>
    <n v="617"/>
    <n v="197"/>
    <n v="-2.8"/>
    <n v="7.7"/>
    <n v="730.88300000000004"/>
    <n v="9.7810000000000006"/>
    <n v="67137.164000000004"/>
    <n v="64605.016000000003"/>
  </r>
  <r>
    <x v="1"/>
    <n v="25"/>
    <x v="14"/>
    <n v="729"/>
    <n v="111"/>
    <n v="-2.8"/>
    <n v="6.6"/>
    <n v="643.96400000000006"/>
    <n v="9.3819999999999997"/>
    <n v="58802.277000000002"/>
    <n v="56598.913999999997"/>
  </r>
  <r>
    <x v="1"/>
    <n v="25"/>
    <x v="15"/>
    <n v="613"/>
    <n v="87"/>
    <n v="-3.4"/>
    <n v="7.2"/>
    <n v="431.76299999999998"/>
    <n v="4.0730000000000004"/>
    <n v="39392.866999999998"/>
    <n v="37863.379000000001"/>
  </r>
  <r>
    <x v="1"/>
    <n v="25"/>
    <x v="16"/>
    <n v="45"/>
    <n v="56"/>
    <n v="-3.9"/>
    <n v="5.0999999999999996"/>
    <n v="70.233999999999995"/>
    <n v="-3.0350000000000001"/>
    <n v="6614.1779999999999"/>
    <n v="5931.201"/>
  </r>
  <r>
    <x v="1"/>
    <n v="25"/>
    <x v="17"/>
    <n v="2"/>
    <n v="10"/>
    <n v="-4.5"/>
    <n v="3.6"/>
    <n v="9.74"/>
    <n v="-6.1639999999999997"/>
    <n v="948.04399999999998"/>
    <n v="374.27300000000002"/>
  </r>
  <r>
    <x v="1"/>
    <n v="25"/>
    <x v="18"/>
    <n v="0"/>
    <n v="0"/>
    <n v="-4.5"/>
    <n v="4.0999999999999996"/>
    <n v="0"/>
    <n v="-4.5"/>
    <n v="0"/>
    <n v="0"/>
  </r>
  <r>
    <x v="1"/>
    <n v="25"/>
    <x v="19"/>
    <n v="0"/>
    <n v="0"/>
    <n v="-4.5"/>
    <n v="5.0999999999999996"/>
    <n v="0"/>
    <n v="-4.5"/>
    <n v="0"/>
    <n v="0"/>
  </r>
  <r>
    <x v="1"/>
    <n v="25"/>
    <x v="20"/>
    <n v="0"/>
    <n v="0"/>
    <n v="-4.5"/>
    <n v="4.0999999999999996"/>
    <n v="0"/>
    <n v="-4.5"/>
    <n v="0"/>
    <n v="0"/>
  </r>
  <r>
    <x v="1"/>
    <n v="25"/>
    <x v="21"/>
    <n v="0"/>
    <n v="0"/>
    <n v="-4.5"/>
    <n v="5.0999999999999996"/>
    <n v="0"/>
    <n v="-4.5"/>
    <n v="0"/>
    <n v="0"/>
  </r>
  <r>
    <x v="1"/>
    <n v="25"/>
    <x v="22"/>
    <n v="0"/>
    <n v="0"/>
    <n v="-4.5"/>
    <n v="7.6"/>
    <n v="0"/>
    <n v="-4.5"/>
    <n v="0"/>
    <n v="0"/>
  </r>
  <r>
    <x v="1"/>
    <n v="25"/>
    <x v="23"/>
    <n v="0"/>
    <n v="0"/>
    <n v="-5.6"/>
    <n v="5.0999999999999996"/>
    <n v="0"/>
    <n v="-5.6"/>
    <n v="0"/>
    <n v="0"/>
  </r>
  <r>
    <x v="1"/>
    <n v="26"/>
    <x v="0"/>
    <n v="0"/>
    <n v="0"/>
    <n v="-5.6"/>
    <n v="6.6"/>
    <n v="0"/>
    <n v="-5.6"/>
    <n v="0"/>
    <n v="0"/>
  </r>
  <r>
    <x v="1"/>
    <n v="26"/>
    <x v="1"/>
    <n v="0"/>
    <n v="0"/>
    <n v="-5.6"/>
    <n v="5.6"/>
    <n v="0"/>
    <n v="-5.6"/>
    <n v="0"/>
    <n v="0"/>
  </r>
  <r>
    <x v="1"/>
    <n v="26"/>
    <x v="2"/>
    <n v="0"/>
    <n v="0"/>
    <n v="-5.7"/>
    <n v="4.5999999999999996"/>
    <n v="0"/>
    <n v="-5.7"/>
    <n v="0"/>
    <n v="0"/>
  </r>
  <r>
    <x v="1"/>
    <n v="26"/>
    <x v="3"/>
    <n v="0"/>
    <n v="0"/>
    <n v="-6.7"/>
    <n v="2.5"/>
    <n v="0"/>
    <n v="-6.7"/>
    <n v="0"/>
    <n v="0"/>
  </r>
  <r>
    <x v="1"/>
    <n v="26"/>
    <x v="4"/>
    <n v="0"/>
    <n v="0"/>
    <n v="-6.7"/>
    <n v="5.6"/>
    <n v="0"/>
    <n v="-6.7"/>
    <n v="0"/>
    <n v="0"/>
  </r>
  <r>
    <x v="1"/>
    <n v="26"/>
    <x v="5"/>
    <n v="0"/>
    <n v="0"/>
    <n v="-6.8"/>
    <n v="5.0999999999999996"/>
    <n v="0"/>
    <n v="-6.8"/>
    <n v="0"/>
    <n v="0"/>
  </r>
  <r>
    <x v="1"/>
    <n v="26"/>
    <x v="6"/>
    <n v="0"/>
    <n v="3"/>
    <n v="-7.8"/>
    <n v="2.5"/>
    <n v="2.91"/>
    <n v="-10.220000000000001"/>
    <n v="291.64100000000002"/>
    <n v="0"/>
  </r>
  <r>
    <x v="1"/>
    <n v="26"/>
    <x v="7"/>
    <n v="20"/>
    <n v="36"/>
    <n v="-7.3"/>
    <n v="3"/>
    <n v="40.500999999999998"/>
    <n v="-8.4770000000000003"/>
    <n v="3917.8870000000002"/>
    <n v="3288.2420000000002"/>
  </r>
  <r>
    <x v="1"/>
    <n v="26"/>
    <x v="8"/>
    <n v="194"/>
    <n v="152"/>
    <n v="-6.7"/>
    <n v="6.1"/>
    <n v="258.18599999999998"/>
    <n v="-2.956"/>
    <n v="24575.502"/>
    <n v="23474.025000000001"/>
  </r>
  <r>
    <x v="1"/>
    <n v="26"/>
    <x v="9"/>
    <n v="544"/>
    <n v="174"/>
    <n v="-6.7"/>
    <n v="5.0999999999999996"/>
    <n v="562.71699999999998"/>
    <n v="4.8150000000000004"/>
    <n v="52383.425999999999"/>
    <n v="50417.129000000001"/>
  </r>
  <r>
    <x v="1"/>
    <n v="26"/>
    <x v="10"/>
    <n v="697"/>
    <n v="174"/>
    <n v="-6.7"/>
    <n v="6.1"/>
    <n v="759.85799999999995"/>
    <n v="8.15"/>
    <n v="70231.070000000007"/>
    <n v="67570.851999999999"/>
  </r>
  <r>
    <x v="1"/>
    <n v="26"/>
    <x v="11"/>
    <n v="559"/>
    <n v="226"/>
    <n v="-7.3"/>
    <n v="7.7"/>
    <n v="746.24199999999996"/>
    <n v="5.4640000000000004"/>
    <n v="69957.523000000001"/>
    <n v="67308.758000000002"/>
  </r>
  <r>
    <x v="1"/>
    <n v="26"/>
    <x v="12"/>
    <n v="451"/>
    <n v="254"/>
    <n v="-5.6"/>
    <n v="5.0999999999999996"/>
    <n v="687.88"/>
    <n v="9.8550000000000004"/>
    <n v="63288.059000000001"/>
    <n v="60910.688000000002"/>
  </r>
  <r>
    <x v="1"/>
    <n v="26"/>
    <x v="13"/>
    <n v="778"/>
    <n v="113"/>
    <n v="-5"/>
    <n v="7.7"/>
    <n v="770.56500000000005"/>
    <n v="8.1069999999999993"/>
    <n v="71264.991999999998"/>
    <n v="68561.241999999998"/>
  </r>
  <r>
    <x v="1"/>
    <n v="26"/>
    <x v="14"/>
    <n v="805"/>
    <n v="78"/>
    <n v="-4.8"/>
    <n v="7.7"/>
    <n v="658.90300000000002"/>
    <n v="6.468"/>
    <n v="60894.726999999999"/>
    <n v="58611.050999999999"/>
  </r>
  <r>
    <x v="1"/>
    <n v="26"/>
    <x v="15"/>
    <n v="741"/>
    <n v="64"/>
    <n v="-5"/>
    <n v="7.7"/>
    <n v="473.77699999999999"/>
    <n v="2.8719999999999999"/>
    <n v="43311.406000000003"/>
    <n v="41656.211000000003"/>
  </r>
  <r>
    <x v="1"/>
    <n v="26"/>
    <x v="16"/>
    <n v="533"/>
    <n v="44"/>
    <n v="-5.6"/>
    <n v="7.2"/>
    <n v="229.994"/>
    <n v="-2.077"/>
    <n v="19693.857"/>
    <n v="18717.004000000001"/>
  </r>
  <r>
    <x v="1"/>
    <n v="26"/>
    <x v="17"/>
    <n v="109"/>
    <n v="10"/>
    <n v="-7.3"/>
    <n v="5.0999999999999996"/>
    <n v="29.088999999999999"/>
    <n v="-7.8479999999999999"/>
    <n v="2213.6010000000001"/>
    <n v="1616.3879999999999"/>
  </r>
  <r>
    <x v="1"/>
    <n v="26"/>
    <x v="18"/>
    <n v="0"/>
    <n v="0"/>
    <n v="-7.8"/>
    <n v="6.6"/>
    <n v="0"/>
    <n v="-7.8"/>
    <n v="0"/>
    <n v="0"/>
  </r>
  <r>
    <x v="1"/>
    <n v="26"/>
    <x v="19"/>
    <n v="0"/>
    <n v="0"/>
    <n v="-8.9"/>
    <n v="6.1"/>
    <n v="0"/>
    <n v="-8.9"/>
    <n v="0"/>
    <n v="0"/>
  </r>
  <r>
    <x v="1"/>
    <n v="26"/>
    <x v="20"/>
    <n v="0"/>
    <n v="0"/>
    <n v="-10"/>
    <n v="5.0999999999999996"/>
    <n v="0"/>
    <n v="-10"/>
    <n v="0"/>
    <n v="0"/>
  </r>
  <r>
    <x v="1"/>
    <n v="26"/>
    <x v="21"/>
    <n v="0"/>
    <n v="0"/>
    <n v="-10.6"/>
    <n v="2.5"/>
    <n v="0"/>
    <n v="-10.6"/>
    <n v="0"/>
    <n v="0"/>
  </r>
  <r>
    <x v="1"/>
    <n v="26"/>
    <x v="22"/>
    <n v="0"/>
    <n v="0"/>
    <n v="-10.9"/>
    <n v="2.9"/>
    <n v="0"/>
    <n v="-10.9"/>
    <n v="0"/>
    <n v="0"/>
  </r>
  <r>
    <x v="1"/>
    <n v="26"/>
    <x v="23"/>
    <n v="0"/>
    <n v="0"/>
    <n v="-11.3"/>
    <n v="4.4000000000000004"/>
    <n v="0"/>
    <n v="-11.3"/>
    <n v="0"/>
    <n v="0"/>
  </r>
  <r>
    <x v="1"/>
    <n v="27"/>
    <x v="0"/>
    <n v="0"/>
    <n v="0"/>
    <n v="-10.6"/>
    <n v="3.7"/>
    <n v="0"/>
    <n v="-10.6"/>
    <n v="0"/>
    <n v="0"/>
  </r>
  <r>
    <x v="1"/>
    <n v="27"/>
    <x v="1"/>
    <n v="0"/>
    <n v="0"/>
    <n v="-11"/>
    <n v="5.7"/>
    <n v="0"/>
    <n v="-11"/>
    <n v="0"/>
    <n v="0"/>
  </r>
  <r>
    <x v="1"/>
    <n v="27"/>
    <x v="2"/>
    <n v="0"/>
    <n v="0"/>
    <n v="-11.4"/>
    <n v="3"/>
    <n v="0"/>
    <n v="-11.4"/>
    <n v="0"/>
    <n v="0"/>
  </r>
  <r>
    <x v="1"/>
    <n v="27"/>
    <x v="3"/>
    <n v="0"/>
    <n v="0"/>
    <n v="-12.8"/>
    <n v="3.4"/>
    <n v="0"/>
    <n v="-12.8"/>
    <n v="0"/>
    <n v="0"/>
  </r>
  <r>
    <x v="1"/>
    <n v="27"/>
    <x v="4"/>
    <n v="0"/>
    <n v="0"/>
    <n v="-14.1"/>
    <n v="3.8"/>
    <n v="0"/>
    <n v="-14.1"/>
    <n v="0"/>
    <n v="0"/>
  </r>
  <r>
    <x v="1"/>
    <n v="27"/>
    <x v="5"/>
    <n v="0"/>
    <n v="0"/>
    <n v="-13.5"/>
    <n v="4.2"/>
    <n v="0"/>
    <n v="-13.5"/>
    <n v="0"/>
    <n v="0"/>
  </r>
  <r>
    <x v="1"/>
    <n v="27"/>
    <x v="6"/>
    <n v="4"/>
    <n v="4"/>
    <n v="-12.8"/>
    <n v="6.1"/>
    <n v="4.3479999999999999"/>
    <n v="-14.202999999999999"/>
    <n v="418.71600000000001"/>
    <n v="0"/>
  </r>
  <r>
    <x v="1"/>
    <n v="27"/>
    <x v="7"/>
    <n v="226"/>
    <n v="56"/>
    <n v="-10.6"/>
    <n v="6.1"/>
    <n v="129.59100000000001"/>
    <n v="-9.5259999999999998"/>
    <n v="11676.56"/>
    <n v="10886.757"/>
  </r>
  <r>
    <x v="1"/>
    <n v="27"/>
    <x v="8"/>
    <n v="497"/>
    <n v="98"/>
    <n v="-9.5"/>
    <n v="6.6"/>
    <n v="358.72500000000002"/>
    <n v="-3.851"/>
    <n v="33650.230000000003"/>
    <n v="32295.502"/>
  </r>
  <r>
    <x v="1"/>
    <n v="27"/>
    <x v="9"/>
    <n v="641"/>
    <n v="131"/>
    <n v="-8.9"/>
    <n v="5.0999999999999996"/>
    <n v="585.68100000000004"/>
    <n v="3.3650000000000002"/>
    <n v="54792.781000000003"/>
    <n v="52739.148000000001"/>
  </r>
  <r>
    <x v="1"/>
    <n v="27"/>
    <x v="10"/>
    <n v="717"/>
    <n v="154"/>
    <n v="-8.4"/>
    <n v="5.6"/>
    <n v="756.72199999999998"/>
    <n v="7.2640000000000002"/>
    <n v="70211.054999999993"/>
    <n v="67551.679999999993"/>
  </r>
  <r>
    <x v="1"/>
    <n v="27"/>
    <x v="11"/>
    <n v="750"/>
    <n v="165"/>
    <n v="-7.3"/>
    <n v="7.7"/>
    <n v="849.61599999999999"/>
    <n v="7.2679999999999998"/>
    <n v="79013.656000000003"/>
    <n v="75972.108999999997"/>
  </r>
  <r>
    <x v="1"/>
    <n v="27"/>
    <x v="12"/>
    <n v="753"/>
    <n v="166"/>
    <n v="-6.7"/>
    <n v="7.7"/>
    <n v="858.96"/>
    <n v="8.1639999999999997"/>
    <n v="79586.108999999997"/>
    <n v="76518.797000000006"/>
  </r>
  <r>
    <x v="1"/>
    <n v="27"/>
    <x v="13"/>
    <n v="726"/>
    <n v="157"/>
    <n v="-6.2"/>
    <n v="7.7"/>
    <n v="783.12599999999998"/>
    <n v="7.3540000000000001"/>
    <n v="72693.898000000001"/>
    <n v="69929.398000000001"/>
  </r>
  <r>
    <x v="1"/>
    <n v="27"/>
    <x v="14"/>
    <n v="661"/>
    <n v="137"/>
    <n v="-5"/>
    <n v="7.7"/>
    <n v="628.64499999999998"/>
    <n v="5.7539999999999996"/>
    <n v="58382.495999999999"/>
    <n v="56195.063000000002"/>
  </r>
  <r>
    <x v="1"/>
    <n v="27"/>
    <x v="15"/>
    <n v="536"/>
    <n v="107"/>
    <n v="-5.6"/>
    <n v="5.0999999999999996"/>
    <n v="414.77800000000002"/>
    <n v="3.4750000000000001"/>
    <n v="38087.254000000001"/>
    <n v="36598.480000000003"/>
  </r>
  <r>
    <x v="1"/>
    <n v="27"/>
    <x v="16"/>
    <n v="301"/>
    <n v="67"/>
    <n v="-6.2"/>
    <n v="5.0999999999999996"/>
    <n v="177.97399999999999"/>
    <n v="-2.9510000000000001"/>
    <n v="15849.486000000001"/>
    <n v="14965.06"/>
  </r>
  <r>
    <x v="1"/>
    <n v="27"/>
    <x v="17"/>
    <n v="19"/>
    <n v="12"/>
    <n v="-7.3"/>
    <n v="7.7"/>
    <n v="14.882"/>
    <n v="-8.1199999999999992"/>
    <n v="1361.45"/>
    <n v="780.08100000000002"/>
  </r>
  <r>
    <x v="1"/>
    <n v="27"/>
    <x v="18"/>
    <n v="0"/>
    <n v="0"/>
    <n v="-7.8"/>
    <n v="6.1"/>
    <n v="0"/>
    <n v="-7.8"/>
    <n v="0"/>
    <n v="0"/>
  </r>
  <r>
    <x v="1"/>
    <n v="27"/>
    <x v="19"/>
    <n v="0"/>
    <n v="0"/>
    <n v="-8.9"/>
    <n v="6.1"/>
    <n v="0"/>
    <n v="-8.9"/>
    <n v="0"/>
    <n v="0"/>
  </r>
  <r>
    <x v="1"/>
    <n v="27"/>
    <x v="20"/>
    <n v="0"/>
    <n v="0"/>
    <n v="-9.5"/>
    <n v="2.5"/>
    <n v="0"/>
    <n v="-9.5"/>
    <n v="0"/>
    <n v="0"/>
  </r>
  <r>
    <x v="1"/>
    <n v="27"/>
    <x v="21"/>
    <n v="0"/>
    <n v="0"/>
    <n v="-10"/>
    <n v="2.5"/>
    <n v="0"/>
    <n v="-10"/>
    <n v="0"/>
    <n v="0"/>
  </r>
  <r>
    <x v="1"/>
    <n v="27"/>
    <x v="22"/>
    <n v="0"/>
    <n v="0"/>
    <n v="-10"/>
    <n v="4.4000000000000004"/>
    <n v="0"/>
    <n v="-10"/>
    <n v="0"/>
    <n v="0"/>
  </r>
  <r>
    <x v="1"/>
    <n v="27"/>
    <x v="23"/>
    <n v="0"/>
    <n v="0"/>
    <n v="-10.1"/>
    <n v="6.2"/>
    <n v="0"/>
    <n v="-10.1"/>
    <n v="0"/>
    <n v="0"/>
  </r>
  <r>
    <x v="1"/>
    <n v="28"/>
    <x v="0"/>
    <n v="0"/>
    <n v="0"/>
    <n v="-10.1"/>
    <n v="4.2"/>
    <n v="0"/>
    <n v="-10.1"/>
    <n v="0"/>
    <n v="0"/>
  </r>
  <r>
    <x v="1"/>
    <n v="28"/>
    <x v="1"/>
    <n v="0"/>
    <n v="0"/>
    <n v="-10.199999999999999"/>
    <n v="5.3"/>
    <n v="0"/>
    <n v="-10.199999999999999"/>
    <n v="0"/>
    <n v="0"/>
  </r>
  <r>
    <x v="1"/>
    <n v="28"/>
    <x v="2"/>
    <n v="0"/>
    <n v="0"/>
    <n v="-10.1"/>
    <n v="5.2"/>
    <n v="0"/>
    <n v="-10.1"/>
    <n v="0"/>
    <n v="0"/>
  </r>
  <r>
    <x v="1"/>
    <n v="28"/>
    <x v="3"/>
    <n v="0"/>
    <n v="0"/>
    <n v="-11.2"/>
    <n v="4.9000000000000004"/>
    <n v="0"/>
    <n v="-11.2"/>
    <n v="0"/>
    <n v="0"/>
  </r>
  <r>
    <x v="1"/>
    <n v="28"/>
    <x v="4"/>
    <n v="0"/>
    <n v="0"/>
    <n v="-12.2"/>
    <n v="3.9"/>
    <n v="0"/>
    <n v="-12.2"/>
    <n v="0"/>
    <n v="0"/>
  </r>
  <r>
    <x v="1"/>
    <n v="28"/>
    <x v="5"/>
    <n v="0"/>
    <n v="0"/>
    <n v="-12.3"/>
    <n v="4.4000000000000004"/>
    <n v="0"/>
    <n v="-12.3"/>
    <n v="0"/>
    <n v="0"/>
  </r>
  <r>
    <x v="1"/>
    <n v="28"/>
    <x v="6"/>
    <n v="23"/>
    <n v="5"/>
    <n v="-12.3"/>
    <n v="5.0999999999999996"/>
    <n v="8.4629999999999992"/>
    <n v="-13.821"/>
    <n v="722.45"/>
    <n v="152.80099999999999"/>
  </r>
  <r>
    <x v="1"/>
    <n v="28"/>
    <x v="7"/>
    <n v="358"/>
    <n v="49"/>
    <n v="-9.5"/>
    <n v="6.1"/>
    <n v="161.15100000000001"/>
    <n v="-7.7809999999999997"/>
    <n v="14000.014999999999"/>
    <n v="13158.259"/>
  </r>
  <r>
    <x v="1"/>
    <n v="28"/>
    <x v="8"/>
    <n v="621"/>
    <n v="79"/>
    <n v="-8.4"/>
    <n v="6.1"/>
    <n v="403.923"/>
    <n v="-1.4870000000000001"/>
    <n v="37375.336000000003"/>
    <n v="35908.523000000001"/>
  </r>
  <r>
    <x v="1"/>
    <n v="28"/>
    <x v="9"/>
    <n v="747"/>
    <n v="102"/>
    <n v="-7.3"/>
    <n v="6.1"/>
    <n v="626.74199999999996"/>
    <n v="4.5679999999999996"/>
    <n v="58284.921999999999"/>
    <n v="56101.184000000001"/>
  </r>
  <r>
    <x v="1"/>
    <n v="28"/>
    <x v="10"/>
    <n v="811"/>
    <n v="118"/>
    <n v="-6.2"/>
    <n v="6.1"/>
    <n v="790.23699999999997"/>
    <n v="9.3829999999999991"/>
    <n v="72632.148000000001"/>
    <n v="69870.289000000004"/>
  </r>
  <r>
    <x v="1"/>
    <n v="28"/>
    <x v="11"/>
    <n v="731"/>
    <n v="177"/>
    <n v="-6.2"/>
    <n v="6.1"/>
    <n v="848.62699999999995"/>
    <n v="10.862"/>
    <n v="77700.312999999995"/>
    <n v="74717.468999999997"/>
  </r>
  <r>
    <x v="1"/>
    <n v="28"/>
    <x v="12"/>
    <n v="695"/>
    <n v="169"/>
    <n v="-5.6"/>
    <n v="5.0999999999999996"/>
    <n v="813.96199999999999"/>
    <n v="12.898999999999999"/>
    <n v="73869.460999999996"/>
    <n v="71054.460999999996"/>
  </r>
  <r>
    <x v="1"/>
    <n v="28"/>
    <x v="13"/>
    <n v="697"/>
    <n v="152"/>
    <n v="-5"/>
    <n v="5.0999999999999996"/>
    <n v="755.97699999999998"/>
    <n v="12.129"/>
    <n v="68727.414000000004"/>
    <n v="66129.843999999997"/>
  </r>
  <r>
    <x v="1"/>
    <n v="28"/>
    <x v="14"/>
    <n v="562"/>
    <n v="186"/>
    <n v="-3.9"/>
    <n v="5.0999999999999996"/>
    <n v="610.43799999999999"/>
    <n v="9.85"/>
    <n v="55767.105000000003"/>
    <n v="53677.59"/>
  </r>
  <r>
    <x v="1"/>
    <n v="28"/>
    <x v="15"/>
    <n v="541"/>
    <n v="92"/>
    <n v="-3.4"/>
    <n v="4.5999999999999996"/>
    <n v="402.625"/>
    <n v="5.992"/>
    <n v="36541.574000000001"/>
    <n v="35100.262000000002"/>
  </r>
  <r>
    <x v="1"/>
    <n v="28"/>
    <x v="16"/>
    <n v="229"/>
    <n v="76"/>
    <n v="-3.4"/>
    <n v="4.0999999999999996"/>
    <n v="159.99799999999999"/>
    <n v="-6.0999999999999999E-2"/>
    <n v="14283.876"/>
    <n v="13435.646000000001"/>
  </r>
  <r>
    <x v="1"/>
    <n v="28"/>
    <x v="17"/>
    <n v="26"/>
    <n v="13"/>
    <n v="-3.9"/>
    <n v="3"/>
    <n v="16.91"/>
    <n v="-5.0789999999999997"/>
    <n v="1501.1"/>
    <n v="917.15200000000004"/>
  </r>
  <r>
    <x v="1"/>
    <n v="28"/>
    <x v="18"/>
    <n v="0"/>
    <n v="0"/>
    <n v="-6.7"/>
    <n v="0"/>
    <n v="0"/>
    <n v="-6.7"/>
    <n v="0"/>
    <n v="0"/>
  </r>
  <r>
    <x v="1"/>
    <n v="28"/>
    <x v="19"/>
    <n v="0"/>
    <n v="0"/>
    <n v="-7.8"/>
    <n v="0"/>
    <n v="0"/>
    <n v="-7.8"/>
    <n v="0"/>
    <n v="0"/>
  </r>
  <r>
    <x v="1"/>
    <n v="28"/>
    <x v="20"/>
    <n v="0"/>
    <n v="0"/>
    <n v="-8.9"/>
    <n v="0"/>
    <n v="0"/>
    <n v="-8.9"/>
    <n v="0"/>
    <n v="0"/>
  </r>
  <r>
    <x v="1"/>
    <n v="28"/>
    <x v="21"/>
    <n v="0"/>
    <n v="0"/>
    <n v="-8.1"/>
    <n v="0.2"/>
    <n v="0"/>
    <n v="-8.1"/>
    <n v="0"/>
    <n v="0"/>
  </r>
  <r>
    <x v="1"/>
    <n v="28"/>
    <x v="22"/>
    <n v="0"/>
    <n v="0"/>
    <n v="-7.4"/>
    <n v="0.4"/>
    <n v="0"/>
    <n v="-7.4"/>
    <n v="0"/>
    <n v="0"/>
  </r>
  <r>
    <x v="1"/>
    <n v="28"/>
    <x v="23"/>
    <n v="0"/>
    <n v="0"/>
    <n v="-6.7"/>
    <n v="0.6"/>
    <n v="0"/>
    <n v="-6.7"/>
    <n v="0"/>
    <n v="0"/>
  </r>
  <r>
    <x v="2"/>
    <n v="1"/>
    <x v="0"/>
    <n v="0"/>
    <n v="0"/>
    <n v="-6.1"/>
    <n v="0.8"/>
    <n v="0"/>
    <n v="-6.1"/>
    <n v="0"/>
    <n v="0"/>
  </r>
  <r>
    <x v="2"/>
    <n v="1"/>
    <x v="1"/>
    <n v="0"/>
    <n v="0"/>
    <n v="-5.4"/>
    <n v="1"/>
    <n v="0"/>
    <n v="-5.4"/>
    <n v="0"/>
    <n v="0"/>
  </r>
  <r>
    <x v="2"/>
    <n v="1"/>
    <x v="2"/>
    <n v="0"/>
    <n v="0"/>
    <n v="-4.7"/>
    <n v="1.2"/>
    <n v="0"/>
    <n v="-4.7"/>
    <n v="0"/>
    <n v="0"/>
  </r>
  <r>
    <x v="2"/>
    <n v="1"/>
    <x v="3"/>
    <n v="0"/>
    <n v="0"/>
    <n v="-4.0999999999999996"/>
    <n v="1.4"/>
    <n v="0"/>
    <n v="-4.0999999999999996"/>
    <n v="0"/>
    <n v="0"/>
  </r>
  <r>
    <x v="2"/>
    <n v="1"/>
    <x v="4"/>
    <n v="0"/>
    <n v="0"/>
    <n v="-5.5"/>
    <n v="0.9"/>
    <n v="0"/>
    <n v="-5.5"/>
    <n v="0"/>
    <n v="0"/>
  </r>
  <r>
    <x v="2"/>
    <n v="1"/>
    <x v="5"/>
    <n v="0"/>
    <n v="0"/>
    <n v="-5.9"/>
    <n v="0.5"/>
    <n v="0"/>
    <n v="-5.9"/>
    <n v="0"/>
    <n v="0"/>
  </r>
  <r>
    <x v="2"/>
    <n v="1"/>
    <x v="6"/>
    <n v="22"/>
    <n v="5"/>
    <n v="-4.3"/>
    <n v="0"/>
    <n v="7.8259999999999996"/>
    <n v="-9.0779999999999994"/>
    <n v="651.17600000000004"/>
    <n v="82.825000000000003"/>
  </r>
  <r>
    <x v="2"/>
    <n v="1"/>
    <x v="7"/>
    <n v="213"/>
    <n v="51"/>
    <n v="-1.6"/>
    <n v="0"/>
    <n v="121.268"/>
    <n v="-0.189"/>
    <n v="10519.834000000001"/>
    <n v="9755.2099999999991"/>
  </r>
  <r>
    <x v="2"/>
    <n v="1"/>
    <x v="8"/>
    <n v="94"/>
    <n v="168"/>
    <n v="2.8"/>
    <n v="0"/>
    <n v="222.15899999999999"/>
    <n v="11.628"/>
    <n v="20067.745999999999"/>
    <n v="19081.634999999998"/>
  </r>
  <r>
    <x v="2"/>
    <n v="1"/>
    <x v="9"/>
    <n v="654"/>
    <n v="133"/>
    <n v="5.6"/>
    <n v="0"/>
    <n v="600.09199999999998"/>
    <n v="31.158000000000001"/>
    <n v="49510.828000000001"/>
    <n v="47646.074000000001"/>
  </r>
  <r>
    <x v="2"/>
    <n v="1"/>
    <x v="10"/>
    <n v="0"/>
    <n v="206"/>
    <n v="9.4"/>
    <n v="0"/>
    <n v="202.65199999999999"/>
    <n v="23.146000000000001"/>
    <n v="17579.919999999998"/>
    <n v="16654.513999999999"/>
  </r>
  <r>
    <x v="2"/>
    <n v="1"/>
    <x v="11"/>
    <n v="0"/>
    <n v="231"/>
    <n v="12.8"/>
    <n v="3.6"/>
    <n v="227.92500000000001"/>
    <n v="17.600999999999999"/>
    <n v="20283.188999999998"/>
    <n v="19291.723000000002"/>
  </r>
  <r>
    <x v="2"/>
    <n v="1"/>
    <x v="12"/>
    <n v="0"/>
    <n v="233"/>
    <n v="13.3"/>
    <n v="6.2"/>
    <n v="229.93"/>
    <n v="16.920999999999999"/>
    <n v="20524.831999999999"/>
    <n v="19527.338"/>
  </r>
  <r>
    <x v="2"/>
    <n v="1"/>
    <x v="13"/>
    <n v="0"/>
    <n v="213"/>
    <n v="12.8"/>
    <n v="5.0999999999999996"/>
    <n v="209.69399999999999"/>
    <n v="16.443999999999999"/>
    <n v="18758.859"/>
    <n v="17804.949000000001"/>
  </r>
  <r>
    <x v="2"/>
    <n v="1"/>
    <x v="14"/>
    <n v="112"/>
    <n v="183"/>
    <n v="12.2"/>
    <n v="4.0999999999999996"/>
    <n v="273.81200000000001"/>
    <n v="17.922999999999998"/>
    <n v="24242.238000000001"/>
    <n v="23149.526999999998"/>
  </r>
  <r>
    <x v="2"/>
    <n v="1"/>
    <x v="15"/>
    <n v="0"/>
    <n v="116"/>
    <n v="12.8"/>
    <n v="3.1"/>
    <n v="112.601"/>
    <n v="14.928000000000001"/>
    <n v="10142.120999999999"/>
    <n v="9385.6200000000008"/>
  </r>
  <r>
    <x v="2"/>
    <n v="1"/>
    <x v="16"/>
    <n v="25"/>
    <n v="50"/>
    <n v="12.8"/>
    <n v="5.0999999999999996"/>
    <n v="57.192"/>
    <n v="12.739000000000001"/>
    <n v="5089.0959999999995"/>
    <n v="4436.5889999999999"/>
  </r>
  <r>
    <x v="2"/>
    <n v="1"/>
    <x v="17"/>
    <n v="1"/>
    <n v="12"/>
    <n v="11.1"/>
    <n v="5.0999999999999996"/>
    <n v="11.484"/>
    <n v="9.8550000000000004"/>
    <n v="1052.171"/>
    <n v="476.49200000000002"/>
  </r>
  <r>
    <x v="2"/>
    <n v="1"/>
    <x v="18"/>
    <n v="0"/>
    <n v="0"/>
    <n v="10.6"/>
    <n v="5.7"/>
    <n v="0"/>
    <n v="10.6"/>
    <n v="0"/>
    <n v="0"/>
  </r>
  <r>
    <x v="2"/>
    <n v="1"/>
    <x v="19"/>
    <n v="0"/>
    <n v="0"/>
    <n v="8.9"/>
    <n v="4.0999999999999996"/>
    <n v="0"/>
    <n v="8.9"/>
    <n v="0"/>
    <n v="0"/>
  </r>
  <r>
    <x v="2"/>
    <n v="1"/>
    <x v="20"/>
    <n v="0"/>
    <n v="0"/>
    <n v="8.3000000000000007"/>
    <n v="3.6"/>
    <n v="0"/>
    <n v="8.3000000000000007"/>
    <n v="0"/>
    <n v="0"/>
  </r>
  <r>
    <x v="2"/>
    <n v="1"/>
    <x v="21"/>
    <n v="0"/>
    <n v="0"/>
    <n v="6.1"/>
    <n v="2.6"/>
    <n v="0"/>
    <n v="6.1"/>
    <n v="0"/>
    <n v="0"/>
  </r>
  <r>
    <x v="2"/>
    <n v="1"/>
    <x v="22"/>
    <n v="0"/>
    <n v="0"/>
    <n v="6.3"/>
    <n v="2.4"/>
    <n v="0"/>
    <n v="6.3"/>
    <n v="0"/>
    <n v="0"/>
  </r>
  <r>
    <x v="2"/>
    <n v="1"/>
    <x v="23"/>
    <n v="0"/>
    <n v="0"/>
    <n v="6.5"/>
    <n v="2.2000000000000002"/>
    <n v="0"/>
    <n v="6.5"/>
    <n v="0"/>
    <n v="0"/>
  </r>
  <r>
    <x v="2"/>
    <n v="2"/>
    <x v="0"/>
    <n v="0"/>
    <n v="0"/>
    <n v="6.7"/>
    <n v="2.1"/>
    <n v="0"/>
    <n v="6.7"/>
    <n v="0"/>
    <n v="0"/>
  </r>
  <r>
    <x v="2"/>
    <n v="2"/>
    <x v="1"/>
    <n v="0"/>
    <n v="0"/>
    <n v="6.9"/>
    <n v="4"/>
    <n v="0"/>
    <n v="6.9"/>
    <n v="0"/>
    <n v="0"/>
  </r>
  <r>
    <x v="2"/>
    <n v="2"/>
    <x v="2"/>
    <n v="0"/>
    <n v="0"/>
    <n v="8.1"/>
    <n v="6.3"/>
    <n v="0"/>
    <n v="8.1"/>
    <n v="0"/>
    <n v="0"/>
  </r>
  <r>
    <x v="2"/>
    <n v="2"/>
    <x v="3"/>
    <n v="0"/>
    <n v="0"/>
    <n v="9.3000000000000007"/>
    <n v="4.5999999999999996"/>
    <n v="0"/>
    <n v="9.3000000000000007"/>
    <n v="0"/>
    <n v="0"/>
  </r>
  <r>
    <x v="2"/>
    <n v="2"/>
    <x v="4"/>
    <n v="0"/>
    <n v="0"/>
    <n v="9.5"/>
    <n v="6"/>
    <n v="0"/>
    <n v="9.5"/>
    <n v="0"/>
    <n v="0"/>
  </r>
  <r>
    <x v="2"/>
    <n v="2"/>
    <x v="5"/>
    <n v="0"/>
    <n v="0"/>
    <n v="8.6999999999999993"/>
    <n v="5.3"/>
    <n v="0"/>
    <n v="8.6999999999999993"/>
    <n v="0"/>
    <n v="0"/>
  </r>
  <r>
    <x v="2"/>
    <n v="2"/>
    <x v="6"/>
    <n v="0"/>
    <n v="2"/>
    <n v="8.9"/>
    <n v="5.0999999999999996"/>
    <n v="1.8859999999999999"/>
    <n v="7.3029999999999999"/>
    <n v="175.649"/>
    <n v="0"/>
  </r>
  <r>
    <x v="2"/>
    <n v="2"/>
    <x v="7"/>
    <n v="0"/>
    <n v="31"/>
    <n v="10"/>
    <n v="4.0999999999999996"/>
    <n v="29.332000000000001"/>
    <n v="8.8569999999999993"/>
    <n v="2713.9650000000001"/>
    <n v="2107.3319999999999"/>
  </r>
  <r>
    <x v="2"/>
    <n v="2"/>
    <x v="8"/>
    <n v="0"/>
    <n v="69"/>
    <n v="12.8"/>
    <n v="2.6"/>
    <n v="65.417000000000002"/>
    <n v="12.661"/>
    <n v="5952.09"/>
    <n v="5282.4380000000001"/>
  </r>
  <r>
    <x v="2"/>
    <n v="2"/>
    <x v="9"/>
    <n v="0"/>
    <n v="102"/>
    <n v="15.6"/>
    <n v="5.7"/>
    <n v="97.42"/>
    <n v="16.329000000000001"/>
    <n v="8719.5249999999996"/>
    <n v="7993.1819999999998"/>
  </r>
  <r>
    <x v="2"/>
    <n v="2"/>
    <x v="10"/>
    <n v="0"/>
    <n v="151"/>
    <n v="16.100000000000001"/>
    <n v="7.7"/>
    <n v="145.982"/>
    <n v="17.614999999999998"/>
    <n v="12990.241"/>
    <n v="12171.29"/>
  </r>
  <r>
    <x v="2"/>
    <n v="2"/>
    <x v="11"/>
    <n v="0"/>
    <n v="166"/>
    <n v="15.6"/>
    <n v="7.7"/>
    <n v="160.822"/>
    <n v="17.437000000000001"/>
    <n v="14322.334999999999"/>
    <n v="13473.226000000001"/>
  </r>
  <r>
    <x v="2"/>
    <n v="2"/>
    <x v="12"/>
    <n v="0"/>
    <n v="168"/>
    <n v="16.7"/>
    <n v="6.2"/>
    <n v="162.816"/>
    <n v="18.898"/>
    <n v="14403.735000000001"/>
    <n v="13552.763999999999"/>
  </r>
  <r>
    <x v="2"/>
    <n v="2"/>
    <x v="13"/>
    <n v="0"/>
    <n v="155"/>
    <n v="16.100000000000001"/>
    <n v="5.0999999999999996"/>
    <n v="149.922"/>
    <n v="18.292999999999999"/>
    <n v="13299.773999999999"/>
    <n v="12473.869000000001"/>
  </r>
  <r>
    <x v="2"/>
    <n v="2"/>
    <x v="14"/>
    <n v="0"/>
    <n v="108"/>
    <n v="16.100000000000001"/>
    <n v="5.0999999999999996"/>
    <n v="103.26900000000001"/>
    <n v="17.213999999999999"/>
    <n v="9206.1360000000004"/>
    <n v="8469.5540000000001"/>
  </r>
  <r>
    <x v="2"/>
    <n v="2"/>
    <x v="15"/>
    <n v="209"/>
    <n v="154"/>
    <n v="16.100000000000001"/>
    <n v="6.2"/>
    <n v="282.87900000000002"/>
    <n v="20.593"/>
    <n v="24413.129000000001"/>
    <n v="23315.928"/>
  </r>
  <r>
    <x v="2"/>
    <n v="2"/>
    <x v="16"/>
    <n v="57"/>
    <n v="86"/>
    <n v="15"/>
    <n v="4.0999999999999996"/>
    <n v="106.79600000000001"/>
    <n v="16.763999999999999"/>
    <n v="9288.7379999999994"/>
    <n v="8550.4110000000001"/>
  </r>
  <r>
    <x v="2"/>
    <n v="2"/>
    <x v="17"/>
    <n v="1"/>
    <n v="11"/>
    <n v="13.9"/>
    <n v="5.0999999999999996"/>
    <n v="10.535"/>
    <n v="12.79"/>
    <n v="952.35799999999995"/>
    <n v="378.50799999999998"/>
  </r>
  <r>
    <x v="2"/>
    <n v="2"/>
    <x v="18"/>
    <n v="0"/>
    <n v="0"/>
    <n v="13.3"/>
    <n v="5.0999999999999996"/>
    <n v="0"/>
    <n v="13.3"/>
    <n v="0"/>
    <n v="0"/>
  </r>
  <r>
    <x v="2"/>
    <n v="2"/>
    <x v="19"/>
    <n v="0"/>
    <n v="0"/>
    <n v="12.2"/>
    <n v="0"/>
    <n v="0"/>
    <n v="12.2"/>
    <n v="0"/>
    <n v="0"/>
  </r>
  <r>
    <x v="2"/>
    <n v="2"/>
    <x v="20"/>
    <n v="0"/>
    <n v="0"/>
    <n v="11.1"/>
    <n v="2.1"/>
    <n v="0"/>
    <n v="11.1"/>
    <n v="0"/>
    <n v="0"/>
  </r>
  <r>
    <x v="2"/>
    <n v="2"/>
    <x v="21"/>
    <n v="0"/>
    <n v="0"/>
    <n v="11.1"/>
    <n v="0"/>
    <n v="0"/>
    <n v="11.1"/>
    <n v="0"/>
    <n v="0"/>
  </r>
  <r>
    <x v="2"/>
    <n v="2"/>
    <x v="22"/>
    <n v="0"/>
    <n v="0"/>
    <n v="10.1"/>
    <n v="0"/>
    <n v="0"/>
    <n v="10.1"/>
    <n v="0"/>
    <n v="0"/>
  </r>
  <r>
    <x v="2"/>
    <n v="2"/>
    <x v="23"/>
    <n v="0"/>
    <n v="0"/>
    <n v="10.1"/>
    <n v="0.4"/>
    <n v="0"/>
    <n v="10.1"/>
    <n v="0"/>
    <n v="0"/>
  </r>
  <r>
    <x v="2"/>
    <n v="3"/>
    <x v="0"/>
    <n v="0"/>
    <n v="0"/>
    <n v="9.1"/>
    <n v="0"/>
    <n v="0"/>
    <n v="9.1"/>
    <n v="0"/>
    <n v="0"/>
  </r>
  <r>
    <x v="2"/>
    <n v="3"/>
    <x v="1"/>
    <n v="0"/>
    <n v="0"/>
    <n v="9.1"/>
    <n v="0.8"/>
    <n v="0"/>
    <n v="9.1"/>
    <n v="0"/>
    <n v="0"/>
  </r>
  <r>
    <x v="2"/>
    <n v="3"/>
    <x v="2"/>
    <n v="0"/>
    <n v="0"/>
    <n v="9.1999999999999993"/>
    <n v="1.3"/>
    <n v="0"/>
    <n v="9.1999999999999993"/>
    <n v="0"/>
    <n v="0"/>
  </r>
  <r>
    <x v="2"/>
    <n v="3"/>
    <x v="3"/>
    <n v="0"/>
    <n v="0"/>
    <n v="8.1999999999999993"/>
    <n v="0.7"/>
    <n v="0"/>
    <n v="8.1999999999999993"/>
    <n v="0"/>
    <n v="0"/>
  </r>
  <r>
    <x v="2"/>
    <n v="3"/>
    <x v="4"/>
    <n v="0"/>
    <n v="0"/>
    <n v="7.2"/>
    <n v="0"/>
    <n v="0"/>
    <n v="7.2"/>
    <n v="0"/>
    <n v="0"/>
  </r>
  <r>
    <x v="2"/>
    <n v="3"/>
    <x v="5"/>
    <n v="0"/>
    <n v="0"/>
    <n v="7.2"/>
    <n v="2.7"/>
    <n v="0"/>
    <n v="7.2"/>
    <n v="0"/>
    <n v="0"/>
  </r>
  <r>
    <x v="2"/>
    <n v="3"/>
    <x v="6"/>
    <n v="0"/>
    <n v="3"/>
    <n v="7.2"/>
    <n v="0"/>
    <n v="2.8290000000000002"/>
    <n v="2.6230000000000002"/>
    <n v="268.90300000000002"/>
    <n v="0"/>
  </r>
  <r>
    <x v="2"/>
    <n v="3"/>
    <x v="7"/>
    <n v="0"/>
    <n v="25"/>
    <n v="8.9"/>
    <n v="0"/>
    <n v="23.64"/>
    <n v="5.04"/>
    <n v="2223.7860000000001"/>
    <n v="1626.3820000000001"/>
  </r>
  <r>
    <x v="2"/>
    <n v="3"/>
    <x v="8"/>
    <n v="0"/>
    <n v="59"/>
    <n v="10.6"/>
    <n v="0"/>
    <n v="55.905999999999999"/>
    <n v="8.8989999999999991"/>
    <n v="5171.7740000000003"/>
    <n v="4517.6360000000004"/>
  </r>
  <r>
    <x v="2"/>
    <n v="3"/>
    <x v="9"/>
    <n v="0"/>
    <n v="93"/>
    <n v="11.7"/>
    <n v="2.1"/>
    <n v="88.492999999999995"/>
    <n v="12.381"/>
    <n v="8061.8220000000001"/>
    <n v="7349.1890000000003"/>
  </r>
  <r>
    <x v="2"/>
    <n v="3"/>
    <x v="10"/>
    <n v="0"/>
    <n v="141"/>
    <n v="13.9"/>
    <n v="0"/>
    <n v="135.85"/>
    <n v="18.199000000000002"/>
    <n v="12056.51"/>
    <n v="11258.337"/>
  </r>
  <r>
    <x v="2"/>
    <n v="3"/>
    <x v="11"/>
    <n v="179"/>
    <n v="320"/>
    <n v="14.4"/>
    <n v="3.1"/>
    <n v="504.59399999999999"/>
    <n v="26.753"/>
    <n v="43011.273000000001"/>
    <n v="41365.894999999997"/>
  </r>
  <r>
    <x v="2"/>
    <n v="3"/>
    <x v="12"/>
    <n v="80"/>
    <n v="262"/>
    <n v="15"/>
    <n v="4.0999999999999996"/>
    <n v="341.73"/>
    <n v="23.337"/>
    <n v="29607.574000000001"/>
    <n v="28369.133000000002"/>
  </r>
  <r>
    <x v="2"/>
    <n v="3"/>
    <x v="13"/>
    <n v="0"/>
    <n v="218"/>
    <n v="16.7"/>
    <n v="3.1"/>
    <n v="214.589"/>
    <n v="21.928000000000001"/>
    <n v="18721.120999999999"/>
    <n v="17768.131000000001"/>
  </r>
  <r>
    <x v="2"/>
    <n v="3"/>
    <x v="14"/>
    <n v="0"/>
    <n v="177"/>
    <n v="16.399999999999999"/>
    <n v="3.1"/>
    <n v="173.339"/>
    <n v="20.033000000000001"/>
    <n v="15255.161"/>
    <n v="14384.573"/>
  </r>
  <r>
    <x v="2"/>
    <n v="3"/>
    <x v="15"/>
    <n v="0"/>
    <n v="120"/>
    <n v="16.100000000000001"/>
    <n v="3.1"/>
    <n v="116.499"/>
    <n v="18.007000000000001"/>
    <n v="10348.200999999999"/>
    <n v="9587.2739999999994"/>
  </r>
  <r>
    <x v="2"/>
    <n v="3"/>
    <x v="16"/>
    <n v="0"/>
    <n v="57"/>
    <n v="15"/>
    <n v="3.6"/>
    <n v="54.460999999999999"/>
    <n v="14.938000000000001"/>
    <n v="4905.116"/>
    <n v="4256.2309999999998"/>
  </r>
  <r>
    <x v="2"/>
    <n v="3"/>
    <x v="17"/>
    <n v="0"/>
    <n v="14"/>
    <n v="13.3"/>
    <n v="3.1"/>
    <n v="13.236000000000001"/>
    <n v="11.817"/>
    <n v="1208.857"/>
    <n v="630.29999999999995"/>
  </r>
  <r>
    <x v="2"/>
    <n v="3"/>
    <x v="18"/>
    <n v="0"/>
    <n v="0"/>
    <n v="12.2"/>
    <n v="3.1"/>
    <n v="0"/>
    <n v="12.2"/>
    <n v="0"/>
    <n v="0"/>
  </r>
  <r>
    <x v="2"/>
    <n v="3"/>
    <x v="19"/>
    <n v="0"/>
    <n v="0"/>
    <n v="11.9"/>
    <n v="4.5999999999999996"/>
    <n v="0"/>
    <n v="11.9"/>
    <n v="0"/>
    <n v="0"/>
  </r>
  <r>
    <x v="2"/>
    <n v="3"/>
    <x v="20"/>
    <n v="0"/>
    <n v="0"/>
    <n v="11.7"/>
    <n v="6.2"/>
    <n v="0"/>
    <n v="11.7"/>
    <n v="0"/>
    <n v="0"/>
  </r>
  <r>
    <x v="2"/>
    <n v="3"/>
    <x v="21"/>
    <n v="0"/>
    <n v="0"/>
    <n v="11.7"/>
    <n v="6.2"/>
    <n v="0"/>
    <n v="11.7"/>
    <n v="0"/>
    <n v="0"/>
  </r>
  <r>
    <x v="2"/>
    <n v="3"/>
    <x v="22"/>
    <n v="0"/>
    <n v="0"/>
    <n v="9"/>
    <n v="5.6"/>
    <n v="0"/>
    <n v="9"/>
    <n v="0"/>
    <n v="0"/>
  </r>
  <r>
    <x v="2"/>
    <n v="3"/>
    <x v="23"/>
    <n v="0"/>
    <n v="0"/>
    <n v="9.3000000000000007"/>
    <n v="6.6"/>
    <n v="0"/>
    <n v="9.3000000000000007"/>
    <n v="0"/>
    <n v="0"/>
  </r>
  <r>
    <x v="2"/>
    <n v="4"/>
    <x v="0"/>
    <n v="0"/>
    <n v="0"/>
    <n v="8.6"/>
    <n v="6.5"/>
    <n v="0"/>
    <n v="8.6"/>
    <n v="0"/>
    <n v="0"/>
  </r>
  <r>
    <x v="2"/>
    <n v="4"/>
    <x v="1"/>
    <n v="0"/>
    <n v="0"/>
    <n v="6.9"/>
    <n v="6.4"/>
    <n v="0"/>
    <n v="6.9"/>
    <n v="0"/>
    <n v="0"/>
  </r>
  <r>
    <x v="2"/>
    <n v="4"/>
    <x v="2"/>
    <n v="0"/>
    <n v="0"/>
    <n v="7.2"/>
    <n v="3.4"/>
    <n v="0"/>
    <n v="7.2"/>
    <n v="0"/>
    <n v="0"/>
  </r>
  <r>
    <x v="2"/>
    <n v="4"/>
    <x v="3"/>
    <n v="0"/>
    <n v="0"/>
    <n v="6.5"/>
    <n v="3.3"/>
    <n v="0"/>
    <n v="6.5"/>
    <n v="0"/>
    <n v="0"/>
  </r>
  <r>
    <x v="2"/>
    <n v="4"/>
    <x v="4"/>
    <n v="0"/>
    <n v="0"/>
    <n v="4.8"/>
    <n v="3.2"/>
    <n v="0"/>
    <n v="4.8"/>
    <n v="0"/>
    <n v="0"/>
  </r>
  <r>
    <x v="2"/>
    <n v="4"/>
    <x v="5"/>
    <n v="0"/>
    <n v="0"/>
    <n v="5.0999999999999996"/>
    <n v="3.7"/>
    <n v="0"/>
    <n v="5.0999999999999996"/>
    <n v="0"/>
    <n v="0"/>
  </r>
  <r>
    <x v="2"/>
    <n v="4"/>
    <x v="6"/>
    <n v="0"/>
    <n v="3"/>
    <n v="4.4000000000000004"/>
    <n v="4.0999999999999996"/>
    <n v="2.8290000000000002"/>
    <n v="2.5489999999999999"/>
    <n v="268.98500000000001"/>
    <n v="0"/>
  </r>
  <r>
    <x v="2"/>
    <n v="4"/>
    <x v="7"/>
    <n v="0"/>
    <n v="32"/>
    <n v="5"/>
    <n v="5.7"/>
    <n v="30.279"/>
    <n v="4.0599999999999996"/>
    <n v="2860.2869999999998"/>
    <n v="2250.884"/>
  </r>
  <r>
    <x v="2"/>
    <n v="4"/>
    <x v="8"/>
    <n v="0"/>
    <n v="70"/>
    <n v="5.6"/>
    <n v="4.0999999999999996"/>
    <n v="66.367000000000004"/>
    <n v="5.4359999999999999"/>
    <n v="6232.3860000000004"/>
    <n v="5557.1109999999999"/>
  </r>
  <r>
    <x v="2"/>
    <n v="4"/>
    <x v="9"/>
    <n v="0"/>
    <n v="103"/>
    <n v="6.1"/>
    <n v="3.6"/>
    <n v="98.35"/>
    <n v="6.9169999999999998"/>
    <n v="9176.9269999999997"/>
    <n v="8440.9629999999997"/>
  </r>
  <r>
    <x v="2"/>
    <n v="4"/>
    <x v="10"/>
    <n v="0"/>
    <n v="127"/>
    <n v="7.2"/>
    <n v="3.6"/>
    <n v="121.818"/>
    <n v="8.7739999999999991"/>
    <n v="11275.343000000001"/>
    <n v="10494.325000000001"/>
  </r>
  <r>
    <x v="2"/>
    <n v="4"/>
    <x v="11"/>
    <n v="0"/>
    <n v="140"/>
    <n v="10"/>
    <n v="5.7"/>
    <n v="134.60900000000001"/>
    <n v="11.555999999999999"/>
    <n v="12307.813"/>
    <n v="11504.076999999999"/>
  </r>
  <r>
    <x v="2"/>
    <n v="4"/>
    <x v="12"/>
    <n v="0"/>
    <n v="169"/>
    <n v="11.7"/>
    <n v="3.6"/>
    <n v="163.702"/>
    <n v="14.561"/>
    <n v="14769.093999999999"/>
    <n v="13909.735000000001"/>
  </r>
  <r>
    <x v="2"/>
    <n v="4"/>
    <x v="13"/>
    <n v="0"/>
    <n v="156"/>
    <n v="12.2"/>
    <n v="2.6"/>
    <n v="150.81100000000001"/>
    <n v="15.154"/>
    <n v="13569.915999999999"/>
    <n v="12737.915000000001"/>
  </r>
  <r>
    <x v="2"/>
    <n v="4"/>
    <x v="14"/>
    <n v="0"/>
    <n v="130"/>
    <n v="12.8"/>
    <n v="3.1"/>
    <n v="125.184"/>
    <n v="14.816000000000001"/>
    <n v="11281.156000000001"/>
    <n v="10500.012000000001"/>
  </r>
  <r>
    <x v="2"/>
    <n v="4"/>
    <x v="15"/>
    <n v="0"/>
    <n v="92"/>
    <n v="12.2"/>
    <n v="4.5999999999999996"/>
    <n v="88.006"/>
    <n v="12.904"/>
    <n v="7998.7569999999996"/>
    <n v="7287.4309999999996"/>
  </r>
  <r>
    <x v="2"/>
    <n v="4"/>
    <x v="16"/>
    <n v="0"/>
    <n v="47"/>
    <n v="11.1"/>
    <n v="4.0999999999999996"/>
    <n v="44.518999999999998"/>
    <n v="10.625999999999999"/>
    <n v="4087.3110000000001"/>
    <n v="3454.3870000000002"/>
  </r>
  <r>
    <x v="2"/>
    <n v="4"/>
    <x v="17"/>
    <n v="0"/>
    <n v="8"/>
    <n v="9.4"/>
    <n v="4.0999999999999996"/>
    <n v="7.5529999999999999"/>
    <n v="7.8250000000000002"/>
    <n v="701.98699999999997"/>
    <n v="132.71100000000001"/>
  </r>
  <r>
    <x v="2"/>
    <n v="4"/>
    <x v="18"/>
    <n v="0"/>
    <n v="0"/>
    <n v="7.2"/>
    <n v="3.6"/>
    <n v="0"/>
    <n v="7.2"/>
    <n v="0"/>
    <n v="0"/>
  </r>
  <r>
    <x v="2"/>
    <n v="4"/>
    <x v="19"/>
    <n v="0"/>
    <n v="0"/>
    <n v="6.1"/>
    <n v="5.0999999999999996"/>
    <n v="0"/>
    <n v="6.1"/>
    <n v="0"/>
    <n v="0"/>
  </r>
  <r>
    <x v="2"/>
    <n v="4"/>
    <x v="20"/>
    <n v="0"/>
    <n v="0"/>
    <n v="5"/>
    <n v="5.7"/>
    <n v="0"/>
    <n v="5"/>
    <n v="0"/>
    <n v="0"/>
  </r>
  <r>
    <x v="2"/>
    <n v="4"/>
    <x v="21"/>
    <n v="0"/>
    <n v="0"/>
    <n v="4.4000000000000004"/>
    <n v="4.0999999999999996"/>
    <n v="0"/>
    <n v="4.4000000000000004"/>
    <n v="0"/>
    <n v="0"/>
  </r>
  <r>
    <x v="2"/>
    <n v="4"/>
    <x v="22"/>
    <n v="0"/>
    <n v="0"/>
    <n v="3.2"/>
    <n v="4.5999999999999996"/>
    <n v="0"/>
    <n v="3.2"/>
    <n v="0"/>
    <n v="0"/>
  </r>
  <r>
    <x v="2"/>
    <n v="4"/>
    <x v="23"/>
    <n v="0"/>
    <n v="0"/>
    <n v="4"/>
    <n v="5.0999999999999996"/>
    <n v="0"/>
    <n v="4"/>
    <n v="0"/>
    <n v="0"/>
  </r>
  <r>
    <x v="2"/>
    <n v="5"/>
    <x v="0"/>
    <n v="0"/>
    <n v="0"/>
    <n v="3.8"/>
    <n v="5.6"/>
    <n v="0"/>
    <n v="3.8"/>
    <n v="0"/>
    <n v="0"/>
  </r>
  <r>
    <x v="2"/>
    <n v="5"/>
    <x v="1"/>
    <n v="0"/>
    <n v="0"/>
    <n v="3.6"/>
    <n v="6.1"/>
    <n v="0"/>
    <n v="3.6"/>
    <n v="0"/>
    <n v="0"/>
  </r>
  <r>
    <x v="2"/>
    <n v="5"/>
    <x v="2"/>
    <n v="0"/>
    <n v="0"/>
    <n v="3.5"/>
    <n v="5.2"/>
    <n v="0"/>
    <n v="3.5"/>
    <n v="0"/>
    <n v="0"/>
  </r>
  <r>
    <x v="2"/>
    <n v="5"/>
    <x v="3"/>
    <n v="0"/>
    <n v="0"/>
    <n v="3.3"/>
    <n v="4.3"/>
    <n v="0"/>
    <n v="3.3"/>
    <n v="0"/>
    <n v="0"/>
  </r>
  <r>
    <x v="2"/>
    <n v="5"/>
    <x v="4"/>
    <n v="0"/>
    <n v="0"/>
    <n v="3.1"/>
    <n v="4.0999999999999996"/>
    <n v="0"/>
    <n v="3.1"/>
    <n v="0"/>
    <n v="0"/>
  </r>
  <r>
    <x v="2"/>
    <n v="5"/>
    <x v="5"/>
    <n v="0"/>
    <n v="0"/>
    <n v="1.9"/>
    <n v="3.8"/>
    <n v="0"/>
    <n v="1.9"/>
    <n v="0"/>
    <n v="0"/>
  </r>
  <r>
    <x v="2"/>
    <n v="5"/>
    <x v="6"/>
    <n v="0"/>
    <n v="5"/>
    <n v="1.7"/>
    <n v="3.6"/>
    <n v="4.718"/>
    <n v="-0.29199999999999998"/>
    <n v="453.97199999999998"/>
    <n v="0"/>
  </r>
  <r>
    <x v="2"/>
    <n v="5"/>
    <x v="7"/>
    <n v="0"/>
    <n v="44"/>
    <n v="1.7"/>
    <n v="5.0999999999999996"/>
    <n v="41.679000000000002"/>
    <n v="0.92300000000000004"/>
    <n v="3990.009"/>
    <n v="3358.9690000000001"/>
  </r>
  <r>
    <x v="2"/>
    <n v="5"/>
    <x v="8"/>
    <n v="667"/>
    <n v="77"/>
    <n v="3.9"/>
    <n v="6.2"/>
    <n v="434.69400000000002"/>
    <n v="11.195"/>
    <n v="38214.18"/>
    <n v="36721.476999999999"/>
  </r>
  <r>
    <x v="2"/>
    <n v="5"/>
    <x v="9"/>
    <n v="769"/>
    <n v="71"/>
    <n v="5.6"/>
    <n v="6.2"/>
    <n v="616.24"/>
    <n v="17.257000000000001"/>
    <n v="54234.555"/>
    <n v="52201.328000000001"/>
  </r>
  <r>
    <x v="2"/>
    <n v="5"/>
    <x v="10"/>
    <n v="96"/>
    <n v="192"/>
    <n v="6.1"/>
    <n v="5.0999999999999996"/>
    <n v="282.07100000000003"/>
    <n v="12.208"/>
    <n v="25684.978999999999"/>
    <n v="24554.044999999998"/>
  </r>
  <r>
    <x v="2"/>
    <n v="5"/>
    <x v="11"/>
    <n v="794"/>
    <n v="136"/>
    <n v="5.6"/>
    <n v="5.0999999999999996"/>
    <n v="864.66099999999994"/>
    <n v="23.917000000000002"/>
    <n v="74631.383000000002"/>
    <n v="71783.391000000003"/>
  </r>
  <r>
    <x v="2"/>
    <n v="5"/>
    <x v="12"/>
    <n v="770"/>
    <n v="132"/>
    <n v="7.2"/>
    <n v="3.6"/>
    <n v="843.93299999999999"/>
    <n v="30.065999999999999"/>
    <n v="70757.093999999997"/>
    <n v="68074.773000000001"/>
  </r>
  <r>
    <x v="2"/>
    <n v="5"/>
    <x v="13"/>
    <n v="894"/>
    <n v="85"/>
    <n v="7.2"/>
    <n v="3.6"/>
    <n v="842.93799999999999"/>
    <n v="29.977"/>
    <n v="70571.804999999993"/>
    <n v="67897.281000000003"/>
  </r>
  <r>
    <x v="2"/>
    <n v="5"/>
    <x v="14"/>
    <n v="853"/>
    <n v="75"/>
    <n v="8.3000000000000007"/>
    <n v="5.0999999999999996"/>
    <n v="698.19"/>
    <n v="24.216999999999999"/>
    <n v="59653.050999999999"/>
    <n v="57417.211000000003"/>
  </r>
  <r>
    <x v="2"/>
    <n v="5"/>
    <x v="15"/>
    <n v="771"/>
    <n v="61"/>
    <n v="8.9"/>
    <n v="4.5999999999999996"/>
    <n v="497.01400000000001"/>
    <n v="20.774000000000001"/>
    <n v="42097.828000000001"/>
    <n v="40482.125"/>
  </r>
  <r>
    <x v="2"/>
    <n v="5"/>
    <x v="16"/>
    <n v="597"/>
    <n v="43"/>
    <n v="8.3000000000000007"/>
    <n v="4.5999999999999996"/>
    <n v="255.90100000000001"/>
    <n v="13.946999999999999"/>
    <n v="20527.766"/>
    <n v="19530.199000000001"/>
  </r>
  <r>
    <x v="2"/>
    <n v="5"/>
    <x v="17"/>
    <n v="188"/>
    <n v="15"/>
    <n v="7.2"/>
    <n v="3.1"/>
    <n v="45.677999999999997"/>
    <n v="7.32"/>
    <n v="3169.7570000000001"/>
    <n v="2554.4699999999998"/>
  </r>
  <r>
    <x v="2"/>
    <n v="5"/>
    <x v="18"/>
    <n v="0"/>
    <n v="0"/>
    <n v="5.6"/>
    <n v="3.6"/>
    <n v="0"/>
    <n v="5.6"/>
    <n v="0"/>
    <n v="0"/>
  </r>
  <r>
    <x v="2"/>
    <n v="5"/>
    <x v="19"/>
    <n v="0"/>
    <n v="0"/>
    <n v="2.8"/>
    <n v="2.6"/>
    <n v="0"/>
    <n v="2.8"/>
    <n v="0"/>
    <n v="0"/>
  </r>
  <r>
    <x v="2"/>
    <n v="5"/>
    <x v="20"/>
    <n v="0"/>
    <n v="0"/>
    <n v="1.1000000000000001"/>
    <n v="2.6"/>
    <n v="0"/>
    <n v="1.1000000000000001"/>
    <n v="0"/>
    <n v="0"/>
  </r>
  <r>
    <x v="2"/>
    <n v="5"/>
    <x v="21"/>
    <n v="0"/>
    <n v="0"/>
    <n v="0"/>
    <n v="2.1"/>
    <n v="0"/>
    <n v="0"/>
    <n v="0"/>
    <n v="0"/>
  </r>
  <r>
    <x v="2"/>
    <n v="5"/>
    <x v="22"/>
    <n v="0"/>
    <n v="0"/>
    <n v="-1.1000000000000001"/>
    <n v="0.2"/>
    <n v="0"/>
    <n v="-1.1000000000000001"/>
    <n v="0"/>
    <n v="0"/>
  </r>
  <r>
    <x v="2"/>
    <n v="5"/>
    <x v="23"/>
    <n v="0"/>
    <n v="0"/>
    <n v="-2.2999999999999998"/>
    <n v="2.4"/>
    <n v="0"/>
    <n v="-2.2999999999999998"/>
    <n v="0"/>
    <n v="0"/>
  </r>
  <r>
    <x v="2"/>
    <n v="6"/>
    <x v="0"/>
    <n v="0"/>
    <n v="0"/>
    <n v="-3.4"/>
    <n v="2"/>
    <n v="0"/>
    <n v="-3.4"/>
    <n v="0"/>
    <n v="0"/>
  </r>
  <r>
    <x v="2"/>
    <n v="6"/>
    <x v="1"/>
    <n v="0"/>
    <n v="0"/>
    <n v="-3.5"/>
    <n v="1.6"/>
    <n v="0"/>
    <n v="-3.5"/>
    <n v="0"/>
    <n v="0"/>
  </r>
  <r>
    <x v="2"/>
    <n v="6"/>
    <x v="2"/>
    <n v="0"/>
    <n v="0"/>
    <n v="-4.7"/>
    <n v="0.6"/>
    <n v="0"/>
    <n v="-4.7"/>
    <n v="0"/>
    <n v="0"/>
  </r>
  <r>
    <x v="2"/>
    <n v="6"/>
    <x v="3"/>
    <n v="0"/>
    <n v="0"/>
    <n v="-4.8"/>
    <n v="1.2"/>
    <n v="0"/>
    <n v="-4.8"/>
    <n v="0"/>
    <n v="0"/>
  </r>
  <r>
    <x v="2"/>
    <n v="6"/>
    <x v="4"/>
    <n v="0"/>
    <n v="0"/>
    <n v="-5.9"/>
    <n v="0.3"/>
    <n v="0"/>
    <n v="-5.9"/>
    <n v="0"/>
    <n v="0"/>
  </r>
  <r>
    <x v="2"/>
    <n v="6"/>
    <x v="5"/>
    <n v="0"/>
    <n v="0"/>
    <n v="-7.1"/>
    <n v="0.4"/>
    <n v="0"/>
    <n v="-7.1"/>
    <n v="0"/>
    <n v="0"/>
  </r>
  <r>
    <x v="2"/>
    <n v="6"/>
    <x v="6"/>
    <n v="165"/>
    <n v="8"/>
    <n v="-3.2"/>
    <n v="0"/>
    <n v="29.396999999999998"/>
    <n v="-5.79"/>
    <n v="1933.268"/>
    <n v="1341.2940000000001"/>
  </r>
  <r>
    <x v="2"/>
    <n v="6"/>
    <x v="7"/>
    <n v="613"/>
    <n v="33"/>
    <n v="0.6"/>
    <n v="0"/>
    <n v="225.958"/>
    <n v="8.2409999999999997"/>
    <n v="17909.5"/>
    <n v="16976.171999999999"/>
  </r>
  <r>
    <x v="2"/>
    <n v="6"/>
    <x v="8"/>
    <n v="799"/>
    <n v="49"/>
    <n v="3.9"/>
    <n v="3.6"/>
    <n v="469.48500000000001"/>
    <n v="15.175000000000001"/>
    <n v="40392.43"/>
    <n v="38831.366999999998"/>
  </r>
  <r>
    <x v="2"/>
    <n v="6"/>
    <x v="9"/>
    <n v="856"/>
    <n v="73"/>
    <n v="8.9"/>
    <n v="3.6"/>
    <n v="677.08500000000004"/>
    <n v="26.251999999999999"/>
    <n v="57166.605000000003"/>
    <n v="55024.983999999997"/>
  </r>
  <r>
    <x v="2"/>
    <n v="6"/>
    <x v="10"/>
    <n v="734"/>
    <n v="122"/>
    <n v="11.1"/>
    <n v="4.0999999999999996"/>
    <n v="750.18"/>
    <n v="30.032"/>
    <n v="62775.059000000001"/>
    <n v="60417.934000000001"/>
  </r>
  <r>
    <x v="2"/>
    <n v="6"/>
    <x v="11"/>
    <n v="0"/>
    <n v="256"/>
    <n v="11.7"/>
    <n v="6.2"/>
    <n v="253.22399999999999"/>
    <n v="16.724"/>
    <n v="22624.263999999999"/>
    <n v="21573.574000000001"/>
  </r>
  <r>
    <x v="2"/>
    <n v="6"/>
    <x v="12"/>
    <n v="0"/>
    <n v="258"/>
    <n v="12.2"/>
    <n v="5.0999999999999996"/>
    <n v="255.245"/>
    <n v="16.913"/>
    <n v="22785.41"/>
    <n v="21730.574000000001"/>
  </r>
  <r>
    <x v="2"/>
    <n v="6"/>
    <x v="13"/>
    <n v="206"/>
    <n v="250"/>
    <n v="12.2"/>
    <n v="5.0999999999999996"/>
    <n v="439.34500000000003"/>
    <n v="21.036000000000001"/>
    <n v="38435.074000000001"/>
    <n v="36935.512000000002"/>
  </r>
  <r>
    <x v="2"/>
    <n v="6"/>
    <x v="14"/>
    <n v="0"/>
    <n v="199"/>
    <n v="11.7"/>
    <n v="4.0999999999999996"/>
    <n v="195.79300000000001"/>
    <n v="16.141999999999999"/>
    <n v="17539.171999999999"/>
    <n v="16614.741999999998"/>
  </r>
  <r>
    <x v="2"/>
    <n v="6"/>
    <x v="15"/>
    <n v="435"/>
    <n v="153"/>
    <n v="11.1"/>
    <n v="4.5999999999999996"/>
    <n v="412.63499999999999"/>
    <n v="19.687999999999999"/>
    <n v="35533.839999999997"/>
    <n v="34123.027000000002"/>
  </r>
  <r>
    <x v="2"/>
    <n v="6"/>
    <x v="16"/>
    <n v="0"/>
    <n v="60"/>
    <n v="10"/>
    <n v="5.0999999999999996"/>
    <n v="57.314999999999998"/>
    <n v="10.613"/>
    <n v="5262.42"/>
    <n v="4606.49"/>
  </r>
  <r>
    <x v="2"/>
    <n v="6"/>
    <x v="17"/>
    <n v="26"/>
    <n v="27"/>
    <n v="8.9"/>
    <n v="5.0999999999999996"/>
    <n v="30.457999999999998"/>
    <n v="8.0559999999999992"/>
    <n v="2678.5749999999998"/>
    <n v="2072.6109999999999"/>
  </r>
  <r>
    <x v="2"/>
    <n v="6"/>
    <x v="18"/>
    <n v="0"/>
    <n v="0"/>
    <n v="7.8"/>
    <n v="5.0999999999999996"/>
    <n v="0"/>
    <n v="7.8"/>
    <n v="0"/>
    <n v="0"/>
  </r>
  <r>
    <x v="2"/>
    <n v="6"/>
    <x v="19"/>
    <n v="0"/>
    <n v="0"/>
    <n v="7.8"/>
    <n v="5.0999999999999996"/>
    <n v="0"/>
    <n v="7.8"/>
    <n v="0"/>
    <n v="0"/>
  </r>
  <r>
    <x v="2"/>
    <n v="6"/>
    <x v="20"/>
    <n v="0"/>
    <n v="0"/>
    <n v="7.2"/>
    <n v="4.0999999999999996"/>
    <n v="0"/>
    <n v="7.2"/>
    <n v="0"/>
    <n v="0"/>
  </r>
  <r>
    <x v="2"/>
    <n v="6"/>
    <x v="21"/>
    <n v="0"/>
    <n v="0"/>
    <n v="7.8"/>
    <n v="4.5999999999999996"/>
    <n v="0"/>
    <n v="7.8"/>
    <n v="0"/>
    <n v="0"/>
  </r>
  <r>
    <x v="2"/>
    <n v="6"/>
    <x v="22"/>
    <n v="0"/>
    <n v="0"/>
    <n v="7.4"/>
    <n v="4.0999999999999996"/>
    <n v="0"/>
    <n v="7.4"/>
    <n v="0"/>
    <n v="0"/>
  </r>
  <r>
    <x v="2"/>
    <n v="6"/>
    <x v="23"/>
    <n v="0"/>
    <n v="0"/>
    <n v="7.9"/>
    <n v="4.7"/>
    <n v="0"/>
    <n v="7.9"/>
    <n v="0"/>
    <n v="0"/>
  </r>
  <r>
    <x v="2"/>
    <n v="7"/>
    <x v="0"/>
    <n v="0"/>
    <n v="0"/>
    <n v="7.5"/>
    <n v="5.2"/>
    <n v="0"/>
    <n v="7.5"/>
    <n v="0"/>
    <n v="0"/>
  </r>
  <r>
    <x v="2"/>
    <n v="7"/>
    <x v="1"/>
    <n v="0"/>
    <n v="0"/>
    <n v="8.1"/>
    <n v="3.8"/>
    <n v="0"/>
    <n v="8.1"/>
    <n v="0"/>
    <n v="0"/>
  </r>
  <r>
    <x v="2"/>
    <n v="7"/>
    <x v="2"/>
    <n v="0"/>
    <n v="0"/>
    <n v="7.6"/>
    <n v="5.9"/>
    <n v="0"/>
    <n v="7.6"/>
    <n v="0"/>
    <n v="0"/>
  </r>
  <r>
    <x v="2"/>
    <n v="7"/>
    <x v="3"/>
    <n v="0"/>
    <n v="0"/>
    <n v="8.1999999999999993"/>
    <n v="5.6"/>
    <n v="0"/>
    <n v="8.1999999999999993"/>
    <n v="0"/>
    <n v="0"/>
  </r>
  <r>
    <x v="2"/>
    <n v="7"/>
    <x v="4"/>
    <n v="0"/>
    <n v="0"/>
    <n v="8.8000000000000007"/>
    <n v="5.3"/>
    <n v="0"/>
    <n v="8.8000000000000007"/>
    <n v="0"/>
    <n v="0"/>
  </r>
  <r>
    <x v="2"/>
    <n v="7"/>
    <x v="5"/>
    <n v="0"/>
    <n v="0"/>
    <n v="9.3000000000000007"/>
    <n v="5"/>
    <n v="0"/>
    <n v="9.3000000000000007"/>
    <n v="0"/>
    <n v="0"/>
  </r>
  <r>
    <x v="2"/>
    <n v="7"/>
    <x v="6"/>
    <n v="0"/>
    <n v="5"/>
    <n v="8.9"/>
    <n v="4.5999999999999996"/>
    <n v="4.718"/>
    <n v="7.3150000000000004"/>
    <n v="439.44600000000003"/>
    <n v="0"/>
  </r>
  <r>
    <x v="2"/>
    <n v="7"/>
    <x v="7"/>
    <n v="0"/>
    <n v="33"/>
    <n v="10.6"/>
    <n v="4.5999999999999996"/>
    <n v="31.225000000000001"/>
    <n v="9.6020000000000003"/>
    <n v="2879.7069999999999"/>
    <n v="2269.9360000000001"/>
  </r>
  <r>
    <x v="2"/>
    <n v="7"/>
    <x v="8"/>
    <n v="378"/>
    <n v="165"/>
    <n v="11.1"/>
    <n v="6.2"/>
    <n v="375.959"/>
    <n v="17.263999999999999"/>
    <n v="32656.006000000001"/>
    <n v="31330.391"/>
  </r>
  <r>
    <x v="2"/>
    <n v="7"/>
    <x v="9"/>
    <n v="149"/>
    <n v="92"/>
    <n v="10.6"/>
    <n v="5.0999999999999996"/>
    <n v="204.447"/>
    <n v="14.442"/>
    <n v="18325.690999999999"/>
    <n v="17382.309000000001"/>
  </r>
  <r>
    <x v="2"/>
    <n v="7"/>
    <x v="10"/>
    <n v="297"/>
    <n v="270"/>
    <n v="12.2"/>
    <n v="5.0999999999999996"/>
    <n v="543.45899999999995"/>
    <n v="23.241"/>
    <n v="47037.413999999997"/>
    <n v="45257.84"/>
  </r>
  <r>
    <x v="2"/>
    <n v="7"/>
    <x v="11"/>
    <n v="574"/>
    <n v="209"/>
    <n v="11.1"/>
    <n v="5.0999999999999996"/>
    <n v="754.66499999999996"/>
    <n v="27.594000000000001"/>
    <n v="64040.288999999997"/>
    <n v="61633.065999999999"/>
  </r>
  <r>
    <x v="2"/>
    <n v="7"/>
    <x v="12"/>
    <n v="469"/>
    <n v="222"/>
    <n v="8.3000000000000007"/>
    <n v="7.7"/>
    <n v="678.82299999999998"/>
    <n v="20.007000000000001"/>
    <n v="59694.616999999998"/>
    <n v="57457.184000000001"/>
  </r>
  <r>
    <x v="2"/>
    <n v="7"/>
    <x v="13"/>
    <n v="0"/>
    <n v="188"/>
    <n v="7.2"/>
    <n v="5.0999999999999996"/>
    <n v="183.078"/>
    <n v="11.242000000000001"/>
    <n v="16762.838"/>
    <n v="15856.907999999999"/>
  </r>
  <r>
    <x v="2"/>
    <n v="7"/>
    <x v="14"/>
    <n v="0"/>
    <n v="156"/>
    <n v="6.1"/>
    <n v="5.0999999999999996"/>
    <n v="151.28299999999999"/>
    <n v="8.25"/>
    <n v="14034.504999999999"/>
    <n v="13191.963"/>
  </r>
  <r>
    <x v="2"/>
    <n v="7"/>
    <x v="15"/>
    <n v="385"/>
    <n v="102"/>
    <n v="5.6"/>
    <n v="7.7"/>
    <n v="330.56400000000002"/>
    <n v="10.327999999999999"/>
    <n v="29622.456999999999"/>
    <n v="28383.596000000001"/>
  </r>
  <r>
    <x v="2"/>
    <n v="7"/>
    <x v="16"/>
    <n v="182"/>
    <n v="115"/>
    <n v="4.4000000000000004"/>
    <n v="6.2"/>
    <n v="184.57599999999999"/>
    <n v="7.2140000000000004"/>
    <n v="16385.34"/>
    <n v="15488.333000000001"/>
  </r>
  <r>
    <x v="2"/>
    <n v="7"/>
    <x v="17"/>
    <n v="24"/>
    <n v="28"/>
    <n v="2.8"/>
    <n v="7.7"/>
    <n v="31.196000000000002"/>
    <n v="2.2959999999999998"/>
    <n v="2827.9580000000001"/>
    <n v="2219.1680000000001"/>
  </r>
  <r>
    <x v="2"/>
    <n v="7"/>
    <x v="18"/>
    <n v="0"/>
    <n v="0"/>
    <n v="2.2000000000000002"/>
    <n v="7.7"/>
    <n v="0"/>
    <n v="2.2000000000000002"/>
    <n v="0"/>
    <n v="0"/>
  </r>
  <r>
    <x v="2"/>
    <n v="7"/>
    <x v="19"/>
    <n v="0"/>
    <n v="0"/>
    <n v="1.7"/>
    <n v="7.7"/>
    <n v="0"/>
    <n v="1.7"/>
    <n v="0"/>
    <n v="0"/>
  </r>
  <r>
    <x v="2"/>
    <n v="7"/>
    <x v="20"/>
    <n v="0"/>
    <n v="0"/>
    <n v="0.6"/>
    <n v="7.7"/>
    <n v="0"/>
    <n v="0.6"/>
    <n v="0"/>
    <n v="0"/>
  </r>
  <r>
    <x v="2"/>
    <n v="7"/>
    <x v="21"/>
    <n v="0"/>
    <n v="0"/>
    <n v="0"/>
    <n v="7.7"/>
    <n v="0"/>
    <n v="0"/>
    <n v="0"/>
    <n v="0"/>
  </r>
  <r>
    <x v="2"/>
    <n v="7"/>
    <x v="22"/>
    <n v="0"/>
    <n v="0"/>
    <n v="-1"/>
    <n v="6.9"/>
    <n v="0"/>
    <n v="-1"/>
    <n v="0"/>
    <n v="0"/>
  </r>
  <r>
    <x v="2"/>
    <n v="7"/>
    <x v="23"/>
    <n v="0"/>
    <n v="0"/>
    <n v="-1"/>
    <n v="6.5"/>
    <n v="0"/>
    <n v="-1"/>
    <n v="0"/>
    <n v="0"/>
  </r>
  <r>
    <x v="2"/>
    <n v="8"/>
    <x v="0"/>
    <n v="0"/>
    <n v="0"/>
    <n v="-0.9"/>
    <n v="5.7"/>
    <n v="0"/>
    <n v="-0.9"/>
    <n v="0"/>
    <n v="0"/>
  </r>
  <r>
    <x v="2"/>
    <n v="8"/>
    <x v="1"/>
    <n v="0"/>
    <n v="0"/>
    <n v="-1.9"/>
    <n v="6.9"/>
    <n v="0"/>
    <n v="-1.9"/>
    <n v="0"/>
    <n v="0"/>
  </r>
  <r>
    <x v="2"/>
    <n v="8"/>
    <x v="2"/>
    <n v="0"/>
    <n v="0"/>
    <n v="-1.9"/>
    <n v="4.4000000000000004"/>
    <n v="0"/>
    <n v="-1.9"/>
    <n v="0"/>
    <n v="0"/>
  </r>
  <r>
    <x v="2"/>
    <n v="8"/>
    <x v="3"/>
    <n v="0"/>
    <n v="0"/>
    <n v="-1.9"/>
    <n v="3.1"/>
    <n v="0"/>
    <n v="-1.9"/>
    <n v="0"/>
    <n v="0"/>
  </r>
  <r>
    <x v="2"/>
    <n v="8"/>
    <x v="4"/>
    <n v="0"/>
    <n v="0"/>
    <n v="-2.8"/>
    <n v="5.8"/>
    <n v="0"/>
    <n v="-2.8"/>
    <n v="0"/>
    <n v="0"/>
  </r>
  <r>
    <x v="2"/>
    <n v="8"/>
    <x v="5"/>
    <n v="0"/>
    <n v="0"/>
    <n v="-2.8"/>
    <n v="7"/>
    <n v="0"/>
    <n v="-2.8"/>
    <n v="0"/>
    <n v="0"/>
  </r>
  <r>
    <x v="2"/>
    <n v="8"/>
    <x v="6"/>
    <n v="64"/>
    <n v="12"/>
    <n v="-3.8"/>
    <n v="5.0999999999999996"/>
    <n v="21.25"/>
    <n v="-4.9969999999999999"/>
    <n v="1713.4280000000001"/>
    <n v="1125.5450000000001"/>
  </r>
  <r>
    <x v="2"/>
    <n v="8"/>
    <x v="7"/>
    <n v="490"/>
    <n v="50"/>
    <n v="-2.7"/>
    <n v="5.0999999999999996"/>
    <n v="211.51499999999999"/>
    <n v="0.374"/>
    <n v="17814.23"/>
    <n v="16883.197"/>
  </r>
  <r>
    <x v="2"/>
    <n v="8"/>
    <x v="8"/>
    <n v="580"/>
    <n v="87"/>
    <n v="-1.6"/>
    <n v="5.0999999999999996"/>
    <n v="407.23700000000002"/>
    <n v="6.3289999999999997"/>
    <n v="36745.516000000003"/>
    <n v="35297.983999999997"/>
  </r>
  <r>
    <x v="2"/>
    <n v="8"/>
    <x v="9"/>
    <n v="813"/>
    <n v="95"/>
    <n v="-1"/>
    <n v="5.0999999999999996"/>
    <n v="681.77700000000004"/>
    <n v="13.53"/>
    <n v="61102.292999999998"/>
    <n v="58810.57"/>
  </r>
  <r>
    <x v="2"/>
    <n v="8"/>
    <x v="10"/>
    <n v="866"/>
    <n v="108"/>
    <n v="0"/>
    <n v="6.7"/>
    <n v="844.60599999999999"/>
    <n v="15.82"/>
    <n v="75518.383000000002"/>
    <n v="72631.741999999998"/>
  </r>
  <r>
    <x v="2"/>
    <n v="8"/>
    <x v="11"/>
    <n v="890"/>
    <n v="115"/>
    <n v="0.6"/>
    <n v="6.2"/>
    <n v="933.94799999999998"/>
    <n v="19.306000000000001"/>
    <n v="82362.023000000001"/>
    <n v="79168.179999999993"/>
  </r>
  <r>
    <x v="2"/>
    <n v="8"/>
    <x v="12"/>
    <n v="892"/>
    <n v="115"/>
    <n v="2.2000000000000002"/>
    <n v="6.2"/>
    <n v="940.471"/>
    <n v="21.204000000000001"/>
    <n v="82225.687999999995"/>
    <n v="79038.116999999998"/>
  </r>
  <r>
    <x v="2"/>
    <n v="8"/>
    <x v="13"/>
    <n v="872"/>
    <n v="110"/>
    <n v="2.2000000000000002"/>
    <n v="7.2"/>
    <n v="865.38"/>
    <n v="18.077999999999999"/>
    <n v="76632"/>
    <n v="73696.460999999996"/>
  </r>
  <r>
    <x v="2"/>
    <n v="8"/>
    <x v="14"/>
    <n v="825"/>
    <n v="98"/>
    <n v="2.2000000000000002"/>
    <n v="7.2"/>
    <n v="713.94299999999998"/>
    <n v="15.2"/>
    <n v="63641.137000000002"/>
    <n v="61249.777000000002"/>
  </r>
  <r>
    <x v="2"/>
    <n v="8"/>
    <x v="15"/>
    <n v="731"/>
    <n v="79"/>
    <n v="2.2000000000000002"/>
    <n v="7.2"/>
    <n v="499.36099999999999"/>
    <n v="11.048999999999999"/>
    <n v="44324.671999999999"/>
    <n v="42636.120999999999"/>
  </r>
  <r>
    <x v="2"/>
    <n v="8"/>
    <x v="16"/>
    <n v="540"/>
    <n v="55"/>
    <n v="1.7"/>
    <n v="4.5999999999999996"/>
    <n v="252.85499999999999"/>
    <n v="7.2439999999999998"/>
    <n v="21154.173999999999"/>
    <n v="20140.893"/>
  </r>
  <r>
    <x v="2"/>
    <n v="8"/>
    <x v="17"/>
    <n v="139"/>
    <n v="19"/>
    <n v="1.1000000000000001"/>
    <n v="7.2"/>
    <n v="41.841999999999999"/>
    <n v="0.873"/>
    <n v="3184.576"/>
    <n v="2569.0070000000001"/>
  </r>
  <r>
    <x v="2"/>
    <n v="8"/>
    <x v="18"/>
    <n v="0"/>
    <n v="0"/>
    <n v="-0.5"/>
    <n v="5.0999999999999996"/>
    <n v="0"/>
    <n v="-0.5"/>
    <n v="0"/>
    <n v="0"/>
  </r>
  <r>
    <x v="2"/>
    <n v="8"/>
    <x v="19"/>
    <n v="0"/>
    <n v="0"/>
    <n v="-1"/>
    <n v="5.7"/>
    <n v="0"/>
    <n v="-1"/>
    <n v="0"/>
    <n v="0"/>
  </r>
  <r>
    <x v="2"/>
    <n v="8"/>
    <x v="20"/>
    <n v="0"/>
    <n v="0"/>
    <n v="-2.1"/>
    <n v="4.5999999999999996"/>
    <n v="0"/>
    <n v="-2.1"/>
    <n v="0"/>
    <n v="0"/>
  </r>
  <r>
    <x v="2"/>
    <n v="8"/>
    <x v="21"/>
    <n v="0"/>
    <n v="0"/>
    <n v="-2.7"/>
    <n v="6.2"/>
    <n v="0"/>
    <n v="-2.7"/>
    <n v="0"/>
    <n v="0"/>
  </r>
  <r>
    <x v="2"/>
    <n v="8"/>
    <x v="22"/>
    <n v="0"/>
    <n v="0"/>
    <n v="-3.4"/>
    <n v="5"/>
    <n v="0"/>
    <n v="-3.4"/>
    <n v="0"/>
    <n v="0"/>
  </r>
  <r>
    <x v="2"/>
    <n v="8"/>
    <x v="23"/>
    <n v="0"/>
    <n v="0"/>
    <n v="-3.2"/>
    <n v="3.2"/>
    <n v="0"/>
    <n v="-3.2"/>
    <n v="0"/>
    <n v="0"/>
  </r>
  <r>
    <x v="2"/>
    <n v="9"/>
    <x v="0"/>
    <n v="0"/>
    <n v="0"/>
    <n v="-3.9"/>
    <n v="5.7"/>
    <n v="0"/>
    <n v="-3.9"/>
    <n v="0"/>
    <n v="0"/>
  </r>
  <r>
    <x v="2"/>
    <n v="9"/>
    <x v="1"/>
    <n v="0"/>
    <n v="0"/>
    <n v="-3.6"/>
    <n v="3.5"/>
    <n v="0"/>
    <n v="-3.6"/>
    <n v="0"/>
    <n v="0"/>
  </r>
  <r>
    <x v="2"/>
    <n v="9"/>
    <x v="2"/>
    <n v="0"/>
    <n v="0"/>
    <n v="-4.4000000000000004"/>
    <n v="5.3"/>
    <n v="0"/>
    <n v="-4.4000000000000004"/>
    <n v="0"/>
    <n v="0"/>
  </r>
  <r>
    <x v="2"/>
    <n v="9"/>
    <x v="3"/>
    <n v="0"/>
    <n v="0"/>
    <n v="-4.0999999999999996"/>
    <n v="5.0999999999999996"/>
    <n v="0"/>
    <n v="-4.0999999999999996"/>
    <n v="0"/>
    <n v="0"/>
  </r>
  <r>
    <x v="2"/>
    <n v="9"/>
    <x v="4"/>
    <n v="0"/>
    <n v="0"/>
    <n v="-4.8"/>
    <n v="3.5"/>
    <n v="0"/>
    <n v="-4.8"/>
    <n v="0"/>
    <n v="0"/>
  </r>
  <r>
    <x v="2"/>
    <n v="9"/>
    <x v="5"/>
    <n v="0"/>
    <n v="0"/>
    <n v="-4.5999999999999996"/>
    <n v="6.4"/>
    <n v="0"/>
    <n v="-4.5999999999999996"/>
    <n v="0"/>
    <n v="0"/>
  </r>
  <r>
    <x v="2"/>
    <n v="9"/>
    <x v="6"/>
    <n v="57"/>
    <n v="13"/>
    <n v="-4.3"/>
    <n v="5.0999999999999996"/>
    <n v="21.562999999999999"/>
    <n v="-5.4649999999999999"/>
    <n v="1788.0540000000001"/>
    <n v="1198.7840000000001"/>
  </r>
  <r>
    <x v="2"/>
    <n v="9"/>
    <x v="7"/>
    <n v="376"/>
    <n v="67"/>
    <n v="-3.2"/>
    <n v="5.0999999999999996"/>
    <n v="193.79300000000001"/>
    <n v="-0.52600000000000002"/>
    <n v="16771.243999999999"/>
    <n v="15865.115"/>
  </r>
  <r>
    <x v="2"/>
    <n v="9"/>
    <x v="8"/>
    <n v="627"/>
    <n v="84"/>
    <n v="-2.7"/>
    <n v="7.2"/>
    <n v="430.48099999999999"/>
    <n v="4.0739999999999998"/>
    <n v="39212.637000000002"/>
    <n v="37688.800999999999"/>
  </r>
  <r>
    <x v="2"/>
    <n v="9"/>
    <x v="9"/>
    <n v="784"/>
    <n v="105"/>
    <n v="-1"/>
    <n v="6.7"/>
    <n v="675.15800000000002"/>
    <n v="11.167999999999999"/>
    <n v="61180.754000000001"/>
    <n v="58885.983999999997"/>
  </r>
  <r>
    <x v="2"/>
    <n v="9"/>
    <x v="10"/>
    <n v="840"/>
    <n v="120"/>
    <n v="0"/>
    <n v="6.7"/>
    <n v="839.22799999999995"/>
    <n v="15.706"/>
    <n v="75090.483999999997"/>
    <n v="72222.531000000003"/>
  </r>
  <r>
    <x v="2"/>
    <n v="9"/>
    <x v="11"/>
    <n v="865"/>
    <n v="127"/>
    <n v="0.6"/>
    <n v="6.7"/>
    <n v="927.68700000000001"/>
    <n v="18.263999999999999"/>
    <n v="82207.422000000006"/>
    <n v="79020.687999999995"/>
  </r>
  <r>
    <x v="2"/>
    <n v="9"/>
    <x v="12"/>
    <n v="866"/>
    <n v="128"/>
    <n v="1.7"/>
    <n v="5.7"/>
    <n v="934.08199999999999"/>
    <n v="21.602"/>
    <n v="81523.687999999995"/>
    <n v="78368.327999999994"/>
  </r>
  <r>
    <x v="2"/>
    <n v="9"/>
    <x v="13"/>
    <n v="845"/>
    <n v="122"/>
    <n v="1.7"/>
    <n v="5.0999999999999996"/>
    <n v="858.13099999999997"/>
    <n v="21.363"/>
    <n v="74864.187999999995"/>
    <n v="72006.085999999996"/>
  </r>
  <r>
    <x v="2"/>
    <n v="9"/>
    <x v="14"/>
    <n v="796"/>
    <n v="108"/>
    <n v="3.3"/>
    <n v="5.0999999999999996"/>
    <n v="705.68399999999997"/>
    <n v="19.41"/>
    <n v="61737.906000000003"/>
    <n v="59421.440999999999"/>
  </r>
  <r>
    <x v="2"/>
    <n v="9"/>
    <x v="15"/>
    <n v="699"/>
    <n v="87"/>
    <n v="3.3"/>
    <n v="5.0999999999999996"/>
    <n v="493.13600000000002"/>
    <n v="14.324999999999999"/>
    <n v="43197.112999999998"/>
    <n v="41545.660000000003"/>
  </r>
  <r>
    <x v="2"/>
    <n v="9"/>
    <x v="16"/>
    <n v="504"/>
    <n v="60"/>
    <n v="2.8"/>
    <n v="5.0999999999999996"/>
    <n v="246.56200000000001"/>
    <n v="7.8029999999999999"/>
    <n v="20689.206999999999"/>
    <n v="19687.601999999999"/>
  </r>
  <r>
    <x v="2"/>
    <n v="9"/>
    <x v="17"/>
    <n v="118"/>
    <n v="21"/>
    <n v="1.7"/>
    <n v="6.2"/>
    <n v="41.100999999999999"/>
    <n v="1.462"/>
    <n v="3230.5520000000001"/>
    <n v="2614.1060000000002"/>
  </r>
  <r>
    <x v="2"/>
    <n v="9"/>
    <x v="18"/>
    <n v="0"/>
    <n v="0"/>
    <n v="0.6"/>
    <n v="3.1"/>
    <n v="0"/>
    <n v="0.6"/>
    <n v="0"/>
    <n v="0"/>
  </r>
  <r>
    <x v="2"/>
    <n v="9"/>
    <x v="19"/>
    <n v="0"/>
    <n v="0"/>
    <n v="0"/>
    <n v="3.1"/>
    <n v="0"/>
    <n v="0"/>
    <n v="0"/>
    <n v="0"/>
  </r>
  <r>
    <x v="2"/>
    <n v="9"/>
    <x v="20"/>
    <n v="0"/>
    <n v="0"/>
    <n v="-1"/>
    <n v="2.1"/>
    <n v="0"/>
    <n v="-1"/>
    <n v="0"/>
    <n v="0"/>
  </r>
  <r>
    <x v="2"/>
    <n v="9"/>
    <x v="21"/>
    <n v="0"/>
    <n v="0"/>
    <n v="-1.6"/>
    <n v="3.1"/>
    <n v="0"/>
    <n v="-1.6"/>
    <n v="0"/>
    <n v="0"/>
  </r>
  <r>
    <x v="2"/>
    <n v="9"/>
    <x v="22"/>
    <n v="0"/>
    <n v="0"/>
    <n v="-1.8"/>
    <n v="5.9"/>
    <n v="0"/>
    <n v="-1.8"/>
    <n v="0"/>
    <n v="0"/>
  </r>
  <r>
    <x v="2"/>
    <n v="9"/>
    <x v="23"/>
    <n v="0"/>
    <n v="0"/>
    <n v="-2.4"/>
    <n v="6"/>
    <n v="0"/>
    <n v="-2.4"/>
    <n v="0"/>
    <n v="0"/>
  </r>
  <r>
    <x v="2"/>
    <n v="10"/>
    <x v="0"/>
    <n v="0"/>
    <n v="0"/>
    <n v="-3.1"/>
    <n v="5.2"/>
    <n v="0"/>
    <n v="-3.1"/>
    <n v="0"/>
    <n v="0"/>
  </r>
  <r>
    <x v="2"/>
    <n v="10"/>
    <x v="1"/>
    <n v="0"/>
    <n v="0"/>
    <n v="-3.2"/>
    <n v="4.8"/>
    <n v="0"/>
    <n v="-3.2"/>
    <n v="0"/>
    <n v="0"/>
  </r>
  <r>
    <x v="2"/>
    <n v="10"/>
    <x v="2"/>
    <n v="0"/>
    <n v="0"/>
    <n v="-3.5"/>
    <n v="1.4"/>
    <n v="0"/>
    <n v="-3.5"/>
    <n v="0"/>
    <n v="0"/>
  </r>
  <r>
    <x v="2"/>
    <n v="10"/>
    <x v="3"/>
    <n v="0"/>
    <n v="0"/>
    <n v="-3.7"/>
    <n v="2.5"/>
    <n v="0"/>
    <n v="-3.7"/>
    <n v="0"/>
    <n v="0"/>
  </r>
  <r>
    <x v="2"/>
    <n v="10"/>
    <x v="4"/>
    <n v="0"/>
    <n v="0"/>
    <n v="-3.4"/>
    <n v="2.8"/>
    <n v="0"/>
    <n v="-3.4"/>
    <n v="0"/>
    <n v="0"/>
  </r>
  <r>
    <x v="2"/>
    <n v="10"/>
    <x v="5"/>
    <n v="0"/>
    <n v="0"/>
    <n v="-3"/>
    <n v="1.8"/>
    <n v="0"/>
    <n v="-3"/>
    <n v="0"/>
    <n v="0"/>
  </r>
  <r>
    <x v="2"/>
    <n v="10"/>
    <x v="6"/>
    <n v="209"/>
    <n v="11"/>
    <n v="-3.2"/>
    <n v="2.1"/>
    <n v="38.296999999999997"/>
    <n v="-4.4000000000000004"/>
    <n v="2536.6030000000001"/>
    <n v="1933.319"/>
  </r>
  <r>
    <x v="2"/>
    <n v="10"/>
    <x v="7"/>
    <n v="650"/>
    <n v="36"/>
    <n v="-1.6"/>
    <n v="5.0999999999999996"/>
    <n v="249.261"/>
    <n v="2.3690000000000002"/>
    <n v="20510.641"/>
    <n v="19513.502"/>
  </r>
  <r>
    <x v="2"/>
    <n v="10"/>
    <x v="8"/>
    <n v="579"/>
    <n v="105"/>
    <n v="-0.5"/>
    <n v="5.0999999999999996"/>
    <n v="429.90100000000001"/>
    <n v="8.0299999999999994"/>
    <n v="38625.690999999999"/>
    <n v="37120.195"/>
  </r>
  <r>
    <x v="2"/>
    <n v="10"/>
    <x v="9"/>
    <n v="852"/>
    <n v="60"/>
    <n v="0"/>
    <n v="5.7"/>
    <n v="670.827"/>
    <n v="13.393000000000001"/>
    <n v="60147.73"/>
    <n v="57892.898000000001"/>
  </r>
  <r>
    <x v="2"/>
    <n v="10"/>
    <x v="10"/>
    <n v="724"/>
    <n v="102"/>
    <n v="0"/>
    <n v="6.2"/>
    <n v="725.77599999999995"/>
    <n v="14.241"/>
    <n v="65375.858999999997"/>
    <n v="62915.163999999997"/>
  </r>
  <r>
    <x v="2"/>
    <n v="10"/>
    <x v="11"/>
    <n v="749"/>
    <n v="144"/>
    <n v="1.1000000000000001"/>
    <n v="6.2"/>
    <n v="849.23599999999999"/>
    <n v="17.907"/>
    <n v="75387.148000000001"/>
    <n v="72506.25"/>
  </r>
  <r>
    <x v="2"/>
    <n v="10"/>
    <x v="12"/>
    <n v="214"/>
    <n v="263"/>
    <n v="1.1000000000000001"/>
    <n v="9.3000000000000007"/>
    <n v="485.875"/>
    <n v="8.4109999999999996"/>
    <n v="45020.593999999997"/>
    <n v="43308.934000000001"/>
  </r>
  <r>
    <x v="2"/>
    <n v="10"/>
    <x v="13"/>
    <n v="523"/>
    <n v="210"/>
    <n v="1.7"/>
    <n v="6.2"/>
    <n v="684.745"/>
    <n v="14.794"/>
    <n v="61591.237999999998"/>
    <n v="59280.495999999999"/>
  </r>
  <r>
    <x v="2"/>
    <n v="10"/>
    <x v="14"/>
    <n v="219"/>
    <n v="205"/>
    <n v="2.8"/>
    <n v="6.2"/>
    <n v="384.26"/>
    <n v="10.257"/>
    <n v="35182.487999999998"/>
    <n v="33782.226999999999"/>
  </r>
  <r>
    <x v="2"/>
    <n v="10"/>
    <x v="15"/>
    <n v="91"/>
    <n v="147"/>
    <n v="2.2000000000000002"/>
    <n v="6.2"/>
    <n v="204.54499999999999"/>
    <n v="5.4989999999999997"/>
    <n v="19023.473000000002"/>
    <n v="18063.099999999999"/>
  </r>
  <r>
    <x v="2"/>
    <n v="10"/>
    <x v="16"/>
    <n v="84"/>
    <n v="114"/>
    <n v="1.7"/>
    <n v="6.2"/>
    <n v="145.72800000000001"/>
    <n v="3.4849999999999999"/>
    <n v="13423.365"/>
    <n v="12594.674999999999"/>
  </r>
  <r>
    <x v="2"/>
    <n v="10"/>
    <x v="17"/>
    <n v="31"/>
    <n v="17"/>
    <n v="1.1000000000000001"/>
    <n v="6.2"/>
    <n v="21.484999999999999"/>
    <n v="0.27900000000000003"/>
    <n v="1879.12"/>
    <n v="1288.155"/>
  </r>
  <r>
    <x v="2"/>
    <n v="10"/>
    <x v="18"/>
    <n v="0"/>
    <n v="0"/>
    <n v="0.6"/>
    <n v="6.2"/>
    <n v="0"/>
    <n v="0.6"/>
    <n v="0"/>
    <n v="0"/>
  </r>
  <r>
    <x v="2"/>
    <n v="10"/>
    <x v="19"/>
    <n v="0"/>
    <n v="0"/>
    <n v="0"/>
    <n v="4.5999999999999996"/>
    <n v="0"/>
    <n v="0"/>
    <n v="0"/>
    <n v="0"/>
  </r>
  <r>
    <x v="2"/>
    <n v="10"/>
    <x v="20"/>
    <n v="0"/>
    <n v="0"/>
    <n v="-1"/>
    <n v="5.0999999999999996"/>
    <n v="0"/>
    <n v="-1"/>
    <n v="0"/>
    <n v="0"/>
  </r>
  <r>
    <x v="2"/>
    <n v="10"/>
    <x v="21"/>
    <n v="0"/>
    <n v="0"/>
    <n v="-2.1"/>
    <n v="6.2"/>
    <n v="0"/>
    <n v="-2.1"/>
    <n v="0"/>
    <n v="0"/>
  </r>
  <r>
    <x v="2"/>
    <n v="10"/>
    <x v="22"/>
    <n v="0"/>
    <n v="0"/>
    <n v="-1.9"/>
    <n v="6.5"/>
    <n v="0"/>
    <n v="-1.9"/>
    <n v="0"/>
    <n v="0"/>
  </r>
  <r>
    <x v="2"/>
    <n v="10"/>
    <x v="23"/>
    <n v="0"/>
    <n v="0"/>
    <n v="-3.6"/>
    <n v="7.4"/>
    <n v="0"/>
    <n v="-3.6"/>
    <n v="0"/>
    <n v="0"/>
  </r>
  <r>
    <x v="2"/>
    <n v="11"/>
    <x v="0"/>
    <n v="0"/>
    <n v="0"/>
    <n v="-2.4"/>
    <n v="8.1"/>
    <n v="0"/>
    <n v="-2.4"/>
    <n v="0"/>
    <n v="0"/>
  </r>
  <r>
    <x v="2"/>
    <n v="11"/>
    <x v="1"/>
    <n v="0"/>
    <n v="0"/>
    <n v="-2.1"/>
    <n v="8.4"/>
    <n v="0"/>
    <n v="-2.1"/>
    <n v="0"/>
    <n v="0"/>
  </r>
  <r>
    <x v="2"/>
    <n v="11"/>
    <x v="2"/>
    <n v="0"/>
    <n v="0"/>
    <n v="-2.9"/>
    <n v="7.6"/>
    <n v="0"/>
    <n v="-2.9"/>
    <n v="0"/>
    <n v="0"/>
  </r>
  <r>
    <x v="2"/>
    <n v="11"/>
    <x v="3"/>
    <n v="0"/>
    <n v="0"/>
    <n v="-4.5999999999999996"/>
    <n v="9.5"/>
    <n v="0"/>
    <n v="-4.5999999999999996"/>
    <n v="0"/>
    <n v="0"/>
  </r>
  <r>
    <x v="2"/>
    <n v="11"/>
    <x v="4"/>
    <n v="0"/>
    <n v="0"/>
    <n v="-3.4"/>
    <n v="8.6999999999999993"/>
    <n v="0"/>
    <n v="-3.4"/>
    <n v="0"/>
    <n v="0"/>
  </r>
  <r>
    <x v="2"/>
    <n v="11"/>
    <x v="5"/>
    <n v="0"/>
    <n v="0"/>
    <n v="-6.1"/>
    <n v="8.4"/>
    <n v="0"/>
    <n v="-6.1"/>
    <n v="0"/>
    <n v="0"/>
  </r>
  <r>
    <x v="2"/>
    <n v="11"/>
    <x v="6"/>
    <n v="105"/>
    <n v="16"/>
    <n v="-4.9000000000000004"/>
    <n v="7.2"/>
    <n v="30.63"/>
    <n v="-5.6970000000000001"/>
    <n v="2401.7600000000002"/>
    <n v="1801.0150000000001"/>
  </r>
  <r>
    <x v="2"/>
    <n v="11"/>
    <x v="7"/>
    <n v="311"/>
    <n v="92"/>
    <n v="-4.9000000000000004"/>
    <n v="7.2"/>
    <n v="201.761"/>
    <n v="-2.5590000000000002"/>
    <n v="18047.391"/>
    <n v="17110.738000000001"/>
  </r>
  <r>
    <x v="2"/>
    <n v="11"/>
    <x v="8"/>
    <n v="514"/>
    <n v="109"/>
    <n v="-3.8"/>
    <n v="9.3000000000000007"/>
    <n v="401.56299999999999"/>
    <n v="1.474"/>
    <n v="37190.288999999997"/>
    <n v="35729.156000000003"/>
  </r>
  <r>
    <x v="2"/>
    <n v="11"/>
    <x v="9"/>
    <n v="741"/>
    <n v="99"/>
    <n v="-2.1"/>
    <n v="7.7"/>
    <n v="643.51099999999997"/>
    <n v="8.4090000000000007"/>
    <n v="59058.398000000001"/>
    <n v="56845.285000000003"/>
  </r>
  <r>
    <x v="2"/>
    <n v="11"/>
    <x v="10"/>
    <n v="769"/>
    <n v="162"/>
    <n v="-1.6"/>
    <n v="7.7"/>
    <n v="835.36699999999996"/>
    <n v="12.609"/>
    <n v="75822.187999999995"/>
    <n v="72922.25"/>
  </r>
  <r>
    <x v="2"/>
    <n v="11"/>
    <x v="11"/>
    <n v="792"/>
    <n v="150"/>
    <n v="-1"/>
    <n v="8.8000000000000007"/>
    <n v="896.78099999999995"/>
    <n v="13.205"/>
    <n v="81314.664000000004"/>
    <n v="78168.866999999998"/>
  </r>
  <r>
    <x v="2"/>
    <n v="11"/>
    <x v="12"/>
    <n v="912"/>
    <n v="102"/>
    <n v="-0.5"/>
    <n v="5.0999999999999996"/>
    <n v="944.25300000000004"/>
    <n v="20.986999999999998"/>
    <n v="82650.547000000006"/>
    <n v="79443.398000000001"/>
  </r>
  <r>
    <x v="2"/>
    <n v="11"/>
    <x v="13"/>
    <n v="894"/>
    <n v="97"/>
    <n v="0.6"/>
    <n v="5.7"/>
    <n v="869.64400000000001"/>
    <n v="19.190000000000001"/>
    <n v="76633.75"/>
    <n v="73698.133000000002"/>
  </r>
  <r>
    <x v="2"/>
    <n v="11"/>
    <x v="14"/>
    <n v="851"/>
    <n v="87"/>
    <n v="0.6"/>
    <n v="5.7"/>
    <n v="725.60400000000004"/>
    <n v="16.032"/>
    <n v="64459.285000000003"/>
    <n v="62035.351999999999"/>
  </r>
  <r>
    <x v="2"/>
    <n v="11"/>
    <x v="15"/>
    <n v="767"/>
    <n v="71"/>
    <n v="0.6"/>
    <n v="6.2"/>
    <n v="514.53599999999994"/>
    <n v="10.725"/>
    <n v="45752.870999999999"/>
    <n v="44016.711000000003"/>
  </r>
  <r>
    <x v="2"/>
    <n v="11"/>
    <x v="16"/>
    <n v="596"/>
    <n v="50"/>
    <n v="0.6"/>
    <n v="5.0999999999999996"/>
    <n v="268.68700000000001"/>
    <n v="6.141"/>
    <n v="22526.482"/>
    <n v="21478.305"/>
  </r>
  <r>
    <x v="2"/>
    <n v="11"/>
    <x v="17"/>
    <n v="203"/>
    <n v="20"/>
    <n v="-0.1"/>
    <n v="5.6"/>
    <n v="52.529000000000003"/>
    <n v="-4.4999999999999998E-2"/>
    <n v="3848.8760000000002"/>
    <n v="3220.5630000000001"/>
  </r>
  <r>
    <x v="2"/>
    <n v="11"/>
    <x v="18"/>
    <n v="0"/>
    <n v="0"/>
    <n v="-1"/>
    <n v="6.2"/>
    <n v="0"/>
    <n v="-1"/>
    <n v="0"/>
    <n v="0"/>
  </r>
  <r>
    <x v="2"/>
    <n v="11"/>
    <x v="19"/>
    <n v="0"/>
    <n v="0"/>
    <n v="-2.1"/>
    <n v="5.7"/>
    <n v="0"/>
    <n v="-2.1"/>
    <n v="0"/>
    <n v="0"/>
  </r>
  <r>
    <x v="2"/>
    <n v="11"/>
    <x v="20"/>
    <n v="0"/>
    <n v="0"/>
    <n v="-2.7"/>
    <n v="5.0999999999999996"/>
    <n v="0"/>
    <n v="-2.7"/>
    <n v="0"/>
    <n v="0"/>
  </r>
  <r>
    <x v="2"/>
    <n v="11"/>
    <x v="21"/>
    <n v="0"/>
    <n v="0"/>
    <n v="-3.2"/>
    <n v="5.0999999999999996"/>
    <n v="0"/>
    <n v="-3.2"/>
    <n v="0"/>
    <n v="0"/>
  </r>
  <r>
    <x v="2"/>
    <n v="11"/>
    <x v="22"/>
    <n v="0"/>
    <n v="0"/>
    <n v="-3.2"/>
    <n v="2.6"/>
    <n v="0"/>
    <n v="-3.2"/>
    <n v="0"/>
    <n v="0"/>
  </r>
  <r>
    <x v="2"/>
    <n v="11"/>
    <x v="23"/>
    <n v="0"/>
    <n v="0"/>
    <n v="-4.0999999999999996"/>
    <n v="2.6"/>
    <n v="0"/>
    <n v="-4.0999999999999996"/>
    <n v="0"/>
    <n v="0"/>
  </r>
  <r>
    <x v="2"/>
    <n v="12"/>
    <x v="0"/>
    <n v="0"/>
    <n v="0"/>
    <n v="-3.1"/>
    <n v="2.6"/>
    <n v="0"/>
    <n v="-3.1"/>
    <n v="0"/>
    <n v="0"/>
  </r>
  <r>
    <x v="2"/>
    <n v="12"/>
    <x v="1"/>
    <n v="0"/>
    <n v="0"/>
    <n v="-4"/>
    <n v="0.5"/>
    <n v="0"/>
    <n v="-4"/>
    <n v="0"/>
    <n v="0"/>
  </r>
  <r>
    <x v="2"/>
    <n v="12"/>
    <x v="2"/>
    <n v="0"/>
    <n v="0"/>
    <n v="-4"/>
    <n v="0.5"/>
    <n v="0"/>
    <n v="-4"/>
    <n v="0"/>
    <n v="0"/>
  </r>
  <r>
    <x v="2"/>
    <n v="12"/>
    <x v="3"/>
    <n v="0"/>
    <n v="0"/>
    <n v="-3.9"/>
    <n v="0.5"/>
    <n v="0"/>
    <n v="-3.9"/>
    <n v="0"/>
    <n v="0"/>
  </r>
  <r>
    <x v="2"/>
    <n v="12"/>
    <x v="4"/>
    <n v="0"/>
    <n v="0"/>
    <n v="-3.9"/>
    <n v="2"/>
    <n v="0"/>
    <n v="-3.9"/>
    <n v="0"/>
    <n v="0"/>
  </r>
  <r>
    <x v="2"/>
    <n v="12"/>
    <x v="5"/>
    <n v="0"/>
    <n v="0"/>
    <n v="-3.8"/>
    <n v="3.1"/>
    <n v="0"/>
    <n v="-3.8"/>
    <n v="0"/>
    <n v="0"/>
  </r>
  <r>
    <x v="2"/>
    <n v="12"/>
    <x v="6"/>
    <n v="125"/>
    <n v="16"/>
    <n v="-3.8"/>
    <n v="4.0999999999999996"/>
    <n v="33.063000000000002"/>
    <n v="-4.8049999999999997"/>
    <n v="2514.873"/>
    <n v="1911.998"/>
  </r>
  <r>
    <x v="2"/>
    <n v="12"/>
    <x v="7"/>
    <n v="529"/>
    <n v="51"/>
    <n v="-2.1"/>
    <n v="6.7"/>
    <n v="231.67400000000001"/>
    <n v="0.93100000000000005"/>
    <n v="19601.548999999999"/>
    <n v="18626.974999999999"/>
  </r>
  <r>
    <x v="2"/>
    <n v="12"/>
    <x v="8"/>
    <n v="724"/>
    <n v="75"/>
    <n v="-1"/>
    <n v="7.2"/>
    <n v="477.601"/>
    <n v="6.702"/>
    <n v="43031.277000000002"/>
    <n v="41385.245999999999"/>
  </r>
  <r>
    <x v="2"/>
    <n v="12"/>
    <x v="9"/>
    <n v="818"/>
    <n v="94"/>
    <n v="0.6"/>
    <n v="6.7"/>
    <n v="695.05"/>
    <n v="13.234999999999999"/>
    <n v="62447.711000000003"/>
    <n v="60103.461000000003"/>
  </r>
  <r>
    <x v="2"/>
    <n v="12"/>
    <x v="10"/>
    <n v="507"/>
    <n v="232"/>
    <n v="1.7"/>
    <n v="6.2"/>
    <n v="690.65800000000002"/>
    <n v="15.292999999999999"/>
    <n v="61978.792999999998"/>
    <n v="59652.917999999998"/>
  </r>
  <r>
    <x v="2"/>
    <n v="12"/>
    <x v="11"/>
    <n v="666"/>
    <n v="153"/>
    <n v="2.2000000000000002"/>
    <n v="5.7"/>
    <n v="788.78300000000002"/>
    <n v="18.596"/>
    <n v="69811.398000000001"/>
    <n v="67168.741999999998"/>
  </r>
  <r>
    <x v="2"/>
    <n v="12"/>
    <x v="12"/>
    <n v="427"/>
    <n v="289"/>
    <n v="3.9"/>
    <n v="6.2"/>
    <n v="718.95699999999999"/>
    <n v="18.239999999999998"/>
    <n v="63755.644999999997"/>
    <n v="61359.737999999998"/>
  </r>
  <r>
    <x v="2"/>
    <n v="12"/>
    <x v="13"/>
    <n v="870"/>
    <n v="107"/>
    <n v="5"/>
    <n v="9.3000000000000007"/>
    <n v="868.45899999999995"/>
    <n v="18.177"/>
    <n v="76894.797000000006"/>
    <n v="73947.656000000003"/>
  </r>
  <r>
    <x v="2"/>
    <n v="12"/>
    <x v="14"/>
    <n v="825"/>
    <n v="96"/>
    <n v="5"/>
    <n v="7.2"/>
    <n v="718.44200000000001"/>
    <n v="18.109000000000002"/>
    <n v="63245.77"/>
    <n v="60870.074000000001"/>
  </r>
  <r>
    <x v="2"/>
    <n v="12"/>
    <x v="15"/>
    <n v="738"/>
    <n v="78"/>
    <n v="5"/>
    <n v="5.0999999999999996"/>
    <n v="507.31400000000002"/>
    <n v="16.376999999999999"/>
    <n v="44034.417999999998"/>
    <n v="42355.457000000002"/>
  </r>
  <r>
    <x v="2"/>
    <n v="12"/>
    <x v="16"/>
    <n v="562"/>
    <n v="55"/>
    <n v="3.9"/>
    <n v="7.2"/>
    <n v="263.548"/>
    <n v="8.1340000000000003"/>
    <n v="22016.254000000001"/>
    <n v="20981.125"/>
  </r>
  <r>
    <x v="2"/>
    <n v="12"/>
    <x v="17"/>
    <n v="178"/>
    <n v="22"/>
    <n v="2.8"/>
    <n v="5.0999999999999996"/>
    <n v="51.046999999999997"/>
    <n v="2.8570000000000002"/>
    <n v="3808.683"/>
    <n v="3181.1460000000002"/>
  </r>
  <r>
    <x v="2"/>
    <n v="12"/>
    <x v="18"/>
    <n v="0"/>
    <n v="0"/>
    <n v="1.7"/>
    <n v="5.0999999999999996"/>
    <n v="0"/>
    <n v="1.7"/>
    <n v="0"/>
    <n v="0"/>
  </r>
  <r>
    <x v="2"/>
    <n v="12"/>
    <x v="19"/>
    <n v="0"/>
    <n v="0"/>
    <n v="0.6"/>
    <n v="3.9"/>
    <n v="0"/>
    <n v="0.6"/>
    <n v="0"/>
    <n v="0"/>
  </r>
  <r>
    <x v="2"/>
    <n v="12"/>
    <x v="20"/>
    <n v="0"/>
    <n v="0"/>
    <n v="-0.5"/>
    <n v="2.6"/>
    <n v="0"/>
    <n v="-0.5"/>
    <n v="0"/>
    <n v="0"/>
  </r>
  <r>
    <x v="2"/>
    <n v="12"/>
    <x v="21"/>
    <n v="0"/>
    <n v="0"/>
    <n v="-1"/>
    <n v="3.6"/>
    <n v="0"/>
    <n v="-1"/>
    <n v="0"/>
    <n v="0"/>
  </r>
  <r>
    <x v="2"/>
    <n v="12"/>
    <x v="22"/>
    <n v="0"/>
    <n v="0"/>
    <n v="-3.1"/>
    <n v="2.4"/>
    <n v="0"/>
    <n v="-3.1"/>
    <n v="0"/>
    <n v="0"/>
  </r>
  <r>
    <x v="2"/>
    <n v="12"/>
    <x v="23"/>
    <n v="0"/>
    <n v="0"/>
    <n v="-4.2"/>
    <n v="1.8"/>
    <n v="0"/>
    <n v="-4.2"/>
    <n v="0"/>
    <n v="0"/>
  </r>
  <r>
    <x v="2"/>
    <n v="13"/>
    <x v="0"/>
    <n v="0"/>
    <n v="0"/>
    <n v="-2.2999999999999998"/>
    <n v="1.2"/>
    <n v="0"/>
    <n v="-2.2999999999999998"/>
    <n v="0"/>
    <n v="0"/>
  </r>
  <r>
    <x v="2"/>
    <n v="13"/>
    <x v="1"/>
    <n v="0"/>
    <n v="0"/>
    <n v="-3.4"/>
    <n v="0.6"/>
    <n v="0"/>
    <n v="-3.4"/>
    <n v="0"/>
    <n v="0"/>
  </r>
  <r>
    <x v="2"/>
    <n v="13"/>
    <x v="2"/>
    <n v="0"/>
    <n v="0"/>
    <n v="-4.5"/>
    <n v="0.4"/>
    <n v="0"/>
    <n v="-4.5"/>
    <n v="0"/>
    <n v="0"/>
  </r>
  <r>
    <x v="2"/>
    <n v="13"/>
    <x v="3"/>
    <n v="0"/>
    <n v="0"/>
    <n v="-4.5999999999999996"/>
    <n v="1.3"/>
    <n v="0"/>
    <n v="-4.5999999999999996"/>
    <n v="0"/>
    <n v="0"/>
  </r>
  <r>
    <x v="2"/>
    <n v="13"/>
    <x v="4"/>
    <n v="0"/>
    <n v="0"/>
    <n v="-3.7"/>
    <n v="0"/>
    <n v="0"/>
    <n v="-3.7"/>
    <n v="0"/>
    <n v="0"/>
  </r>
  <r>
    <x v="2"/>
    <n v="13"/>
    <x v="5"/>
    <n v="0"/>
    <n v="0"/>
    <n v="-5.8"/>
    <n v="2.2000000000000002"/>
    <n v="0"/>
    <n v="-5.8"/>
    <n v="0"/>
    <n v="0"/>
  </r>
  <r>
    <x v="2"/>
    <n v="13"/>
    <x v="6"/>
    <n v="57"/>
    <n v="19"/>
    <n v="-4.9000000000000004"/>
    <n v="0"/>
    <n v="26.875"/>
    <n v="-7.657"/>
    <n v="2330.4679999999998"/>
    <n v="1731.0619999999999"/>
  </r>
  <r>
    <x v="2"/>
    <n v="13"/>
    <x v="7"/>
    <n v="252"/>
    <n v="95"/>
    <n v="-0.5"/>
    <n v="0"/>
    <n v="184.119"/>
    <n v="4.9580000000000002"/>
    <n v="16130.925999999999"/>
    <n v="15239.903"/>
  </r>
  <r>
    <x v="2"/>
    <n v="13"/>
    <x v="8"/>
    <n v="498"/>
    <n v="135"/>
    <n v="0.6"/>
    <n v="4.0999999999999996"/>
    <n v="420.988"/>
    <n v="9.8879999999999999"/>
    <n v="37726.144999999997"/>
    <n v="36248.535000000003"/>
  </r>
  <r>
    <x v="2"/>
    <n v="13"/>
    <x v="9"/>
    <n v="240"/>
    <n v="265"/>
    <n v="2.8"/>
    <n v="3.6"/>
    <n v="453.29500000000002"/>
    <n v="14.324999999999999"/>
    <n v="40759.214999999997"/>
    <n v="39186.483999999997"/>
  </r>
  <r>
    <x v="2"/>
    <n v="13"/>
    <x v="10"/>
    <n v="360"/>
    <n v="237"/>
    <n v="3.3"/>
    <n v="4.0999999999999996"/>
    <n v="563.57500000000005"/>
    <n v="16.986000000000001"/>
    <n v="50206.391000000003"/>
    <n v="48317.309000000001"/>
  </r>
  <r>
    <x v="2"/>
    <n v="13"/>
    <x v="11"/>
    <n v="374"/>
    <n v="232"/>
    <n v="4"/>
    <n v="2.6"/>
    <n v="608.42200000000003"/>
    <n v="21.873999999999999"/>
    <n v="53058.538999999997"/>
    <n v="51067.968999999997"/>
  </r>
  <r>
    <x v="2"/>
    <n v="13"/>
    <x v="12"/>
    <n v="596"/>
    <n v="215"/>
    <n v="4.4000000000000004"/>
    <n v="3.1"/>
    <n v="796.96100000000001"/>
    <n v="26.442"/>
    <n v="68024.101999999999"/>
    <n v="65455.57"/>
  </r>
  <r>
    <x v="2"/>
    <n v="13"/>
    <x v="13"/>
    <n v="332"/>
    <n v="350"/>
    <n v="6.1"/>
    <n v="2.6"/>
    <n v="669.25400000000002"/>
    <n v="26.516999999999999"/>
    <n v="57078.565999999999"/>
    <n v="54940.245999999999"/>
  </r>
  <r>
    <x v="2"/>
    <n v="13"/>
    <x v="14"/>
    <n v="358"/>
    <n v="299"/>
    <n v="6.1"/>
    <n v="3.6"/>
    <n v="589.654"/>
    <n v="21.923999999999999"/>
    <n v="51216.163999999997"/>
    <n v="49291.468999999997"/>
  </r>
  <r>
    <x v="2"/>
    <n v="13"/>
    <x v="15"/>
    <n v="0"/>
    <n v="104"/>
    <n v="5.6"/>
    <n v="3.1"/>
    <n v="99.585999999999999"/>
    <n v="8.5410000000000004"/>
    <n v="9226.9549999999999"/>
    <n v="8489.9349999999995"/>
  </r>
  <r>
    <x v="2"/>
    <n v="13"/>
    <x v="16"/>
    <n v="0"/>
    <n v="53"/>
    <n v="5.6"/>
    <n v="0"/>
    <n v="50.213999999999999"/>
    <n v="5.4489999999999998"/>
    <n v="4715.2"/>
    <n v="4070.0419999999999"/>
  </r>
  <r>
    <x v="2"/>
    <n v="13"/>
    <x v="17"/>
    <n v="0"/>
    <n v="20"/>
    <n v="5"/>
    <n v="3.6"/>
    <n v="18.922999999999998"/>
    <n v="3.589"/>
    <n v="1791.155"/>
    <n v="1201.828"/>
  </r>
  <r>
    <x v="2"/>
    <n v="13"/>
    <x v="18"/>
    <n v="0"/>
    <n v="0"/>
    <n v="3.9"/>
    <n v="3.6"/>
    <n v="0"/>
    <n v="3.9"/>
    <n v="0"/>
    <n v="0"/>
  </r>
  <r>
    <x v="2"/>
    <n v="13"/>
    <x v="19"/>
    <n v="0"/>
    <n v="0"/>
    <n v="2.8"/>
    <n v="0"/>
    <n v="0"/>
    <n v="2.8"/>
    <n v="0"/>
    <n v="0"/>
  </r>
  <r>
    <x v="2"/>
    <n v="13"/>
    <x v="20"/>
    <n v="0"/>
    <n v="0"/>
    <n v="2.2000000000000002"/>
    <n v="0"/>
    <n v="0"/>
    <n v="2.2000000000000002"/>
    <n v="0"/>
    <n v="0"/>
  </r>
  <r>
    <x v="2"/>
    <n v="13"/>
    <x v="21"/>
    <n v="0"/>
    <n v="0"/>
    <n v="1.7"/>
    <n v="0"/>
    <n v="0"/>
    <n v="1.7"/>
    <n v="0"/>
    <n v="0"/>
  </r>
  <r>
    <x v="2"/>
    <n v="13"/>
    <x v="22"/>
    <n v="0"/>
    <n v="0"/>
    <n v="0.6"/>
    <n v="1.5"/>
    <n v="0"/>
    <n v="0.6"/>
    <n v="0"/>
    <n v="0"/>
  </r>
  <r>
    <x v="2"/>
    <n v="13"/>
    <x v="23"/>
    <n v="0"/>
    <n v="0"/>
    <n v="-0.7"/>
    <n v="0.9"/>
    <n v="0"/>
    <n v="-0.7"/>
    <n v="0"/>
    <n v="0"/>
  </r>
  <r>
    <x v="2"/>
    <n v="14"/>
    <x v="0"/>
    <n v="0"/>
    <n v="0"/>
    <n v="-2.2000000000000002"/>
    <n v="1.8"/>
    <n v="0"/>
    <n v="-2.2000000000000002"/>
    <n v="0"/>
    <n v="0"/>
  </r>
  <r>
    <x v="2"/>
    <n v="14"/>
    <x v="1"/>
    <n v="0"/>
    <n v="0"/>
    <n v="-1.9"/>
    <n v="1.3"/>
    <n v="0"/>
    <n v="-1.9"/>
    <n v="0"/>
    <n v="0"/>
  </r>
  <r>
    <x v="2"/>
    <n v="14"/>
    <x v="2"/>
    <n v="0"/>
    <n v="0"/>
    <n v="-1.8"/>
    <n v="2.2999999999999998"/>
    <n v="0"/>
    <n v="-1.8"/>
    <n v="0"/>
    <n v="0"/>
  </r>
  <r>
    <x v="2"/>
    <n v="14"/>
    <x v="3"/>
    <n v="0"/>
    <n v="0"/>
    <n v="0.9"/>
    <n v="3.3"/>
    <n v="0"/>
    <n v="0.9"/>
    <n v="0"/>
    <n v="0"/>
  </r>
  <r>
    <x v="2"/>
    <n v="14"/>
    <x v="4"/>
    <n v="0"/>
    <n v="0"/>
    <n v="-0.4"/>
    <n v="4.2"/>
    <n v="0"/>
    <n v="-0.4"/>
    <n v="0"/>
    <n v="0"/>
  </r>
  <r>
    <x v="2"/>
    <n v="14"/>
    <x v="5"/>
    <n v="0"/>
    <n v="0"/>
    <n v="-3.7"/>
    <n v="5.2"/>
    <n v="0"/>
    <n v="-3.7"/>
    <n v="0"/>
    <n v="0"/>
  </r>
  <r>
    <x v="2"/>
    <n v="14"/>
    <x v="6"/>
    <n v="0"/>
    <n v="12"/>
    <n v="0"/>
    <n v="6.2"/>
    <n v="11.337999999999999"/>
    <n v="-1.264"/>
    <n v="1095.46"/>
    <n v="518.98699999999997"/>
  </r>
  <r>
    <x v="2"/>
    <n v="14"/>
    <x v="7"/>
    <n v="0"/>
    <n v="58"/>
    <n v="0.6"/>
    <n v="4.0999999999999996"/>
    <n v="55.158000000000001"/>
    <n v="0.05"/>
    <n v="5299.8119999999999"/>
    <n v="4643.1419999999998"/>
  </r>
  <r>
    <x v="2"/>
    <n v="14"/>
    <x v="8"/>
    <n v="0"/>
    <n v="113"/>
    <n v="1.1000000000000001"/>
    <n v="5.0999999999999996"/>
    <n v="108.66200000000001"/>
    <n v="1.952"/>
    <n v="10357.259"/>
    <n v="9596.1370000000006"/>
  </r>
  <r>
    <x v="2"/>
    <n v="14"/>
    <x v="9"/>
    <n v="0"/>
    <n v="161"/>
    <n v="2.2000000000000002"/>
    <n v="5.0999999999999996"/>
    <n v="155.88999999999999"/>
    <n v="4.25"/>
    <n v="14713.959000000001"/>
    <n v="13855.869000000001"/>
  </r>
  <r>
    <x v="2"/>
    <n v="14"/>
    <x v="10"/>
    <n v="0"/>
    <n v="195"/>
    <n v="3.9"/>
    <n v="5.0999999999999996"/>
    <n v="189.62799999999999"/>
    <n v="6.8330000000000002"/>
    <n v="17700.471000000001"/>
    <n v="16772.171999999999"/>
  </r>
  <r>
    <x v="2"/>
    <n v="14"/>
    <x v="11"/>
    <n v="0"/>
    <n v="213"/>
    <n v="3.3"/>
    <n v="5.0999999999999996"/>
    <n v="207.60499999999999"/>
    <n v="6.7140000000000004"/>
    <n v="19388.513999999999"/>
    <n v="18419.186000000002"/>
  </r>
  <r>
    <x v="2"/>
    <n v="14"/>
    <x v="12"/>
    <n v="0"/>
    <n v="214"/>
    <n v="2.2000000000000002"/>
    <n v="5.0999999999999996"/>
    <n v="208.60400000000001"/>
    <n v="5.6719999999999997"/>
    <n v="19569.623"/>
    <n v="18595.835999999999"/>
  </r>
  <r>
    <x v="2"/>
    <n v="14"/>
    <x v="13"/>
    <n v="0"/>
    <n v="166"/>
    <n v="2.2000000000000002"/>
    <n v="5.0999999999999996"/>
    <n v="160.31399999999999"/>
    <n v="4.5869999999999997"/>
    <n v="15109.695"/>
    <n v="14242.477000000001"/>
  </r>
  <r>
    <x v="2"/>
    <n v="14"/>
    <x v="14"/>
    <n v="0"/>
    <n v="139"/>
    <n v="1.7"/>
    <n v="5.0999999999999996"/>
    <n v="133.696"/>
    <n v="3.37"/>
    <n v="12666.755999999999"/>
    <n v="11855.037"/>
  </r>
  <r>
    <x v="2"/>
    <n v="14"/>
    <x v="15"/>
    <n v="0"/>
    <n v="84"/>
    <n v="0.6"/>
    <n v="4.0999999999999996"/>
    <n v="79.811999999999998"/>
    <n v="1.0649999999999999"/>
    <n v="7636.0339999999997"/>
    <n v="6932.1970000000001"/>
  </r>
  <r>
    <x v="2"/>
    <n v="14"/>
    <x v="16"/>
    <n v="0"/>
    <n v="45"/>
    <n v="0.6"/>
    <n v="4.0999999999999996"/>
    <n v="42.61"/>
    <n v="-5.6000000000000001E-2"/>
    <n v="4095.97"/>
    <n v="3462.8789999999999"/>
  </r>
  <r>
    <x v="2"/>
    <n v="14"/>
    <x v="17"/>
    <n v="0"/>
    <n v="11"/>
    <n v="0.7"/>
    <n v="3.6"/>
    <n v="10.39"/>
    <n v="-1.02"/>
    <n v="1002.774"/>
    <n v="428.00099999999998"/>
  </r>
  <r>
    <x v="2"/>
    <n v="14"/>
    <x v="18"/>
    <n v="0"/>
    <n v="0"/>
    <n v="0.6"/>
    <n v="4.5999999999999996"/>
    <n v="0"/>
    <n v="0.6"/>
    <n v="0"/>
    <n v="0"/>
  </r>
  <r>
    <x v="2"/>
    <n v="14"/>
    <x v="19"/>
    <n v="0"/>
    <n v="0"/>
    <n v="0.6"/>
    <n v="4.5999999999999996"/>
    <n v="0"/>
    <n v="0.6"/>
    <n v="0"/>
    <n v="0"/>
  </r>
  <r>
    <x v="2"/>
    <n v="14"/>
    <x v="20"/>
    <n v="0"/>
    <n v="0"/>
    <n v="0.6"/>
    <n v="4.5999999999999996"/>
    <n v="0"/>
    <n v="0.6"/>
    <n v="0"/>
    <n v="0"/>
  </r>
  <r>
    <x v="2"/>
    <n v="14"/>
    <x v="21"/>
    <n v="0"/>
    <n v="0"/>
    <n v="0.6"/>
    <n v="3.6"/>
    <n v="0"/>
    <n v="0.6"/>
    <n v="0"/>
    <n v="0"/>
  </r>
  <r>
    <x v="2"/>
    <n v="14"/>
    <x v="22"/>
    <n v="0"/>
    <n v="0"/>
    <n v="0.7"/>
    <n v="4.5"/>
    <n v="0"/>
    <n v="0.7"/>
    <n v="0"/>
    <n v="0"/>
  </r>
  <r>
    <x v="2"/>
    <n v="14"/>
    <x v="23"/>
    <n v="0"/>
    <n v="0"/>
    <n v="-0.2"/>
    <n v="4.4000000000000004"/>
    <n v="0"/>
    <n v="-0.2"/>
    <n v="0"/>
    <n v="0"/>
  </r>
  <r>
    <x v="2"/>
    <n v="15"/>
    <x v="0"/>
    <n v="0"/>
    <n v="0"/>
    <n v="-0.1"/>
    <n v="4.8"/>
    <n v="0"/>
    <n v="-0.1"/>
    <n v="0"/>
    <n v="0"/>
  </r>
  <r>
    <x v="2"/>
    <n v="15"/>
    <x v="1"/>
    <n v="0"/>
    <n v="0"/>
    <n v="0"/>
    <n v="4.2"/>
    <n v="0"/>
    <n v="0"/>
    <n v="0"/>
    <n v="0"/>
  </r>
  <r>
    <x v="2"/>
    <n v="15"/>
    <x v="2"/>
    <n v="0"/>
    <n v="0"/>
    <n v="0.1"/>
    <n v="4.5999999999999996"/>
    <n v="0"/>
    <n v="0.1"/>
    <n v="0"/>
    <n v="0"/>
  </r>
  <r>
    <x v="2"/>
    <n v="15"/>
    <x v="3"/>
    <n v="0"/>
    <n v="0"/>
    <n v="0.2"/>
    <n v="5"/>
    <n v="0"/>
    <n v="0.2"/>
    <n v="0"/>
    <n v="0"/>
  </r>
  <r>
    <x v="2"/>
    <n v="15"/>
    <x v="4"/>
    <n v="0"/>
    <n v="0"/>
    <n v="-0.7"/>
    <n v="5.4"/>
    <n v="0"/>
    <n v="-0.7"/>
    <n v="0"/>
    <n v="0"/>
  </r>
  <r>
    <x v="2"/>
    <n v="15"/>
    <x v="5"/>
    <n v="0"/>
    <n v="0"/>
    <n v="-0.6"/>
    <n v="2.7"/>
    <n v="0"/>
    <n v="-0.6"/>
    <n v="0"/>
    <n v="0"/>
  </r>
  <r>
    <x v="2"/>
    <n v="15"/>
    <x v="6"/>
    <n v="0"/>
    <n v="8"/>
    <n v="-0.5"/>
    <n v="3.1"/>
    <n v="7.5519999999999996"/>
    <n v="-2.5409999999999999"/>
    <n v="733.56899999999996"/>
    <n v="163.71700000000001"/>
  </r>
  <r>
    <x v="2"/>
    <n v="15"/>
    <x v="7"/>
    <n v="0"/>
    <n v="53"/>
    <n v="0"/>
    <n v="5.0999999999999996"/>
    <n v="50.216999999999999"/>
    <n v="-0.58599999999999997"/>
    <n v="4838.0569999999998"/>
    <n v="4190.4889999999996"/>
  </r>
  <r>
    <x v="2"/>
    <n v="15"/>
    <x v="8"/>
    <n v="0"/>
    <n v="99"/>
    <n v="0"/>
    <n v="3.1"/>
    <n v="94.641000000000005"/>
    <n v="0.64100000000000001"/>
    <n v="9070.9439999999995"/>
    <n v="8337.2160000000003"/>
  </r>
  <r>
    <x v="2"/>
    <n v="15"/>
    <x v="9"/>
    <n v="0"/>
    <n v="116"/>
    <n v="0"/>
    <n v="3.6"/>
    <n v="110.892"/>
    <n v="1.2210000000000001"/>
    <n v="10602.516"/>
    <n v="9836.107"/>
  </r>
  <r>
    <x v="2"/>
    <n v="15"/>
    <x v="10"/>
    <n v="0"/>
    <n v="167"/>
    <n v="0.6"/>
    <n v="2.1"/>
    <n v="161.297"/>
    <n v="3.7890000000000001"/>
    <n v="15254.364"/>
    <n v="14383.795"/>
  </r>
  <r>
    <x v="2"/>
    <n v="15"/>
    <x v="11"/>
    <n v="0"/>
    <n v="182"/>
    <n v="1.7"/>
    <n v="2.1"/>
    <n v="176.17400000000001"/>
    <n v="5.6280000000000001"/>
    <n v="16530.455000000002"/>
    <n v="15630.022000000001"/>
  </r>
  <r>
    <x v="2"/>
    <n v="15"/>
    <x v="12"/>
    <n v="0"/>
    <n v="182"/>
    <n v="1.7"/>
    <n v="2.6"/>
    <n v="176.16499999999999"/>
    <n v="5.415"/>
    <n v="16544.785"/>
    <n v="15644.014999999999"/>
  </r>
  <r>
    <x v="2"/>
    <n v="15"/>
    <x v="13"/>
    <n v="0"/>
    <n v="202"/>
    <n v="1.7"/>
    <n v="4.5999999999999996"/>
    <n v="196.58699999999999"/>
    <n v="5.0350000000000001"/>
    <n v="18492.898000000001"/>
    <n v="17545.458999999999"/>
  </r>
  <r>
    <x v="2"/>
    <n v="15"/>
    <x v="14"/>
    <n v="0"/>
    <n v="213"/>
    <n v="1.7"/>
    <n v="4.0999999999999996"/>
    <n v="208.80600000000001"/>
    <n v="5.6539999999999999"/>
    <n v="19590.065999999999"/>
    <n v="18615.775000000001"/>
  </r>
  <r>
    <x v="2"/>
    <n v="15"/>
    <x v="15"/>
    <n v="0"/>
    <n v="104"/>
    <n v="1.7"/>
    <n v="3.6"/>
    <n v="99.504999999999995"/>
    <n v="3.03"/>
    <n v="9441.0490000000009"/>
    <n v="8699.4959999999992"/>
  </r>
  <r>
    <x v="2"/>
    <n v="15"/>
    <x v="16"/>
    <n v="0"/>
    <n v="69"/>
    <n v="1.7"/>
    <n v="3.6"/>
    <n v="65.867999999999995"/>
    <n v="1.7170000000000001"/>
    <n v="6284.518"/>
    <n v="5608.1940000000004"/>
  </r>
  <r>
    <x v="2"/>
    <n v="15"/>
    <x v="17"/>
    <n v="0"/>
    <n v="20"/>
    <n v="1.1000000000000001"/>
    <n v="3.6"/>
    <n v="18.920999999999999"/>
    <n v="-0.29699999999999999"/>
    <n v="1820.703"/>
    <n v="1230.826"/>
  </r>
  <r>
    <x v="2"/>
    <n v="15"/>
    <x v="18"/>
    <n v="0"/>
    <n v="0"/>
    <n v="1.1000000000000001"/>
    <n v="2.1"/>
    <n v="0"/>
    <n v="1.1000000000000001"/>
    <n v="0"/>
    <n v="0"/>
  </r>
  <r>
    <x v="2"/>
    <n v="15"/>
    <x v="19"/>
    <n v="0"/>
    <n v="0"/>
    <n v="1.1000000000000001"/>
    <n v="2.1"/>
    <n v="0"/>
    <n v="1.1000000000000001"/>
    <n v="0"/>
    <n v="0"/>
  </r>
  <r>
    <x v="2"/>
    <n v="15"/>
    <x v="20"/>
    <n v="0"/>
    <n v="0"/>
    <n v="0.6"/>
    <n v="2.1"/>
    <n v="0"/>
    <n v="0.6"/>
    <n v="0"/>
    <n v="0"/>
  </r>
  <r>
    <x v="2"/>
    <n v="15"/>
    <x v="21"/>
    <n v="0"/>
    <n v="0"/>
    <n v="1.1000000000000001"/>
    <n v="2.1"/>
    <n v="0"/>
    <n v="1.1000000000000001"/>
    <n v="0"/>
    <n v="0"/>
  </r>
  <r>
    <x v="2"/>
    <n v="15"/>
    <x v="22"/>
    <n v="0"/>
    <n v="0"/>
    <n v="0.3"/>
    <n v="0.1"/>
    <n v="0"/>
    <n v="0.3"/>
    <n v="0"/>
    <n v="0"/>
  </r>
  <r>
    <x v="2"/>
    <n v="15"/>
    <x v="23"/>
    <n v="0"/>
    <n v="0"/>
    <n v="-0.5"/>
    <n v="3.2"/>
    <n v="0"/>
    <n v="-0.5"/>
    <n v="0"/>
    <n v="0"/>
  </r>
  <r>
    <x v="2"/>
    <n v="16"/>
    <x v="0"/>
    <n v="0"/>
    <n v="0"/>
    <n v="-1.3"/>
    <n v="2.7"/>
    <n v="0"/>
    <n v="-1.3"/>
    <n v="0"/>
    <n v="0"/>
  </r>
  <r>
    <x v="2"/>
    <n v="16"/>
    <x v="1"/>
    <n v="0"/>
    <n v="0"/>
    <n v="-1.1000000000000001"/>
    <n v="1.6"/>
    <n v="0"/>
    <n v="-1.1000000000000001"/>
    <n v="0"/>
    <n v="0"/>
  </r>
  <r>
    <x v="2"/>
    <n v="16"/>
    <x v="2"/>
    <n v="0"/>
    <n v="0"/>
    <n v="-0.8"/>
    <n v="1.5"/>
    <n v="0"/>
    <n v="-0.8"/>
    <n v="0"/>
    <n v="0"/>
  </r>
  <r>
    <x v="2"/>
    <n v="16"/>
    <x v="3"/>
    <n v="0"/>
    <n v="0"/>
    <n v="-1.6"/>
    <n v="0"/>
    <n v="0"/>
    <n v="-1.6"/>
    <n v="0"/>
    <n v="0"/>
  </r>
  <r>
    <x v="2"/>
    <n v="16"/>
    <x v="4"/>
    <n v="0"/>
    <n v="0"/>
    <n v="-1.4"/>
    <n v="0"/>
    <n v="0"/>
    <n v="-1.4"/>
    <n v="0"/>
    <n v="0"/>
  </r>
  <r>
    <x v="2"/>
    <n v="16"/>
    <x v="5"/>
    <n v="0"/>
    <n v="0"/>
    <n v="-2.2000000000000002"/>
    <n v="0"/>
    <n v="0"/>
    <n v="-2.2000000000000002"/>
    <n v="0"/>
    <n v="0"/>
  </r>
  <r>
    <x v="2"/>
    <n v="16"/>
    <x v="6"/>
    <n v="182"/>
    <n v="20"/>
    <n v="-1"/>
    <n v="0"/>
    <n v="45.572000000000003"/>
    <n v="-3.5750000000000002"/>
    <n v="3390.1190000000001"/>
    <n v="2770.623"/>
  </r>
  <r>
    <x v="2"/>
    <n v="16"/>
    <x v="7"/>
    <n v="501"/>
    <n v="72"/>
    <n v="2.2000000000000002"/>
    <n v="4.0999999999999996"/>
    <n v="251.583"/>
    <n v="6.7759999999999998"/>
    <n v="21201.703000000001"/>
    <n v="20187.223000000002"/>
  </r>
  <r>
    <x v="2"/>
    <n v="16"/>
    <x v="8"/>
    <n v="330"/>
    <n v="197"/>
    <n v="3.9"/>
    <n v="4.5999999999999996"/>
    <n v="393.666"/>
    <n v="12.138"/>
    <n v="35247.156000000003"/>
    <n v="33844.957000000002"/>
  </r>
  <r>
    <x v="2"/>
    <n v="16"/>
    <x v="9"/>
    <n v="795"/>
    <n v="102"/>
    <n v="5.6"/>
    <n v="5.0999999999999996"/>
    <n v="697.90200000000004"/>
    <n v="20.472000000000001"/>
    <n v="60758.995999999999"/>
    <n v="58480.574000000001"/>
  </r>
  <r>
    <x v="2"/>
    <n v="16"/>
    <x v="10"/>
    <n v="734"/>
    <n v="166"/>
    <n v="6.7"/>
    <n v="4.0999999999999996"/>
    <n v="821.59299999999996"/>
    <n v="27.492999999999999"/>
    <n v="69678.672000000006"/>
    <n v="67041.562999999995"/>
  </r>
  <r>
    <x v="2"/>
    <n v="16"/>
    <x v="11"/>
    <n v="192"/>
    <n v="249"/>
    <n v="7.8"/>
    <n v="5.7"/>
    <n v="451.20600000000002"/>
    <n v="17.422999999999998"/>
    <n v="40170.258000000002"/>
    <n v="38616.241999999998"/>
  </r>
  <r>
    <x v="2"/>
    <n v="16"/>
    <x v="12"/>
    <n v="949"/>
    <n v="114"/>
    <n v="8.3000000000000007"/>
    <n v="5.0999999999999996"/>
    <n v="1002.883"/>
    <n v="30.055"/>
    <n v="84131.233999999997"/>
    <n v="80855.366999999998"/>
  </r>
  <r>
    <x v="2"/>
    <n v="16"/>
    <x v="13"/>
    <n v="851"/>
    <n v="91"/>
    <n v="8.9"/>
    <n v="6.2"/>
    <n v="835.92399999999998"/>
    <n v="25.984999999999999"/>
    <n v="71399.085999999996"/>
    <n v="68689.664000000004"/>
  </r>
  <r>
    <x v="2"/>
    <n v="16"/>
    <x v="14"/>
    <n v="650"/>
    <n v="140"/>
    <n v="10"/>
    <n v="5.0999999999999996"/>
    <n v="646.27099999999996"/>
    <n v="24.756"/>
    <n v="55254.762000000002"/>
    <n v="53184.152000000002"/>
  </r>
  <r>
    <x v="2"/>
    <n v="16"/>
    <x v="15"/>
    <n v="704"/>
    <n v="67"/>
    <n v="9.4"/>
    <n v="5.7"/>
    <n v="480.55200000000002"/>
    <n v="19.295999999999999"/>
    <n v="41197.695"/>
    <n v="39610.957000000002"/>
  </r>
  <r>
    <x v="2"/>
    <n v="16"/>
    <x v="16"/>
    <n v="411"/>
    <n v="59"/>
    <n v="8.9"/>
    <n v="7.7"/>
    <n v="216.75899999999999"/>
    <n v="12.112"/>
    <n v="18045.57"/>
    <n v="17108.960999999999"/>
  </r>
  <r>
    <x v="2"/>
    <n v="16"/>
    <x v="17"/>
    <n v="356"/>
    <n v="20"/>
    <n v="7.8"/>
    <n v="5.0999999999999996"/>
    <n v="70.745000000000005"/>
    <n v="8.2309999999999999"/>
    <n v="4547.2190000000001"/>
    <n v="3905.348"/>
  </r>
  <r>
    <x v="2"/>
    <n v="16"/>
    <x v="18"/>
    <n v="0"/>
    <n v="0"/>
    <n v="5.6"/>
    <n v="2.6"/>
    <n v="0"/>
    <n v="5.6"/>
    <n v="0"/>
    <n v="0"/>
  </r>
  <r>
    <x v="2"/>
    <n v="16"/>
    <x v="19"/>
    <n v="0"/>
    <n v="0"/>
    <n v="3.3"/>
    <n v="0"/>
    <n v="0"/>
    <n v="3.3"/>
    <n v="0"/>
    <n v="0"/>
  </r>
  <r>
    <x v="2"/>
    <n v="16"/>
    <x v="20"/>
    <n v="0"/>
    <n v="0"/>
    <n v="0.6"/>
    <n v="2.6"/>
    <n v="0"/>
    <n v="0.6"/>
    <n v="0"/>
    <n v="0"/>
  </r>
  <r>
    <x v="2"/>
    <n v="16"/>
    <x v="21"/>
    <n v="0"/>
    <n v="0"/>
    <n v="-0.5"/>
    <n v="0"/>
    <n v="0"/>
    <n v="-0.5"/>
    <n v="0"/>
    <n v="0"/>
  </r>
  <r>
    <x v="2"/>
    <n v="16"/>
    <x v="22"/>
    <n v="0"/>
    <n v="0"/>
    <n v="-0.6"/>
    <n v="1.1000000000000001"/>
    <n v="0"/>
    <n v="-0.6"/>
    <n v="0"/>
    <n v="0"/>
  </r>
  <r>
    <x v="2"/>
    <n v="16"/>
    <x v="23"/>
    <n v="0"/>
    <n v="0"/>
    <n v="-1.7"/>
    <n v="2.1"/>
    <n v="0"/>
    <n v="-1.7"/>
    <n v="0"/>
    <n v="0"/>
  </r>
  <r>
    <x v="2"/>
    <n v="17"/>
    <x v="0"/>
    <n v="0"/>
    <n v="0"/>
    <n v="-1.7"/>
    <n v="2.1"/>
    <n v="0"/>
    <n v="-1.7"/>
    <n v="0"/>
    <n v="0"/>
  </r>
  <r>
    <x v="2"/>
    <n v="17"/>
    <x v="1"/>
    <n v="0"/>
    <n v="0"/>
    <n v="-1.8"/>
    <n v="1.5"/>
    <n v="0"/>
    <n v="-1.8"/>
    <n v="0"/>
    <n v="0"/>
  </r>
  <r>
    <x v="2"/>
    <n v="17"/>
    <x v="2"/>
    <n v="0"/>
    <n v="0"/>
    <n v="-3.9"/>
    <n v="2.1"/>
    <n v="0"/>
    <n v="-3.9"/>
    <n v="0"/>
    <n v="0"/>
  </r>
  <r>
    <x v="2"/>
    <n v="17"/>
    <x v="3"/>
    <n v="0"/>
    <n v="0"/>
    <n v="-5"/>
    <n v="0"/>
    <n v="0"/>
    <n v="-5"/>
    <n v="0"/>
    <n v="0"/>
  </r>
  <r>
    <x v="2"/>
    <n v="17"/>
    <x v="4"/>
    <n v="0"/>
    <n v="0"/>
    <n v="-5"/>
    <n v="0"/>
    <n v="0"/>
    <n v="-5"/>
    <n v="0"/>
    <n v="0"/>
  </r>
  <r>
    <x v="2"/>
    <n v="17"/>
    <x v="5"/>
    <n v="0"/>
    <n v="0"/>
    <n v="-4.0999999999999996"/>
    <n v="0"/>
    <n v="0"/>
    <n v="-4.0999999999999996"/>
    <n v="0"/>
    <n v="0"/>
  </r>
  <r>
    <x v="2"/>
    <n v="17"/>
    <x v="6"/>
    <n v="286"/>
    <n v="19"/>
    <n v="-3.2"/>
    <n v="0"/>
    <n v="57.026000000000003"/>
    <n v="-3.1110000000000002"/>
    <n v="3895.83"/>
    <n v="3266.61"/>
  </r>
  <r>
    <x v="2"/>
    <n v="17"/>
    <x v="7"/>
    <n v="666"/>
    <n v="42"/>
    <n v="1.1000000000000001"/>
    <n v="0"/>
    <n v="277.14100000000002"/>
    <n v="11.608000000000001"/>
    <n v="22387.346000000001"/>
    <n v="21342.734"/>
  </r>
  <r>
    <x v="2"/>
    <n v="17"/>
    <x v="8"/>
    <n v="819"/>
    <n v="59"/>
    <n v="5"/>
    <n v="0"/>
    <n v="522.20600000000002"/>
    <n v="28.126000000000001"/>
    <n v="42766.008000000002"/>
    <n v="41128.620999999999"/>
  </r>
  <r>
    <x v="2"/>
    <n v="17"/>
    <x v="9"/>
    <n v="893"/>
    <n v="73"/>
    <n v="7.8"/>
    <n v="0"/>
    <n v="735.15899999999999"/>
    <n v="40.651000000000003"/>
    <n v="58038.620999999999"/>
    <n v="55864.195"/>
  </r>
  <r>
    <x v="2"/>
    <n v="17"/>
    <x v="10"/>
    <n v="932"/>
    <n v="82"/>
    <n v="8.3000000000000007"/>
    <n v="0"/>
    <n v="889.81799999999998"/>
    <n v="47.924999999999997"/>
    <n v="68113.233999999997"/>
    <n v="65541.031000000003"/>
  </r>
  <r>
    <x v="2"/>
    <n v="17"/>
    <x v="11"/>
    <n v="948"/>
    <n v="87"/>
    <n v="11.1"/>
    <n v="0"/>
    <n v="971.50699999999995"/>
    <n v="54.103000000000002"/>
    <n v="72061.718999999997"/>
    <n v="69324.187999999995"/>
  </r>
  <r>
    <x v="2"/>
    <n v="17"/>
    <x v="12"/>
    <n v="949"/>
    <n v="87"/>
    <n v="11.7"/>
    <n v="3.6"/>
    <n v="974.93200000000002"/>
    <n v="37.947000000000003"/>
    <n v="78680.312999999995"/>
    <n v="75653.718999999997"/>
  </r>
  <r>
    <x v="2"/>
    <n v="17"/>
    <x v="13"/>
    <n v="933"/>
    <n v="83"/>
    <n v="12.2"/>
    <n v="3.6"/>
    <n v="899.04200000000003"/>
    <n v="36.564999999999998"/>
    <n v="72955.460999999996"/>
    <n v="70179.766000000003"/>
  </r>
  <r>
    <x v="2"/>
    <n v="17"/>
    <x v="14"/>
    <n v="896"/>
    <n v="74"/>
    <n v="12.2"/>
    <n v="2.6"/>
    <n v="749.55700000000002"/>
    <n v="34.942"/>
    <n v="60947.82"/>
    <n v="58662.086000000003"/>
  </r>
  <r>
    <x v="2"/>
    <n v="17"/>
    <x v="15"/>
    <n v="580"/>
    <n v="126"/>
    <n v="12.2"/>
    <n v="2.1"/>
    <n v="475.88900000000001"/>
    <n v="27.943000000000001"/>
    <n v="39389.288999999997"/>
    <n v="37859.906000000003"/>
  </r>
  <r>
    <x v="2"/>
    <n v="17"/>
    <x v="16"/>
    <n v="531"/>
    <n v="58"/>
    <n v="12.2"/>
    <n v="3.6"/>
    <n v="259.17899999999997"/>
    <n v="18.728000000000002"/>
    <n v="20793.023000000001"/>
    <n v="19788.817999999999"/>
  </r>
  <r>
    <x v="2"/>
    <n v="17"/>
    <x v="17"/>
    <n v="19"/>
    <n v="22"/>
    <n v="10"/>
    <n v="3.6"/>
    <n v="23.603000000000002"/>
    <n v="9.5210000000000008"/>
    <n v="2070.7460000000001"/>
    <n v="1476.2059999999999"/>
  </r>
  <r>
    <x v="2"/>
    <n v="17"/>
    <x v="18"/>
    <n v="0"/>
    <n v="0"/>
    <n v="7.8"/>
    <n v="6.2"/>
    <n v="0"/>
    <n v="7.8"/>
    <n v="0"/>
    <n v="0"/>
  </r>
  <r>
    <x v="2"/>
    <n v="17"/>
    <x v="19"/>
    <n v="0"/>
    <n v="0"/>
    <n v="6.7"/>
    <n v="2.6"/>
    <n v="0"/>
    <n v="6.7"/>
    <n v="0"/>
    <n v="0"/>
  </r>
  <r>
    <x v="2"/>
    <n v="17"/>
    <x v="20"/>
    <n v="0"/>
    <n v="0"/>
    <n v="5.6"/>
    <n v="0"/>
    <n v="0"/>
    <n v="5.6"/>
    <n v="0"/>
    <n v="0"/>
  </r>
  <r>
    <x v="2"/>
    <n v="17"/>
    <x v="21"/>
    <n v="0"/>
    <n v="0"/>
    <n v="5.6"/>
    <n v="4.0999999999999996"/>
    <n v="0"/>
    <n v="5.6"/>
    <n v="0"/>
    <n v="0"/>
  </r>
  <r>
    <x v="2"/>
    <n v="17"/>
    <x v="22"/>
    <n v="0"/>
    <n v="0"/>
    <n v="5.6"/>
    <n v="2.4"/>
    <n v="0"/>
    <n v="5.6"/>
    <n v="0"/>
    <n v="0"/>
  </r>
  <r>
    <x v="2"/>
    <n v="17"/>
    <x v="23"/>
    <n v="0"/>
    <n v="0"/>
    <n v="5.8"/>
    <n v="2.1"/>
    <n v="0"/>
    <n v="5.8"/>
    <n v="0"/>
    <n v="0"/>
  </r>
  <r>
    <x v="2"/>
    <n v="18"/>
    <x v="0"/>
    <n v="0"/>
    <n v="0"/>
    <n v="5.7"/>
    <n v="1.9"/>
    <n v="0"/>
    <n v="5.7"/>
    <n v="0"/>
    <n v="0"/>
  </r>
  <r>
    <x v="2"/>
    <n v="18"/>
    <x v="1"/>
    <n v="0"/>
    <n v="0"/>
    <n v="4.7"/>
    <n v="1.7"/>
    <n v="0"/>
    <n v="4.7"/>
    <n v="0"/>
    <n v="0"/>
  </r>
  <r>
    <x v="2"/>
    <n v="18"/>
    <x v="2"/>
    <n v="0"/>
    <n v="0"/>
    <n v="4.8"/>
    <n v="4"/>
    <n v="0"/>
    <n v="4.8"/>
    <n v="0"/>
    <n v="0"/>
  </r>
  <r>
    <x v="2"/>
    <n v="18"/>
    <x v="3"/>
    <n v="0"/>
    <n v="0"/>
    <n v="4.4000000000000004"/>
    <n v="3.8"/>
    <n v="0"/>
    <n v="4.4000000000000004"/>
    <n v="0"/>
    <n v="0"/>
  </r>
  <r>
    <x v="2"/>
    <n v="18"/>
    <x v="4"/>
    <n v="0"/>
    <n v="0"/>
    <n v="3.8"/>
    <n v="3.6"/>
    <n v="0"/>
    <n v="3.8"/>
    <n v="0"/>
    <n v="0"/>
  </r>
  <r>
    <x v="2"/>
    <n v="18"/>
    <x v="5"/>
    <n v="0"/>
    <n v="0"/>
    <n v="3.6"/>
    <n v="3.6"/>
    <n v="0"/>
    <n v="3.6"/>
    <n v="0"/>
    <n v="0"/>
  </r>
  <r>
    <x v="2"/>
    <n v="18"/>
    <x v="6"/>
    <n v="0"/>
    <n v="15"/>
    <n v="3.9"/>
    <n v="3.6"/>
    <n v="14.179"/>
    <n v="2.2509999999999999"/>
    <n v="1349.7360000000001"/>
    <n v="768.58399999999995"/>
  </r>
  <r>
    <x v="2"/>
    <n v="18"/>
    <x v="7"/>
    <n v="0"/>
    <n v="67"/>
    <n v="5"/>
    <n v="3.1"/>
    <n v="63.871000000000002"/>
    <n v="4.6550000000000002"/>
    <n v="6018.1549999999997"/>
    <n v="5347.18"/>
  </r>
  <r>
    <x v="2"/>
    <n v="18"/>
    <x v="8"/>
    <n v="0"/>
    <n v="123"/>
    <n v="4.4000000000000004"/>
    <n v="3.1"/>
    <n v="118.383"/>
    <n v="5.8029999999999999"/>
    <n v="11099.460999999999"/>
    <n v="10322.276"/>
  </r>
  <r>
    <x v="2"/>
    <n v="18"/>
    <x v="9"/>
    <n v="0"/>
    <n v="170"/>
    <n v="5"/>
    <n v="4.0999999999999996"/>
    <n v="164.62299999999999"/>
    <n v="7.609"/>
    <n v="15314.787"/>
    <n v="14442.816000000001"/>
  </r>
  <r>
    <x v="2"/>
    <n v="18"/>
    <x v="10"/>
    <n v="0"/>
    <n v="170"/>
    <n v="6"/>
    <n v="4.0999999999999996"/>
    <n v="164.13800000000001"/>
    <n v="8.7479999999999993"/>
    <n v="15194.120999999999"/>
    <n v="14324.948"/>
  </r>
  <r>
    <x v="2"/>
    <n v="18"/>
    <x v="11"/>
    <n v="0"/>
    <n v="155"/>
    <n v="6.7"/>
    <n v="4.0999999999999996"/>
    <n v="149.11000000000001"/>
    <n v="9.07"/>
    <n v="13783.549000000001"/>
    <n v="12946.71"/>
  </r>
  <r>
    <x v="2"/>
    <n v="18"/>
    <x v="12"/>
    <n v="0"/>
    <n v="185"/>
    <n v="7.2"/>
    <n v="5.0999999999999996"/>
    <n v="179.01599999999999"/>
    <n v="9.9039999999999999"/>
    <n v="16487.686000000002"/>
    <n v="15588.263999999999"/>
  </r>
  <r>
    <x v="2"/>
    <n v="18"/>
    <x v="13"/>
    <n v="0"/>
    <n v="172"/>
    <n v="7.8"/>
    <n v="5.0999999999999996"/>
    <n v="166.11699999999999"/>
    <n v="10.29"/>
    <n v="15273.754999999999"/>
    <n v="14402.735000000001"/>
  </r>
  <r>
    <x v="2"/>
    <n v="18"/>
    <x v="14"/>
    <n v="0"/>
    <n v="145"/>
    <n v="7.2"/>
    <n v="7.7"/>
    <n v="139.494"/>
    <n v="8.6020000000000003"/>
    <n v="12921.039000000001"/>
    <n v="12103.638000000001"/>
  </r>
  <r>
    <x v="2"/>
    <n v="18"/>
    <x v="15"/>
    <n v="0"/>
    <n v="89"/>
    <n v="7.8"/>
    <n v="5.0999999999999996"/>
    <n v="84.647000000000006"/>
    <n v="8.3610000000000007"/>
    <n v="7848.8829999999998"/>
    <n v="7140.6559999999999"/>
  </r>
  <r>
    <x v="2"/>
    <n v="18"/>
    <x v="16"/>
    <n v="0"/>
    <n v="50"/>
    <n v="8.3000000000000007"/>
    <n v="4.0999999999999996"/>
    <n v="47.357999999999997"/>
    <n v="7.85"/>
    <n v="4401.0749999999998"/>
    <n v="3762.0540000000001"/>
  </r>
  <r>
    <x v="2"/>
    <n v="18"/>
    <x v="17"/>
    <n v="0"/>
    <n v="13"/>
    <n v="8.9"/>
    <n v="3.6"/>
    <n v="12.282"/>
    <n v="7.3559999999999999"/>
    <n v="1143.847"/>
    <n v="566.48500000000001"/>
  </r>
  <r>
    <x v="2"/>
    <n v="18"/>
    <x v="18"/>
    <n v="0"/>
    <n v="0"/>
    <n v="8.9"/>
    <n v="2.6"/>
    <n v="0"/>
    <n v="8.9"/>
    <n v="0"/>
    <n v="0"/>
  </r>
  <r>
    <x v="2"/>
    <n v="18"/>
    <x v="19"/>
    <n v="0"/>
    <n v="0"/>
    <n v="8.3000000000000007"/>
    <n v="0"/>
    <n v="0"/>
    <n v="8.3000000000000007"/>
    <n v="0"/>
    <n v="0"/>
  </r>
  <r>
    <x v="2"/>
    <n v="18"/>
    <x v="20"/>
    <n v="0"/>
    <n v="0"/>
    <n v="8.3000000000000007"/>
    <n v="0"/>
    <n v="0"/>
    <n v="8.3000000000000007"/>
    <n v="0"/>
    <n v="0"/>
  </r>
  <r>
    <x v="2"/>
    <n v="18"/>
    <x v="21"/>
    <n v="0"/>
    <n v="0"/>
    <n v="8.3000000000000007"/>
    <n v="0"/>
    <n v="0"/>
    <n v="8.3000000000000007"/>
    <n v="0"/>
    <n v="0"/>
  </r>
  <r>
    <x v="2"/>
    <n v="18"/>
    <x v="22"/>
    <n v="0"/>
    <n v="0"/>
    <n v="8.1999999999999993"/>
    <n v="0"/>
    <n v="0"/>
    <n v="8.1999999999999993"/>
    <n v="0"/>
    <n v="0"/>
  </r>
  <r>
    <x v="2"/>
    <n v="18"/>
    <x v="23"/>
    <n v="0"/>
    <n v="0"/>
    <n v="7"/>
    <n v="0.7"/>
    <n v="0"/>
    <n v="7"/>
    <n v="0"/>
    <n v="0"/>
  </r>
  <r>
    <x v="2"/>
    <n v="19"/>
    <x v="0"/>
    <n v="0"/>
    <n v="0"/>
    <n v="3.9"/>
    <n v="0"/>
    <n v="0"/>
    <n v="3.9"/>
    <n v="0"/>
    <n v="0"/>
  </r>
  <r>
    <x v="2"/>
    <n v="19"/>
    <x v="1"/>
    <n v="0"/>
    <n v="0"/>
    <n v="4.8"/>
    <n v="0.4"/>
    <n v="0"/>
    <n v="4.8"/>
    <n v="0"/>
    <n v="0"/>
  </r>
  <r>
    <x v="2"/>
    <n v="19"/>
    <x v="2"/>
    <n v="0"/>
    <n v="0"/>
    <n v="3.6"/>
    <n v="1.1000000000000001"/>
    <n v="0"/>
    <n v="3.6"/>
    <n v="0"/>
    <n v="0"/>
  </r>
  <r>
    <x v="2"/>
    <n v="19"/>
    <x v="3"/>
    <n v="0"/>
    <n v="0"/>
    <n v="4.5"/>
    <n v="1.7"/>
    <n v="0"/>
    <n v="4.5"/>
    <n v="0"/>
    <n v="0"/>
  </r>
  <r>
    <x v="2"/>
    <n v="19"/>
    <x v="4"/>
    <n v="0"/>
    <n v="0"/>
    <n v="2.4"/>
    <n v="2.2999999999999998"/>
    <n v="0"/>
    <n v="2.4"/>
    <n v="0"/>
    <n v="0"/>
  </r>
  <r>
    <x v="2"/>
    <n v="19"/>
    <x v="5"/>
    <n v="0"/>
    <n v="0"/>
    <n v="4.2"/>
    <n v="3"/>
    <n v="0"/>
    <n v="4.2"/>
    <n v="0"/>
    <n v="0"/>
  </r>
  <r>
    <x v="2"/>
    <n v="19"/>
    <x v="6"/>
    <n v="0"/>
    <n v="13"/>
    <n v="6.1"/>
    <n v="5.0999999999999996"/>
    <n v="12.282999999999999"/>
    <n v="4.7110000000000003"/>
    <n v="1157.069"/>
    <n v="579.46400000000006"/>
  </r>
  <r>
    <x v="2"/>
    <n v="19"/>
    <x v="7"/>
    <n v="0"/>
    <n v="58"/>
    <n v="6.1"/>
    <n v="3.1"/>
    <n v="54.982999999999997"/>
    <n v="5.508"/>
    <n v="5161.759"/>
    <n v="4507.8180000000002"/>
  </r>
  <r>
    <x v="2"/>
    <n v="19"/>
    <x v="8"/>
    <n v="0"/>
    <n v="125"/>
    <n v="5.6"/>
    <n v="6.2"/>
    <n v="120.30800000000001"/>
    <n v="6.6239999999999997"/>
    <n v="11240.105"/>
    <n v="10459.857"/>
  </r>
  <r>
    <x v="2"/>
    <n v="19"/>
    <x v="9"/>
    <n v="0"/>
    <n v="172"/>
    <n v="5.6"/>
    <n v="6.2"/>
    <n v="166.55199999999999"/>
    <n v="7.673"/>
    <n v="15489.901"/>
    <n v="14613.861000000001"/>
  </r>
  <r>
    <x v="2"/>
    <n v="19"/>
    <x v="10"/>
    <n v="0"/>
    <n v="205"/>
    <n v="5"/>
    <n v="5.0999999999999996"/>
    <n v="199.30699999999999"/>
    <n v="8.1839999999999993"/>
    <n v="18495.048999999999"/>
    <n v="17547.559000000001"/>
  </r>
  <r>
    <x v="2"/>
    <n v="19"/>
    <x v="11"/>
    <n v="0"/>
    <n v="222"/>
    <n v="6.1"/>
    <n v="5.0999999999999996"/>
    <n v="216.29"/>
    <n v="9.7520000000000007"/>
    <n v="19934.035"/>
    <n v="18951.240000000002"/>
  </r>
  <r>
    <x v="2"/>
    <n v="19"/>
    <x v="12"/>
    <n v="0"/>
    <n v="223"/>
    <n v="6.7"/>
    <n v="5.0999999999999996"/>
    <n v="217.29499999999999"/>
    <n v="10.419"/>
    <n v="19968.041000000001"/>
    <n v="18984.403999999999"/>
  </r>
  <r>
    <x v="2"/>
    <n v="19"/>
    <x v="13"/>
    <n v="734"/>
    <n v="208"/>
    <n v="8.9"/>
    <n v="6.2"/>
    <n v="877.00300000000004"/>
    <n v="25.387"/>
    <n v="75159.726999999999"/>
    <n v="72288.75"/>
  </r>
  <r>
    <x v="2"/>
    <n v="19"/>
    <x v="14"/>
    <n v="785"/>
    <n v="87"/>
    <n v="9.4"/>
    <n v="7.2"/>
    <n v="688.97199999999998"/>
    <n v="22.024000000000001"/>
    <n v="59626.097999999998"/>
    <n v="57391.292999999998"/>
  </r>
  <r>
    <x v="2"/>
    <n v="19"/>
    <x v="15"/>
    <n v="593"/>
    <n v="91"/>
    <n v="10.6"/>
    <n v="4.0999999999999996"/>
    <n v="447.53500000000003"/>
    <n v="22.094999999999999"/>
    <n v="38009.82"/>
    <n v="36523.445"/>
  </r>
  <r>
    <x v="2"/>
    <n v="19"/>
    <x v="16"/>
    <n v="602"/>
    <n v="48"/>
    <n v="10.6"/>
    <n v="5.0999999999999996"/>
    <n v="274.98099999999999"/>
    <n v="16.190999999999999"/>
    <n v="22179.717000000001"/>
    <n v="21140.418000000001"/>
  </r>
  <r>
    <x v="2"/>
    <n v="19"/>
    <x v="17"/>
    <n v="222"/>
    <n v="29"/>
    <n v="9.4"/>
    <n v="5.0999999999999996"/>
    <n v="60.497999999999998"/>
    <n v="9.7539999999999996"/>
    <n v="4333.3249999999998"/>
    <n v="3695.6239999999998"/>
  </r>
  <r>
    <x v="2"/>
    <n v="19"/>
    <x v="18"/>
    <n v="5"/>
    <n v="0"/>
    <n v="8.3000000000000007"/>
    <n v="5.0999999999999996"/>
    <n v="0"/>
    <n v="8.3000000000000007"/>
    <n v="0"/>
    <n v="0"/>
  </r>
  <r>
    <x v="2"/>
    <n v="19"/>
    <x v="19"/>
    <n v="0"/>
    <n v="0"/>
    <n v="7.8"/>
    <n v="6.7"/>
    <n v="0"/>
    <n v="7.8"/>
    <n v="0"/>
    <n v="0"/>
  </r>
  <r>
    <x v="2"/>
    <n v="19"/>
    <x v="20"/>
    <n v="0"/>
    <n v="0"/>
    <n v="6.1"/>
    <n v="7.7"/>
    <n v="0"/>
    <n v="6.1"/>
    <n v="0"/>
    <n v="0"/>
  </r>
  <r>
    <x v="2"/>
    <n v="19"/>
    <x v="21"/>
    <n v="0"/>
    <n v="0"/>
    <n v="5.6"/>
    <n v="5.0999999999999996"/>
    <n v="0"/>
    <n v="5.6"/>
    <n v="0"/>
    <n v="0"/>
  </r>
  <r>
    <x v="2"/>
    <n v="19"/>
    <x v="22"/>
    <n v="0"/>
    <n v="0"/>
    <n v="4.9000000000000004"/>
    <n v="4.5"/>
    <n v="0"/>
    <n v="4.9000000000000004"/>
    <n v="0"/>
    <n v="0"/>
  </r>
  <r>
    <x v="2"/>
    <n v="19"/>
    <x v="23"/>
    <n v="0"/>
    <n v="0"/>
    <n v="3.2"/>
    <n v="3.9"/>
    <n v="0"/>
    <n v="3.2"/>
    <n v="0"/>
    <n v="0"/>
  </r>
  <r>
    <x v="2"/>
    <n v="20"/>
    <x v="0"/>
    <n v="0"/>
    <n v="0"/>
    <n v="2.5"/>
    <n v="3.2"/>
    <n v="0"/>
    <n v="2.5"/>
    <n v="0"/>
    <n v="0"/>
  </r>
  <r>
    <x v="2"/>
    <n v="20"/>
    <x v="1"/>
    <n v="0"/>
    <n v="0"/>
    <n v="1.8"/>
    <n v="5.2"/>
    <n v="0"/>
    <n v="1.8"/>
    <n v="0"/>
    <n v="0"/>
  </r>
  <r>
    <x v="2"/>
    <n v="20"/>
    <x v="2"/>
    <n v="0"/>
    <n v="0"/>
    <n v="2"/>
    <n v="2"/>
    <n v="0"/>
    <n v="2"/>
    <n v="0"/>
    <n v="0"/>
  </r>
  <r>
    <x v="2"/>
    <n v="20"/>
    <x v="3"/>
    <n v="0"/>
    <n v="0"/>
    <n v="2.2999999999999998"/>
    <n v="3.5"/>
    <n v="0"/>
    <n v="2.2999999999999998"/>
    <n v="0"/>
    <n v="0"/>
  </r>
  <r>
    <x v="2"/>
    <n v="20"/>
    <x v="4"/>
    <n v="0"/>
    <n v="0"/>
    <n v="1.6"/>
    <n v="3.8"/>
    <n v="0"/>
    <n v="1.6"/>
    <n v="0"/>
    <n v="0"/>
  </r>
  <r>
    <x v="2"/>
    <n v="20"/>
    <x v="5"/>
    <n v="0"/>
    <n v="0"/>
    <n v="1.9"/>
    <n v="3.2"/>
    <n v="0"/>
    <n v="1.9"/>
    <n v="0"/>
    <n v="0"/>
  </r>
  <r>
    <x v="2"/>
    <n v="20"/>
    <x v="6"/>
    <n v="53"/>
    <n v="29"/>
    <n v="2.2000000000000002"/>
    <n v="3.6"/>
    <n v="35.524999999999999"/>
    <n v="1.25"/>
    <n v="3094.1970000000001"/>
    <n v="2480.3490000000002"/>
  </r>
  <r>
    <x v="2"/>
    <n v="20"/>
    <x v="7"/>
    <n v="435"/>
    <n v="72"/>
    <n v="7.2"/>
    <n v="6.2"/>
    <n v="235.358"/>
    <n v="10.512"/>
    <n v="19745.041000000001"/>
    <n v="18766.923999999999"/>
  </r>
  <r>
    <x v="2"/>
    <n v="20"/>
    <x v="8"/>
    <n v="364"/>
    <n v="129"/>
    <n v="8.3000000000000007"/>
    <n v="5.0999999999999996"/>
    <n v="350.18799999999999"/>
    <n v="15.061"/>
    <n v="30857.877"/>
    <n v="29584.063999999998"/>
  </r>
  <r>
    <x v="2"/>
    <n v="20"/>
    <x v="9"/>
    <n v="503"/>
    <n v="218"/>
    <n v="8.9"/>
    <n v="5.0999999999999996"/>
    <n v="615.90300000000002"/>
    <n v="21.864000000000001"/>
    <n v="53442.84"/>
    <n v="51438.383000000002"/>
  </r>
  <r>
    <x v="2"/>
    <n v="20"/>
    <x v="10"/>
    <n v="735"/>
    <n v="149"/>
    <n v="9.6"/>
    <n v="5.9"/>
    <n v="812.04399999999998"/>
    <n v="26.013999999999999"/>
    <n v="69373.133000000002"/>
    <n v="66748.758000000002"/>
  </r>
  <r>
    <x v="2"/>
    <n v="20"/>
    <x v="11"/>
    <n v="828"/>
    <n v="149"/>
    <n v="10"/>
    <n v="6.7"/>
    <n v="943.47699999999998"/>
    <n v="27.986000000000001"/>
    <n v="79949.898000000001"/>
    <n v="76866.156000000003"/>
  </r>
  <r>
    <x v="2"/>
    <n v="20"/>
    <x v="12"/>
    <n v="829"/>
    <n v="149"/>
    <n v="10"/>
    <n v="7.2"/>
    <n v="945.85400000000004"/>
    <n v="27.417999999999999"/>
    <n v="80370.351999999999"/>
    <n v="77267.554999999993"/>
  </r>
  <r>
    <x v="2"/>
    <n v="20"/>
    <x v="13"/>
    <n v="808"/>
    <n v="142"/>
    <n v="10.6"/>
    <n v="7.7"/>
    <n v="867.49199999999996"/>
    <n v="25.905000000000001"/>
    <n v="74153.047000000006"/>
    <n v="71325.789000000004"/>
  </r>
  <r>
    <x v="2"/>
    <n v="20"/>
    <x v="14"/>
    <n v="759"/>
    <n v="127"/>
    <n v="10.6"/>
    <n v="6.2"/>
    <n v="717.22699999999998"/>
    <n v="25.093"/>
    <n v="61227.925999999999"/>
    <n v="58931.324000000001"/>
  </r>
  <r>
    <x v="2"/>
    <n v="20"/>
    <x v="15"/>
    <n v="669"/>
    <n v="104"/>
    <n v="10.6"/>
    <n v="6.2"/>
    <n v="505.99099999999999"/>
    <n v="20.61"/>
    <n v="43282.266000000003"/>
    <n v="41628.023000000001"/>
  </r>
  <r>
    <x v="2"/>
    <n v="20"/>
    <x v="16"/>
    <n v="495"/>
    <n v="73"/>
    <n v="9.4"/>
    <n v="5.0999999999999996"/>
    <n v="263.78100000000001"/>
    <n v="14.865"/>
    <n v="21749.724999999999"/>
    <n v="20721.377"/>
  </r>
  <r>
    <x v="2"/>
    <n v="20"/>
    <x v="17"/>
    <n v="153"/>
    <n v="33"/>
    <n v="8.3000000000000007"/>
    <n v="5.0999999999999996"/>
    <n v="55.723999999999997"/>
    <n v="8.5079999999999991"/>
    <n v="4301.2489999999998"/>
    <n v="3664.172"/>
  </r>
  <r>
    <x v="2"/>
    <n v="20"/>
    <x v="18"/>
    <n v="0"/>
    <n v="0"/>
    <n v="7.2"/>
    <n v="6.2"/>
    <n v="0"/>
    <n v="7.2"/>
    <n v="0"/>
    <n v="0"/>
  </r>
  <r>
    <x v="2"/>
    <n v="20"/>
    <x v="19"/>
    <n v="0"/>
    <n v="0"/>
    <n v="5.6"/>
    <n v="5.0999999999999996"/>
    <n v="0"/>
    <n v="5.6"/>
    <n v="0"/>
    <n v="0"/>
  </r>
  <r>
    <x v="2"/>
    <n v="20"/>
    <x v="20"/>
    <n v="0"/>
    <n v="0"/>
    <n v="4.4000000000000004"/>
    <n v="4.0999999999999996"/>
    <n v="0"/>
    <n v="4.4000000000000004"/>
    <n v="0"/>
    <n v="0"/>
  </r>
  <r>
    <x v="2"/>
    <n v="20"/>
    <x v="21"/>
    <n v="0"/>
    <n v="0"/>
    <n v="3.9"/>
    <n v="3.1"/>
    <n v="0"/>
    <n v="3.9"/>
    <n v="0"/>
    <n v="0"/>
  </r>
  <r>
    <x v="2"/>
    <n v="20"/>
    <x v="22"/>
    <n v="0"/>
    <n v="0"/>
    <n v="2.2000000000000002"/>
    <n v="2.6"/>
    <n v="0"/>
    <n v="2.2000000000000002"/>
    <n v="0"/>
    <n v="0"/>
  </r>
  <r>
    <x v="2"/>
    <n v="20"/>
    <x v="23"/>
    <n v="0"/>
    <n v="0"/>
    <n v="1.6"/>
    <n v="2.2000000000000002"/>
    <n v="0"/>
    <n v="1.6"/>
    <n v="0"/>
    <n v="0"/>
  </r>
  <r>
    <x v="2"/>
    <n v="21"/>
    <x v="0"/>
    <n v="0"/>
    <n v="0"/>
    <n v="0.9"/>
    <n v="1.7"/>
    <n v="0"/>
    <n v="0.9"/>
    <n v="0"/>
    <n v="0"/>
  </r>
  <r>
    <x v="2"/>
    <n v="21"/>
    <x v="1"/>
    <n v="0"/>
    <n v="0"/>
    <n v="1.2"/>
    <n v="3.4"/>
    <n v="0"/>
    <n v="1.2"/>
    <n v="0"/>
    <n v="0"/>
  </r>
  <r>
    <x v="2"/>
    <n v="21"/>
    <x v="2"/>
    <n v="0"/>
    <n v="0"/>
    <n v="0.6"/>
    <n v="3.4"/>
    <n v="0"/>
    <n v="0.6"/>
    <n v="0"/>
    <n v="0"/>
  </r>
  <r>
    <x v="2"/>
    <n v="21"/>
    <x v="3"/>
    <n v="0"/>
    <n v="0"/>
    <n v="-0.1"/>
    <n v="4.5"/>
    <n v="0"/>
    <n v="-0.1"/>
    <n v="0"/>
    <n v="0"/>
  </r>
  <r>
    <x v="2"/>
    <n v="21"/>
    <x v="4"/>
    <n v="0"/>
    <n v="0"/>
    <n v="-1.8"/>
    <n v="2"/>
    <n v="0"/>
    <n v="-1.8"/>
    <n v="0"/>
    <n v="0"/>
  </r>
  <r>
    <x v="2"/>
    <n v="21"/>
    <x v="5"/>
    <n v="0"/>
    <n v="0"/>
    <n v="-1.4"/>
    <n v="2.6"/>
    <n v="0"/>
    <n v="-1.4"/>
    <n v="0"/>
    <n v="0"/>
  </r>
  <r>
    <x v="2"/>
    <n v="21"/>
    <x v="6"/>
    <n v="14"/>
    <n v="26"/>
    <n v="-2.1"/>
    <n v="2.1"/>
    <n v="26.759"/>
    <n v="-3.891"/>
    <n v="2532.212"/>
    <n v="1929.011"/>
  </r>
  <r>
    <x v="2"/>
    <n v="21"/>
    <x v="7"/>
    <n v="49"/>
    <n v="154"/>
    <n v="0"/>
    <n v="0"/>
    <n v="174.04599999999999"/>
    <n v="5.0129999999999999"/>
    <n v="16160.138999999999"/>
    <n v="15268.43"/>
  </r>
  <r>
    <x v="2"/>
    <n v="21"/>
    <x v="8"/>
    <n v="13"/>
    <n v="95"/>
    <n v="3.3"/>
    <n v="0"/>
    <n v="97.856999999999999"/>
    <n v="7.0309999999999997"/>
    <n v="9102.2420000000002"/>
    <n v="8367.8539999999994"/>
  </r>
  <r>
    <x v="2"/>
    <n v="21"/>
    <x v="9"/>
    <n v="122"/>
    <n v="345"/>
    <n v="5"/>
    <n v="0"/>
    <n v="449.84399999999999"/>
    <n v="23.452000000000002"/>
    <n v="38896.241999999998"/>
    <n v="37382.309000000001"/>
  </r>
  <r>
    <x v="2"/>
    <n v="21"/>
    <x v="10"/>
    <n v="63"/>
    <n v="338"/>
    <n v="6.1"/>
    <n v="3.1"/>
    <n v="404.21300000000002"/>
    <n v="16.957000000000001"/>
    <n v="36065.211000000003"/>
    <n v="34638.355000000003"/>
  </r>
  <r>
    <x v="2"/>
    <n v="21"/>
    <x v="11"/>
    <n v="101"/>
    <n v="361"/>
    <n v="7.8"/>
    <n v="5.0999999999999996"/>
    <n v="468.52699999999999"/>
    <n v="17.597000000000001"/>
    <n v="41689.25"/>
    <n v="40086.726999999999"/>
  </r>
  <r>
    <x v="2"/>
    <n v="21"/>
    <x v="12"/>
    <n v="238"/>
    <n v="238"/>
    <n v="9.4"/>
    <n v="5.0999999999999996"/>
    <n v="483.39400000000001"/>
    <n v="19.687999999999999"/>
    <n v="42595.949000000001"/>
    <n v="40964.097999999998"/>
  </r>
  <r>
    <x v="2"/>
    <n v="21"/>
    <x v="13"/>
    <n v="0"/>
    <n v="260"/>
    <n v="8.3000000000000007"/>
    <n v="4.0999999999999996"/>
    <n v="255.24700000000001"/>
    <n v="14.347"/>
    <n v="23050.33"/>
    <n v="21988.662"/>
  </r>
  <r>
    <x v="2"/>
    <n v="21"/>
    <x v="14"/>
    <n v="0"/>
    <n v="219"/>
    <n v="7.8"/>
    <n v="4.0999999999999996"/>
    <n v="214.06"/>
    <n v="12.108000000000001"/>
    <n v="19524.615000000002"/>
    <n v="18551.937999999998"/>
  </r>
  <r>
    <x v="2"/>
    <n v="21"/>
    <x v="15"/>
    <n v="94"/>
    <n v="187"/>
    <n v="6.7"/>
    <n v="4.5999999999999996"/>
    <n v="242.43700000000001"/>
    <n v="11.262"/>
    <n v="22031.359"/>
    <n v="20995.846000000001"/>
  </r>
  <r>
    <x v="2"/>
    <n v="21"/>
    <x v="16"/>
    <n v="47"/>
    <n v="80"/>
    <n v="5.6"/>
    <n v="4.0999999999999996"/>
    <n v="95.391000000000005"/>
    <n v="6.8360000000000003"/>
    <n v="8706.5630000000001"/>
    <n v="7980.4930000000004"/>
  </r>
  <r>
    <x v="2"/>
    <n v="21"/>
    <x v="17"/>
    <n v="13"/>
    <n v="39"/>
    <n v="5"/>
    <n v="2.6"/>
    <n v="39.807000000000002"/>
    <n v="4.26"/>
    <n v="3682.3"/>
    <n v="3057.1970000000001"/>
  </r>
  <r>
    <x v="2"/>
    <n v="21"/>
    <x v="18"/>
    <n v="0"/>
    <n v="0"/>
    <n v="4.4000000000000004"/>
    <n v="3.1"/>
    <n v="0"/>
    <n v="4.4000000000000004"/>
    <n v="0"/>
    <n v="0"/>
  </r>
  <r>
    <x v="2"/>
    <n v="21"/>
    <x v="19"/>
    <n v="0"/>
    <n v="0"/>
    <n v="4.4000000000000004"/>
    <n v="3.6"/>
    <n v="0"/>
    <n v="4.4000000000000004"/>
    <n v="0"/>
    <n v="0"/>
  </r>
  <r>
    <x v="2"/>
    <n v="21"/>
    <x v="20"/>
    <n v="0"/>
    <n v="0"/>
    <n v="4.4000000000000004"/>
    <n v="0"/>
    <n v="0"/>
    <n v="4.4000000000000004"/>
    <n v="0"/>
    <n v="0"/>
  </r>
  <r>
    <x v="2"/>
    <n v="21"/>
    <x v="21"/>
    <n v="0"/>
    <n v="0"/>
    <n v="4.4000000000000004"/>
    <n v="2.6"/>
    <n v="0"/>
    <n v="4.4000000000000004"/>
    <n v="0"/>
    <n v="0"/>
  </r>
  <r>
    <x v="2"/>
    <n v="21"/>
    <x v="22"/>
    <n v="0"/>
    <n v="0"/>
    <n v="4"/>
    <n v="3.3"/>
    <n v="0"/>
    <n v="4"/>
    <n v="0"/>
    <n v="0"/>
  </r>
  <r>
    <x v="2"/>
    <n v="21"/>
    <x v="23"/>
    <n v="0"/>
    <n v="0"/>
    <n v="3.6"/>
    <n v="2.8"/>
    <n v="0"/>
    <n v="3.6"/>
    <n v="0"/>
    <n v="0"/>
  </r>
  <r>
    <x v="2"/>
    <n v="22"/>
    <x v="0"/>
    <n v="0"/>
    <n v="0"/>
    <n v="3.2"/>
    <n v="1.4"/>
    <n v="0"/>
    <n v="3.2"/>
    <n v="0"/>
    <n v="0"/>
  </r>
  <r>
    <x v="2"/>
    <n v="22"/>
    <x v="1"/>
    <n v="0"/>
    <n v="0"/>
    <n v="2.8"/>
    <n v="4.5999999999999996"/>
    <n v="0"/>
    <n v="2.8"/>
    <n v="0"/>
    <n v="0"/>
  </r>
  <r>
    <x v="2"/>
    <n v="22"/>
    <x v="2"/>
    <n v="0"/>
    <n v="0"/>
    <n v="2.2999999999999998"/>
    <n v="3.8"/>
    <n v="0"/>
    <n v="2.2999999999999998"/>
    <n v="0"/>
    <n v="0"/>
  </r>
  <r>
    <x v="2"/>
    <n v="22"/>
    <x v="3"/>
    <n v="0"/>
    <n v="0"/>
    <n v="2.9"/>
    <n v="4.9000000000000004"/>
    <n v="0"/>
    <n v="2.9"/>
    <n v="0"/>
    <n v="0"/>
  </r>
  <r>
    <x v="2"/>
    <n v="22"/>
    <x v="4"/>
    <n v="0"/>
    <n v="0"/>
    <n v="2.5"/>
    <n v="5"/>
    <n v="0"/>
    <n v="2.5"/>
    <n v="0"/>
    <n v="0"/>
  </r>
  <r>
    <x v="2"/>
    <n v="22"/>
    <x v="5"/>
    <n v="0"/>
    <n v="0"/>
    <n v="2.1"/>
    <n v="3"/>
    <n v="0"/>
    <n v="2.1"/>
    <n v="0"/>
    <n v="0"/>
  </r>
  <r>
    <x v="2"/>
    <n v="22"/>
    <x v="6"/>
    <n v="26"/>
    <n v="37"/>
    <n v="1.7"/>
    <n v="3.6"/>
    <n v="39.284999999999997"/>
    <n v="0.627"/>
    <n v="3615.8620000000001"/>
    <n v="2992.0360000000001"/>
  </r>
  <r>
    <x v="2"/>
    <n v="22"/>
    <x v="7"/>
    <n v="131"/>
    <n v="80"/>
    <n v="2.2000000000000002"/>
    <n v="3.6"/>
    <n v="131.19800000000001"/>
    <n v="3.7839999999999998"/>
    <n v="11839.486999999999"/>
    <n v="11046.101000000001"/>
  </r>
  <r>
    <x v="2"/>
    <n v="22"/>
    <x v="8"/>
    <n v="94"/>
    <n v="200"/>
    <n v="4.4000000000000004"/>
    <n v="5.7"/>
    <n v="255.75399999999999"/>
    <n v="8.4819999999999993"/>
    <n v="23531.599999999999"/>
    <n v="22457.455000000002"/>
  </r>
  <r>
    <x v="2"/>
    <n v="22"/>
    <x v="9"/>
    <n v="360"/>
    <n v="304"/>
    <n v="5.6"/>
    <n v="4.5999999999999996"/>
    <n v="596.82399999999996"/>
    <n v="18.658000000000001"/>
    <n v="52645.66"/>
    <n v="50669.953000000001"/>
  </r>
  <r>
    <x v="2"/>
    <n v="22"/>
    <x v="10"/>
    <n v="0"/>
    <n v="245"/>
    <n v="6.1"/>
    <n v="4.5999999999999996"/>
    <n v="239.721"/>
    <n v="11.612"/>
    <n v="21913.219000000001"/>
    <n v="20880.713"/>
  </r>
  <r>
    <x v="2"/>
    <n v="22"/>
    <x v="11"/>
    <n v="0"/>
    <n v="268"/>
    <n v="7.2"/>
    <n v="4.0999999999999996"/>
    <n v="262.94900000000001"/>
    <n v="12.693"/>
    <n v="23921.646000000001"/>
    <n v="22837.333999999999"/>
  </r>
  <r>
    <x v="2"/>
    <n v="22"/>
    <x v="12"/>
    <n v="0"/>
    <n v="269"/>
    <n v="7.5"/>
    <n v="4.4000000000000004"/>
    <n v="263.96600000000001"/>
    <n v="12.856"/>
    <n v="23996.780999999999"/>
    <n v="22910.504000000001"/>
  </r>
  <r>
    <x v="2"/>
    <n v="22"/>
    <x v="13"/>
    <n v="0"/>
    <n v="197"/>
    <n v="7.8"/>
    <n v="4.5999999999999996"/>
    <n v="190.96199999999999"/>
    <n v="11.279"/>
    <n v="17481.863000000001"/>
    <n v="16558.805"/>
  </r>
  <r>
    <x v="2"/>
    <n v="22"/>
    <x v="14"/>
    <n v="0"/>
    <n v="163"/>
    <n v="8.3000000000000007"/>
    <n v="2.6"/>
    <n v="157.249"/>
    <n v="11.53"/>
    <n v="14379.602999999999"/>
    <n v="13529.183999999999"/>
  </r>
  <r>
    <x v="2"/>
    <n v="22"/>
    <x v="15"/>
    <n v="0"/>
    <n v="115"/>
    <n v="7.7"/>
    <n v="3.4"/>
    <n v="110.128"/>
    <n v="9.2050000000000001"/>
    <n v="10174.107"/>
    <n v="9416.92"/>
  </r>
  <r>
    <x v="2"/>
    <n v="22"/>
    <x v="16"/>
    <n v="0"/>
    <n v="61"/>
    <n v="6.7"/>
    <n v="4.0999999999999996"/>
    <n v="57.814999999999998"/>
    <n v="6.5780000000000003"/>
    <n v="5402.5730000000003"/>
    <n v="4743.8680000000004"/>
  </r>
  <r>
    <x v="2"/>
    <n v="22"/>
    <x v="17"/>
    <n v="0"/>
    <n v="28"/>
    <n v="4.4000000000000004"/>
    <n v="4.0999999999999996"/>
    <n v="26.526"/>
    <n v="3.2930000000000001"/>
    <n v="2513.9749999999999"/>
    <n v="1911.117"/>
  </r>
  <r>
    <x v="2"/>
    <n v="22"/>
    <x v="18"/>
    <n v="0"/>
    <n v="0"/>
    <n v="3.9"/>
    <n v="4.0999999999999996"/>
    <n v="0"/>
    <n v="3.9"/>
    <n v="0"/>
    <n v="0"/>
  </r>
  <r>
    <x v="2"/>
    <n v="22"/>
    <x v="19"/>
    <n v="0"/>
    <n v="0"/>
    <n v="3.3"/>
    <n v="4.0999999999999996"/>
    <n v="0"/>
    <n v="3.3"/>
    <n v="0"/>
    <n v="0"/>
  </r>
  <r>
    <x v="2"/>
    <n v="22"/>
    <x v="20"/>
    <n v="0"/>
    <n v="0"/>
    <n v="2.7"/>
    <n v="4.0999999999999996"/>
    <n v="0"/>
    <n v="2.7"/>
    <n v="0"/>
    <n v="0"/>
  </r>
  <r>
    <x v="2"/>
    <n v="22"/>
    <x v="21"/>
    <n v="0"/>
    <n v="0"/>
    <n v="2.4"/>
    <n v="4.0999999999999996"/>
    <n v="0"/>
    <n v="2.4"/>
    <n v="0"/>
    <n v="0"/>
  </r>
  <r>
    <x v="2"/>
    <n v="22"/>
    <x v="22"/>
    <n v="0"/>
    <n v="0"/>
    <n v="2.4"/>
    <n v="6.3"/>
    <n v="0"/>
    <n v="2.4"/>
    <n v="0"/>
    <n v="0"/>
  </r>
  <r>
    <x v="2"/>
    <n v="22"/>
    <x v="23"/>
    <n v="0"/>
    <n v="0"/>
    <n v="2.2999999999999998"/>
    <n v="7.3"/>
    <n v="0"/>
    <n v="2.2999999999999998"/>
    <n v="0"/>
    <n v="0"/>
  </r>
  <r>
    <x v="2"/>
    <n v="23"/>
    <x v="0"/>
    <n v="0"/>
    <n v="0"/>
    <n v="1.9"/>
    <n v="10.5"/>
    <n v="0"/>
    <n v="1.9"/>
    <n v="0"/>
    <n v="0"/>
  </r>
  <r>
    <x v="2"/>
    <n v="23"/>
    <x v="1"/>
    <n v="0"/>
    <n v="0"/>
    <n v="1.7"/>
    <n v="9.5"/>
    <n v="0"/>
    <n v="1.7"/>
    <n v="0"/>
    <n v="0"/>
  </r>
  <r>
    <x v="2"/>
    <n v="23"/>
    <x v="2"/>
    <n v="0"/>
    <n v="0"/>
    <n v="1.5"/>
    <n v="5.9"/>
    <n v="0"/>
    <n v="1.5"/>
    <n v="0"/>
    <n v="0"/>
  </r>
  <r>
    <x v="2"/>
    <n v="23"/>
    <x v="3"/>
    <n v="0"/>
    <n v="0"/>
    <n v="1.4"/>
    <n v="6.6"/>
    <n v="0"/>
    <n v="1.4"/>
    <n v="0"/>
    <n v="0"/>
  </r>
  <r>
    <x v="2"/>
    <n v="23"/>
    <x v="4"/>
    <n v="0"/>
    <n v="0"/>
    <n v="1.1000000000000001"/>
    <n v="6.1"/>
    <n v="0"/>
    <n v="1.1000000000000001"/>
    <n v="0"/>
    <n v="0"/>
  </r>
  <r>
    <x v="2"/>
    <n v="23"/>
    <x v="5"/>
    <n v="0"/>
    <n v="0"/>
    <n v="1.1000000000000001"/>
    <n v="4.5999999999999996"/>
    <n v="0"/>
    <n v="1.1000000000000001"/>
    <n v="0"/>
    <n v="0"/>
  </r>
  <r>
    <x v="2"/>
    <n v="23"/>
    <x v="6"/>
    <n v="0"/>
    <n v="23"/>
    <n v="1.7"/>
    <n v="6.2"/>
    <n v="21.763000000000002"/>
    <n v="0.61799999999999999"/>
    <n v="2086.105"/>
    <n v="1491.279"/>
  </r>
  <r>
    <x v="2"/>
    <n v="23"/>
    <x v="7"/>
    <n v="0"/>
    <n v="68"/>
    <n v="1.7"/>
    <n v="5.7"/>
    <n v="64.650000000000006"/>
    <n v="1.504"/>
    <n v="6173.8739999999998"/>
    <n v="5499.7740000000003"/>
  </r>
  <r>
    <x v="2"/>
    <n v="23"/>
    <x v="8"/>
    <n v="0"/>
    <n v="124"/>
    <n v="1.7"/>
    <n v="4.0999999999999996"/>
    <n v="119.036"/>
    <n v="2.9569999999999999"/>
    <n v="11297.688"/>
    <n v="10516.182000000001"/>
  </r>
  <r>
    <x v="2"/>
    <n v="23"/>
    <x v="9"/>
    <n v="0"/>
    <n v="171"/>
    <n v="1.1000000000000001"/>
    <n v="5.7"/>
    <n v="165.22"/>
    <n v="3.226"/>
    <n v="15663.021000000001"/>
    <n v="14782.949000000001"/>
  </r>
  <r>
    <x v="2"/>
    <n v="23"/>
    <x v="10"/>
    <n v="0"/>
    <n v="205"/>
    <n v="1.1000000000000001"/>
    <n v="3.6"/>
    <n v="198.96100000000001"/>
    <n v="4.9710000000000001"/>
    <n v="18721.377"/>
    <n v="17768.381000000001"/>
  </r>
  <r>
    <x v="2"/>
    <n v="23"/>
    <x v="11"/>
    <n v="0"/>
    <n v="186"/>
    <n v="1.1000000000000001"/>
    <n v="6.2"/>
    <n v="179.77699999999999"/>
    <n v="3.5550000000000002"/>
    <n v="17019.173999999999"/>
    <n v="16107.157999999999"/>
  </r>
  <r>
    <x v="2"/>
    <n v="23"/>
    <x v="12"/>
    <n v="0"/>
    <n v="187"/>
    <n v="1.1000000000000001"/>
    <n v="6.2"/>
    <n v="180.773"/>
    <n v="3.5390000000000001"/>
    <n v="17114.609"/>
    <n v="16200.322"/>
  </r>
  <r>
    <x v="2"/>
    <n v="23"/>
    <x v="13"/>
    <n v="0"/>
    <n v="172"/>
    <n v="1.1000000000000001"/>
    <n v="5.0999999999999996"/>
    <n v="165.88200000000001"/>
    <n v="3.5409999999999999"/>
    <n v="15704.66"/>
    <n v="14823.616"/>
  </r>
  <r>
    <x v="2"/>
    <n v="23"/>
    <x v="14"/>
    <n v="0"/>
    <n v="144"/>
    <n v="1.1000000000000001"/>
    <n v="5.7"/>
    <n v="138.292"/>
    <n v="2.754"/>
    <n v="13136.583000000001"/>
    <n v="12314.348"/>
  </r>
  <r>
    <x v="2"/>
    <n v="23"/>
    <x v="15"/>
    <n v="0"/>
    <n v="87"/>
    <n v="1.1000000000000001"/>
    <n v="5.0999999999999996"/>
    <n v="82.632999999999996"/>
    <n v="1.5620000000000001"/>
    <n v="7889.241"/>
    <n v="7180.1809999999996"/>
  </r>
  <r>
    <x v="2"/>
    <n v="23"/>
    <x v="16"/>
    <n v="0"/>
    <n v="48"/>
    <n v="1.1000000000000001"/>
    <n v="7.7"/>
    <n v="45.456000000000003"/>
    <n v="0.69799999999999995"/>
    <n v="4355.7259999999997"/>
    <n v="3717.5889999999999"/>
  </r>
  <r>
    <x v="2"/>
    <n v="23"/>
    <x v="17"/>
    <n v="0"/>
    <n v="16"/>
    <n v="1.7"/>
    <n v="7.7"/>
    <n v="15.121"/>
    <n v="0.71699999999999997"/>
    <n v="1448.8389999999999"/>
    <n v="865.85699999999997"/>
  </r>
  <r>
    <x v="2"/>
    <n v="23"/>
    <x v="18"/>
    <n v="0"/>
    <n v="0"/>
    <n v="2.2000000000000002"/>
    <n v="5.0999999999999996"/>
    <n v="0"/>
    <n v="2.2000000000000002"/>
    <n v="0"/>
    <n v="0"/>
  </r>
  <r>
    <x v="2"/>
    <n v="23"/>
    <x v="19"/>
    <n v="0"/>
    <n v="0"/>
    <n v="1.7"/>
    <n v="3.1"/>
    <n v="0"/>
    <n v="1.7"/>
    <n v="0"/>
    <n v="0"/>
  </r>
  <r>
    <x v="2"/>
    <n v="23"/>
    <x v="20"/>
    <n v="0"/>
    <n v="0"/>
    <n v="1.1000000000000001"/>
    <n v="2.6"/>
    <n v="0"/>
    <n v="1.1000000000000001"/>
    <n v="0"/>
    <n v="0"/>
  </r>
  <r>
    <x v="2"/>
    <n v="23"/>
    <x v="21"/>
    <n v="0"/>
    <n v="0"/>
    <n v="1.1000000000000001"/>
    <n v="2.6"/>
    <n v="0"/>
    <n v="1.1000000000000001"/>
    <n v="0"/>
    <n v="0"/>
  </r>
  <r>
    <x v="2"/>
    <n v="23"/>
    <x v="22"/>
    <n v="0"/>
    <n v="0"/>
    <n v="-0.8"/>
    <n v="3.2"/>
    <n v="0"/>
    <n v="-0.8"/>
    <n v="0"/>
    <n v="0"/>
  </r>
  <r>
    <x v="2"/>
    <n v="23"/>
    <x v="23"/>
    <n v="0"/>
    <n v="0"/>
    <n v="-2.7"/>
    <n v="4.3"/>
    <n v="0"/>
    <n v="-2.7"/>
    <n v="0"/>
    <n v="0"/>
  </r>
  <r>
    <x v="2"/>
    <n v="24"/>
    <x v="0"/>
    <n v="0"/>
    <n v="0"/>
    <n v="-2.5"/>
    <n v="4.4000000000000004"/>
    <n v="0"/>
    <n v="-2.5"/>
    <n v="0"/>
    <n v="0"/>
  </r>
  <r>
    <x v="2"/>
    <n v="24"/>
    <x v="1"/>
    <n v="0"/>
    <n v="0"/>
    <n v="-2.4"/>
    <n v="4.5"/>
    <n v="0"/>
    <n v="-2.4"/>
    <n v="0"/>
    <n v="0"/>
  </r>
  <r>
    <x v="2"/>
    <n v="24"/>
    <x v="2"/>
    <n v="0"/>
    <n v="0"/>
    <n v="-2.2999999999999998"/>
    <n v="4.2"/>
    <n v="0"/>
    <n v="-2.2999999999999998"/>
    <n v="0"/>
    <n v="0"/>
  </r>
  <r>
    <x v="2"/>
    <n v="24"/>
    <x v="3"/>
    <n v="0"/>
    <n v="0"/>
    <n v="-0.2"/>
    <n v="3.3"/>
    <n v="0"/>
    <n v="-0.2"/>
    <n v="0"/>
    <n v="0"/>
  </r>
  <r>
    <x v="2"/>
    <n v="24"/>
    <x v="4"/>
    <n v="0"/>
    <n v="0"/>
    <n v="1"/>
    <n v="3.4"/>
    <n v="0"/>
    <n v="1"/>
    <n v="0"/>
    <n v="0"/>
  </r>
  <r>
    <x v="2"/>
    <n v="24"/>
    <x v="5"/>
    <n v="0"/>
    <n v="0"/>
    <n v="1.1000000000000001"/>
    <n v="4.5"/>
    <n v="0"/>
    <n v="1.1000000000000001"/>
    <n v="0"/>
    <n v="0"/>
  </r>
  <r>
    <x v="2"/>
    <n v="24"/>
    <x v="6"/>
    <n v="0"/>
    <n v="28"/>
    <n v="2.2000000000000002"/>
    <n v="3.1"/>
    <n v="26.512"/>
    <n v="0.69299999999999995"/>
    <n v="2540.4920000000002"/>
    <n v="1937.135"/>
  </r>
  <r>
    <x v="2"/>
    <n v="24"/>
    <x v="7"/>
    <n v="0"/>
    <n v="61"/>
    <n v="2.8"/>
    <n v="2.6"/>
    <n v="57.814"/>
    <n v="2.2639999999999998"/>
    <n v="5503.2849999999999"/>
    <n v="4842.5810000000001"/>
  </r>
  <r>
    <x v="2"/>
    <n v="24"/>
    <x v="8"/>
    <n v="0"/>
    <n v="96"/>
    <n v="3.3"/>
    <n v="3.6"/>
    <n v="91.405000000000001"/>
    <n v="3.8740000000000001"/>
    <n v="8641.3259999999991"/>
    <n v="7916.6210000000001"/>
  </r>
  <r>
    <x v="2"/>
    <n v="24"/>
    <x v="9"/>
    <n v="0"/>
    <n v="114"/>
    <n v="4.4000000000000004"/>
    <n v="3.1"/>
    <n v="108.752"/>
    <n v="5.6379999999999999"/>
    <n v="10203.781000000001"/>
    <n v="9445.9580000000005"/>
  </r>
  <r>
    <x v="2"/>
    <n v="24"/>
    <x v="10"/>
    <n v="0"/>
    <n v="139"/>
    <n v="4.4000000000000004"/>
    <n v="3.1"/>
    <n v="133.20099999999999"/>
    <n v="6.4029999999999996"/>
    <n v="12456.555"/>
    <n v="11649.516"/>
  </r>
  <r>
    <x v="2"/>
    <n v="24"/>
    <x v="11"/>
    <n v="0"/>
    <n v="152"/>
    <n v="4.4000000000000004"/>
    <n v="3.6"/>
    <n v="146.00800000000001"/>
    <n v="6.7309999999999999"/>
    <n v="13634.852999999999"/>
    <n v="12801.383"/>
  </r>
  <r>
    <x v="2"/>
    <n v="24"/>
    <x v="12"/>
    <n v="0"/>
    <n v="152"/>
    <n v="5.6"/>
    <n v="4.0999999999999996"/>
    <n v="146.00700000000001"/>
    <n v="7.8259999999999996"/>
    <n v="13570.186"/>
    <n v="12738.179"/>
  </r>
  <r>
    <x v="2"/>
    <n v="24"/>
    <x v="13"/>
    <n v="0"/>
    <n v="139"/>
    <n v="7.2"/>
    <n v="4.0999999999999996"/>
    <n v="133.19900000000001"/>
    <n v="9.1140000000000008"/>
    <n v="12310.331"/>
    <n v="11506.539000000001"/>
  </r>
  <r>
    <x v="2"/>
    <n v="24"/>
    <x v="14"/>
    <n v="0"/>
    <n v="115"/>
    <n v="7.8"/>
    <n v="5.0999999999999996"/>
    <n v="109.726"/>
    <n v="8.9120000000000008"/>
    <n v="10149.949000000001"/>
    <n v="9393.2800000000007"/>
  </r>
  <r>
    <x v="2"/>
    <n v="24"/>
    <x v="15"/>
    <n v="0"/>
    <n v="97"/>
    <n v="8.3000000000000007"/>
    <n v="3.1"/>
    <n v="92.373000000000005"/>
    <n v="9.1820000000000004"/>
    <n v="8534.6569999999992"/>
    <n v="7812.1819999999998"/>
  </r>
  <r>
    <x v="2"/>
    <n v="24"/>
    <x v="16"/>
    <n v="0"/>
    <n v="52"/>
    <n v="7.2"/>
    <n v="2.6"/>
    <n v="49.256"/>
    <n v="6.76"/>
    <n v="4599.1499999999996"/>
    <n v="3956.2640000000001"/>
  </r>
  <r>
    <x v="2"/>
    <n v="24"/>
    <x v="17"/>
    <n v="4"/>
    <n v="29"/>
    <n v="5.9"/>
    <n v="2.9"/>
    <n v="28.001000000000001"/>
    <n v="4.6539999999999999"/>
    <n v="2615.232"/>
    <n v="2010.4649999999999"/>
  </r>
  <r>
    <x v="2"/>
    <n v="24"/>
    <x v="18"/>
    <n v="0"/>
    <n v="0"/>
    <n v="4.4000000000000004"/>
    <n v="3.1"/>
    <n v="0"/>
    <n v="4.4000000000000004"/>
    <n v="0"/>
    <n v="0"/>
  </r>
  <r>
    <x v="2"/>
    <n v="24"/>
    <x v="19"/>
    <n v="0"/>
    <n v="0"/>
    <n v="4.4000000000000004"/>
    <n v="2.6"/>
    <n v="0"/>
    <n v="4.4000000000000004"/>
    <n v="0"/>
    <n v="0"/>
  </r>
  <r>
    <x v="2"/>
    <n v="24"/>
    <x v="20"/>
    <n v="0"/>
    <n v="0"/>
    <n v="4.4000000000000004"/>
    <n v="5.0999999999999996"/>
    <n v="0"/>
    <n v="4.4000000000000004"/>
    <n v="0"/>
    <n v="0"/>
  </r>
  <r>
    <x v="2"/>
    <n v="24"/>
    <x v="21"/>
    <n v="0"/>
    <n v="0"/>
    <n v="4.4000000000000004"/>
    <n v="5.0999999999999996"/>
    <n v="0"/>
    <n v="4.4000000000000004"/>
    <n v="0"/>
    <n v="0"/>
  </r>
  <r>
    <x v="2"/>
    <n v="24"/>
    <x v="22"/>
    <n v="0"/>
    <n v="0"/>
    <n v="3.8"/>
    <n v="4.5"/>
    <n v="0"/>
    <n v="3.8"/>
    <n v="0"/>
    <n v="0"/>
  </r>
  <r>
    <x v="2"/>
    <n v="24"/>
    <x v="23"/>
    <n v="0"/>
    <n v="0"/>
    <n v="3.3"/>
    <n v="4"/>
    <n v="0"/>
    <n v="3.3"/>
    <n v="0"/>
    <n v="0"/>
  </r>
  <r>
    <x v="2"/>
    <n v="25"/>
    <x v="0"/>
    <n v="0"/>
    <n v="0"/>
    <n v="3.7"/>
    <n v="3.4"/>
    <n v="0"/>
    <n v="3.7"/>
    <n v="0"/>
    <n v="0"/>
  </r>
  <r>
    <x v="2"/>
    <n v="25"/>
    <x v="1"/>
    <n v="0"/>
    <n v="0"/>
    <n v="2.1"/>
    <n v="2.8"/>
    <n v="0"/>
    <n v="2.1"/>
    <n v="0"/>
    <n v="0"/>
  </r>
  <r>
    <x v="2"/>
    <n v="25"/>
    <x v="2"/>
    <n v="0"/>
    <n v="0"/>
    <n v="1.6"/>
    <n v="2.2999999999999998"/>
    <n v="0"/>
    <n v="1.6"/>
    <n v="0"/>
    <n v="0"/>
  </r>
  <r>
    <x v="2"/>
    <n v="25"/>
    <x v="3"/>
    <n v="0"/>
    <n v="0"/>
    <n v="1"/>
    <n v="1.7"/>
    <n v="0"/>
    <n v="1"/>
    <n v="0"/>
    <n v="0"/>
  </r>
  <r>
    <x v="2"/>
    <n v="25"/>
    <x v="4"/>
    <n v="0"/>
    <n v="0"/>
    <n v="0.4"/>
    <n v="1.1000000000000001"/>
    <n v="0"/>
    <n v="0.4"/>
    <n v="0"/>
    <n v="0"/>
  </r>
  <r>
    <x v="2"/>
    <n v="25"/>
    <x v="5"/>
    <n v="0"/>
    <n v="0"/>
    <n v="0.9"/>
    <n v="0.6"/>
    <n v="0"/>
    <n v="0.9"/>
    <n v="0"/>
    <n v="0"/>
  </r>
  <r>
    <x v="2"/>
    <n v="25"/>
    <x v="6"/>
    <n v="0"/>
    <n v="24"/>
    <n v="3.3"/>
    <n v="0"/>
    <n v="22.707999999999998"/>
    <n v="-0.80800000000000005"/>
    <n v="2189.752"/>
    <n v="1592.9849999999999"/>
  </r>
  <r>
    <x v="2"/>
    <n v="25"/>
    <x v="7"/>
    <n v="0"/>
    <n v="71"/>
    <n v="3.3"/>
    <n v="2.1"/>
    <n v="67.521000000000001"/>
    <n v="3.008"/>
    <n v="6406.9549999999999"/>
    <n v="5728.1639999999998"/>
  </r>
  <r>
    <x v="2"/>
    <n v="25"/>
    <x v="8"/>
    <n v="0"/>
    <n v="127"/>
    <n v="3.3"/>
    <n v="0"/>
    <n v="121.896"/>
    <n v="6.3769999999999998"/>
    <n v="11400.627"/>
    <n v="10616.871999999999"/>
  </r>
  <r>
    <x v="2"/>
    <n v="25"/>
    <x v="9"/>
    <n v="0"/>
    <n v="174"/>
    <n v="3.9"/>
    <n v="3.1"/>
    <n v="168.07900000000001"/>
    <n v="6.9420000000000002"/>
    <n v="15681.607"/>
    <n v="14801.102999999999"/>
  </r>
  <r>
    <x v="2"/>
    <n v="25"/>
    <x v="10"/>
    <n v="0"/>
    <n v="208"/>
    <n v="3.9"/>
    <n v="3.1"/>
    <n v="201.82499999999999"/>
    <n v="8.077"/>
    <n v="18737.525000000001"/>
    <n v="17784.134999999998"/>
  </r>
  <r>
    <x v="2"/>
    <n v="25"/>
    <x v="11"/>
    <n v="0"/>
    <n v="225"/>
    <n v="5"/>
    <n v="2.6"/>
    <n v="218.816"/>
    <n v="10.093"/>
    <n v="20136.629000000001"/>
    <n v="19148.807000000001"/>
  </r>
  <r>
    <x v="2"/>
    <n v="25"/>
    <x v="12"/>
    <n v="0"/>
    <n v="225"/>
    <n v="6.7"/>
    <n v="0"/>
    <n v="218.81200000000001"/>
    <n v="16.690999999999999"/>
    <n v="19552.728999999999"/>
    <n v="18579.357"/>
  </r>
  <r>
    <x v="2"/>
    <n v="25"/>
    <x v="13"/>
    <n v="0"/>
    <n v="208"/>
    <n v="7.2"/>
    <n v="0"/>
    <n v="201.815"/>
    <n v="16.516999999999999"/>
    <n v="18048.096000000001"/>
    <n v="17111.425999999999"/>
  </r>
  <r>
    <x v="2"/>
    <n v="25"/>
    <x v="14"/>
    <n v="0"/>
    <n v="174"/>
    <n v="7.2"/>
    <n v="0"/>
    <n v="168.06399999999999"/>
    <n v="14.782999999999999"/>
    <n v="15147.571"/>
    <n v="14279.477000000001"/>
  </r>
  <r>
    <x v="2"/>
    <n v="25"/>
    <x v="15"/>
    <n v="0"/>
    <n v="127"/>
    <n v="6.7"/>
    <n v="2.1"/>
    <n v="121.88"/>
    <n v="8.9499999999999993"/>
    <n v="11272.371999999999"/>
    <n v="10491.419"/>
  </r>
  <r>
    <x v="2"/>
    <n v="25"/>
    <x v="16"/>
    <n v="0"/>
    <n v="59"/>
    <n v="6.1"/>
    <n v="2.1"/>
    <n v="55.91"/>
    <n v="5.9930000000000003"/>
    <n v="5237.7910000000002"/>
    <n v="4582.348"/>
  </r>
  <r>
    <x v="2"/>
    <n v="25"/>
    <x v="17"/>
    <n v="0"/>
    <n v="20"/>
    <n v="4.4000000000000004"/>
    <n v="2.6"/>
    <n v="18.911000000000001"/>
    <n v="2.84"/>
    <n v="1795.761"/>
    <n v="1206.348"/>
  </r>
  <r>
    <x v="2"/>
    <n v="25"/>
    <x v="18"/>
    <n v="0"/>
    <n v="0"/>
    <n v="3.9"/>
    <n v="3.1"/>
    <n v="0"/>
    <n v="3.9"/>
    <n v="0"/>
    <n v="0"/>
  </r>
  <r>
    <x v="2"/>
    <n v="25"/>
    <x v="19"/>
    <n v="0"/>
    <n v="0"/>
    <n v="3.9"/>
    <n v="2.6"/>
    <n v="0"/>
    <n v="3.9"/>
    <n v="0"/>
    <n v="0"/>
  </r>
  <r>
    <x v="2"/>
    <n v="25"/>
    <x v="20"/>
    <n v="0"/>
    <n v="0"/>
    <n v="3.9"/>
    <n v="0"/>
    <n v="0"/>
    <n v="3.9"/>
    <n v="0"/>
    <n v="0"/>
  </r>
  <r>
    <x v="2"/>
    <n v="25"/>
    <x v="21"/>
    <n v="0"/>
    <n v="0"/>
    <n v="3.9"/>
    <n v="0"/>
    <n v="0"/>
    <n v="3.9"/>
    <n v="0"/>
    <n v="0"/>
  </r>
  <r>
    <x v="2"/>
    <n v="25"/>
    <x v="22"/>
    <n v="0"/>
    <n v="0"/>
    <n v="3.7"/>
    <n v="0"/>
    <n v="0"/>
    <n v="3.7"/>
    <n v="0"/>
    <n v="0"/>
  </r>
  <r>
    <x v="2"/>
    <n v="25"/>
    <x v="23"/>
    <n v="0"/>
    <n v="0"/>
    <n v="3.5"/>
    <n v="0.3"/>
    <n v="0"/>
    <n v="3.5"/>
    <n v="0"/>
    <n v="0"/>
  </r>
  <r>
    <x v="2"/>
    <n v="26"/>
    <x v="0"/>
    <n v="0"/>
    <n v="0"/>
    <n v="2.2999999999999998"/>
    <n v="0"/>
    <n v="0"/>
    <n v="2.2999999999999998"/>
    <n v="0"/>
    <n v="0"/>
  </r>
  <r>
    <x v="2"/>
    <n v="26"/>
    <x v="1"/>
    <n v="0"/>
    <n v="0"/>
    <n v="2.1"/>
    <n v="0"/>
    <n v="0"/>
    <n v="2.1"/>
    <n v="0"/>
    <n v="0"/>
  </r>
  <r>
    <x v="2"/>
    <n v="26"/>
    <x v="2"/>
    <n v="0"/>
    <n v="0"/>
    <n v="2"/>
    <n v="0"/>
    <n v="0"/>
    <n v="2"/>
    <n v="0"/>
    <n v="0"/>
  </r>
  <r>
    <x v="2"/>
    <n v="26"/>
    <x v="3"/>
    <n v="0"/>
    <n v="0"/>
    <n v="1.8"/>
    <n v="0"/>
    <n v="0"/>
    <n v="1.8"/>
    <n v="0"/>
    <n v="0"/>
  </r>
  <r>
    <x v="2"/>
    <n v="26"/>
    <x v="4"/>
    <n v="0"/>
    <n v="0"/>
    <n v="1.6"/>
    <n v="0"/>
    <n v="0"/>
    <n v="1.6"/>
    <n v="0"/>
    <n v="0"/>
  </r>
  <r>
    <x v="2"/>
    <n v="26"/>
    <x v="5"/>
    <n v="5"/>
    <n v="0"/>
    <n v="1.4"/>
    <n v="0"/>
    <n v="2.5999999999999999E-2"/>
    <n v="-3.8159999999999998"/>
    <n v="2.5070000000000001"/>
    <n v="0"/>
  </r>
  <r>
    <x v="2"/>
    <n v="26"/>
    <x v="6"/>
    <n v="291"/>
    <n v="35"/>
    <n v="2.2000000000000002"/>
    <n v="0"/>
    <n v="78.212000000000003"/>
    <n v="0.85599999999999998"/>
    <n v="5767.8959999999997"/>
    <n v="5101.9250000000002"/>
  </r>
  <r>
    <x v="2"/>
    <n v="26"/>
    <x v="7"/>
    <n v="473"/>
    <n v="90"/>
    <n v="6.7"/>
    <n v="3.1"/>
    <n v="274.52499999999998"/>
    <n v="12.568"/>
    <n v="23097.973000000002"/>
    <n v="22035.072"/>
  </r>
  <r>
    <x v="2"/>
    <n v="26"/>
    <x v="8"/>
    <n v="339"/>
    <n v="182"/>
    <n v="5.6"/>
    <n v="5.0999999999999996"/>
    <n v="391.351"/>
    <n v="13.353999999999999"/>
    <n v="34936.027000000002"/>
    <n v="33543.144999999997"/>
  </r>
  <r>
    <x v="2"/>
    <n v="26"/>
    <x v="9"/>
    <n v="227"/>
    <n v="402"/>
    <n v="7.2"/>
    <n v="3.1"/>
    <n v="598.56500000000005"/>
    <n v="23.094000000000001"/>
    <n v="51819.788999999997"/>
    <n v="49873.637000000002"/>
  </r>
  <r>
    <x v="2"/>
    <n v="26"/>
    <x v="10"/>
    <n v="445"/>
    <n v="201"/>
    <n v="7.2"/>
    <n v="2.1"/>
    <n v="620.75800000000004"/>
    <n v="26.704999999999998"/>
    <n v="52895.527000000002"/>
    <n v="50910.832000000002"/>
  </r>
  <r>
    <x v="2"/>
    <n v="26"/>
    <x v="11"/>
    <n v="435"/>
    <n v="379"/>
    <n v="8.3000000000000007"/>
    <n v="3.1"/>
    <n v="824.41099999999994"/>
    <n v="30.95"/>
    <n v="68898.429999999993"/>
    <n v="66293.773000000001"/>
  </r>
  <r>
    <x v="2"/>
    <n v="26"/>
    <x v="12"/>
    <n v="573"/>
    <n v="279"/>
    <n v="8.9"/>
    <n v="0"/>
    <n v="856.07799999999997"/>
    <n v="47.932000000000002"/>
    <n v="65665.304999999993"/>
    <n v="63192.940999999999"/>
  </r>
  <r>
    <x v="2"/>
    <n v="26"/>
    <x v="13"/>
    <n v="220"/>
    <n v="269"/>
    <n v="9.4"/>
    <n v="2.6"/>
    <n v="486.05799999999999"/>
    <n v="24.831"/>
    <n v="41803.133000000002"/>
    <n v="40196.940999999999"/>
  </r>
  <r>
    <x v="2"/>
    <n v="26"/>
    <x v="14"/>
    <n v="184"/>
    <n v="294"/>
    <n v="9.4"/>
    <n v="0"/>
    <n v="447.46100000000001"/>
    <n v="31.417999999999999"/>
    <n v="37228.355000000003"/>
    <n v="35766.055"/>
  </r>
  <r>
    <x v="2"/>
    <n v="26"/>
    <x v="15"/>
    <n v="406"/>
    <n v="207"/>
    <n v="10"/>
    <n v="3.1"/>
    <n v="456.33300000000003"/>
    <n v="22.209"/>
    <n v="39108.370999999999"/>
    <n v="37587.800999999999"/>
  </r>
  <r>
    <x v="2"/>
    <n v="26"/>
    <x v="16"/>
    <n v="262"/>
    <n v="118"/>
    <n v="9.4"/>
    <n v="5.0999999999999996"/>
    <n v="220.482"/>
    <n v="13.778"/>
    <n v="18915.455000000002"/>
    <n v="17957.723000000002"/>
  </r>
  <r>
    <x v="2"/>
    <n v="26"/>
    <x v="17"/>
    <n v="0"/>
    <n v="32"/>
    <n v="8.9"/>
    <n v="6.2"/>
    <n v="30.331"/>
    <n v="8.4489999999999998"/>
    <n v="2811.4209999999998"/>
    <n v="2202.944"/>
  </r>
  <r>
    <x v="2"/>
    <n v="26"/>
    <x v="18"/>
    <n v="0"/>
    <n v="0"/>
    <n v="7.2"/>
    <n v="4.0999999999999996"/>
    <n v="0"/>
    <n v="7.2"/>
    <n v="0"/>
    <n v="0"/>
  </r>
  <r>
    <x v="2"/>
    <n v="26"/>
    <x v="19"/>
    <n v="0"/>
    <n v="0"/>
    <n v="6.7"/>
    <n v="3.1"/>
    <n v="0"/>
    <n v="6.7"/>
    <n v="0"/>
    <n v="0"/>
  </r>
  <r>
    <x v="2"/>
    <n v="26"/>
    <x v="20"/>
    <n v="0"/>
    <n v="0"/>
    <n v="6.1"/>
    <n v="3.1"/>
    <n v="0"/>
    <n v="6.1"/>
    <n v="0"/>
    <n v="0"/>
  </r>
  <r>
    <x v="2"/>
    <n v="26"/>
    <x v="21"/>
    <n v="0"/>
    <n v="0"/>
    <n v="5.6"/>
    <n v="3.6"/>
    <n v="0"/>
    <n v="5.6"/>
    <n v="0"/>
    <n v="0"/>
  </r>
  <r>
    <x v="2"/>
    <n v="26"/>
    <x v="22"/>
    <n v="0"/>
    <n v="0"/>
    <n v="4.8"/>
    <n v="6.1"/>
    <n v="0"/>
    <n v="4.8"/>
    <n v="0"/>
    <n v="0"/>
  </r>
  <r>
    <x v="2"/>
    <n v="26"/>
    <x v="23"/>
    <n v="0"/>
    <n v="0"/>
    <n v="3.9"/>
    <n v="6"/>
    <n v="0"/>
    <n v="3.9"/>
    <n v="0"/>
    <n v="0"/>
  </r>
  <r>
    <x v="2"/>
    <n v="27"/>
    <x v="0"/>
    <n v="0"/>
    <n v="0"/>
    <n v="4.0999999999999996"/>
    <n v="3.3"/>
    <n v="0"/>
    <n v="4.0999999999999996"/>
    <n v="0"/>
    <n v="0"/>
  </r>
  <r>
    <x v="2"/>
    <n v="27"/>
    <x v="1"/>
    <n v="0"/>
    <n v="0"/>
    <n v="4.2"/>
    <n v="3.2"/>
    <n v="0"/>
    <n v="4.2"/>
    <n v="0"/>
    <n v="0"/>
  </r>
  <r>
    <x v="2"/>
    <n v="27"/>
    <x v="2"/>
    <n v="0"/>
    <n v="0"/>
    <n v="3.4"/>
    <n v="3"/>
    <n v="0"/>
    <n v="3.4"/>
    <n v="0"/>
    <n v="0"/>
  </r>
  <r>
    <x v="2"/>
    <n v="27"/>
    <x v="3"/>
    <n v="0"/>
    <n v="0"/>
    <n v="2.5"/>
    <n v="2.9"/>
    <n v="0"/>
    <n v="2.5"/>
    <n v="0"/>
    <n v="0"/>
  </r>
  <r>
    <x v="2"/>
    <n v="27"/>
    <x v="4"/>
    <n v="0"/>
    <n v="0"/>
    <n v="2.7"/>
    <n v="2.8"/>
    <n v="0"/>
    <n v="2.7"/>
    <n v="0"/>
    <n v="0"/>
  </r>
  <r>
    <x v="2"/>
    <n v="27"/>
    <x v="5"/>
    <n v="0"/>
    <n v="0"/>
    <n v="2.8"/>
    <n v="2.7"/>
    <n v="0"/>
    <n v="2.8"/>
    <n v="0"/>
    <n v="0"/>
  </r>
  <r>
    <x v="2"/>
    <n v="27"/>
    <x v="6"/>
    <n v="0"/>
    <n v="26"/>
    <n v="5"/>
    <n v="2.6"/>
    <n v="24.602"/>
    <n v="3.3660000000000001"/>
    <n v="2330.951"/>
    <n v="1731.5360000000001"/>
  </r>
  <r>
    <x v="2"/>
    <n v="27"/>
    <x v="7"/>
    <n v="0"/>
    <n v="47"/>
    <n v="5"/>
    <n v="0"/>
    <n v="44.506"/>
    <n v="2.5830000000000002"/>
    <n v="4230.7569999999996"/>
    <n v="3595.05"/>
  </r>
  <r>
    <x v="2"/>
    <n v="27"/>
    <x v="8"/>
    <n v="0"/>
    <n v="85"/>
    <n v="5.6"/>
    <n v="2.6"/>
    <n v="80.659000000000006"/>
    <n v="5.8689999999999998"/>
    <n v="7560.393"/>
    <n v="6858.1120000000001"/>
  </r>
  <r>
    <x v="2"/>
    <n v="27"/>
    <x v="9"/>
    <n v="0"/>
    <n v="119"/>
    <n v="6.1"/>
    <n v="4.0999999999999996"/>
    <n v="113.59699999999999"/>
    <n v="7.3029999999999999"/>
    <n v="10581.954"/>
    <n v="9815.9889999999996"/>
  </r>
  <r>
    <x v="2"/>
    <n v="27"/>
    <x v="10"/>
    <n v="0"/>
    <n v="143"/>
    <n v="6.7"/>
    <n v="2.6"/>
    <n v="137.08000000000001"/>
    <n v="8.9809999999999999"/>
    <n v="12676.438"/>
    <n v="11864.502"/>
  </r>
  <r>
    <x v="2"/>
    <n v="27"/>
    <x v="11"/>
    <n v="0"/>
    <n v="156"/>
    <n v="7.2"/>
    <n v="2.1"/>
    <n v="149.89500000000001"/>
    <n v="10.180999999999999"/>
    <n v="13788.824000000001"/>
    <n v="12951.866"/>
  </r>
  <r>
    <x v="2"/>
    <n v="27"/>
    <x v="12"/>
    <n v="0"/>
    <n v="155"/>
    <n v="7.8"/>
    <n v="2.6"/>
    <n v="148.90799999999999"/>
    <n v="10.601000000000001"/>
    <n v="13672.781000000001"/>
    <n v="12838.453"/>
  </r>
  <r>
    <x v="2"/>
    <n v="27"/>
    <x v="13"/>
    <n v="0"/>
    <n v="143"/>
    <n v="8.3000000000000007"/>
    <n v="3.1"/>
    <n v="137.078"/>
    <n v="10.595000000000001"/>
    <n v="12586.807000000001"/>
    <n v="11776.869000000001"/>
  </r>
  <r>
    <x v="2"/>
    <n v="27"/>
    <x v="14"/>
    <n v="0"/>
    <n v="119"/>
    <n v="8.9"/>
    <n v="2.6"/>
    <n v="113.596"/>
    <n v="10.603999999999999"/>
    <n v="10430.268"/>
    <n v="9667.5740000000005"/>
  </r>
  <r>
    <x v="2"/>
    <n v="27"/>
    <x v="15"/>
    <n v="0"/>
    <n v="85"/>
    <n v="8.3000000000000007"/>
    <n v="4.0999999999999996"/>
    <n v="80.662000000000006"/>
    <n v="8.7889999999999997"/>
    <n v="7465.4369999999999"/>
    <n v="6765.1080000000002"/>
  </r>
  <r>
    <x v="2"/>
    <n v="27"/>
    <x v="16"/>
    <n v="0"/>
    <n v="46"/>
    <n v="8.9"/>
    <n v="2.6"/>
    <n v="43.555999999999997"/>
    <n v="8.2620000000000005"/>
    <n v="4040.5189999999998"/>
    <n v="3408.502"/>
  </r>
  <r>
    <x v="2"/>
    <n v="27"/>
    <x v="17"/>
    <n v="0"/>
    <n v="22"/>
    <n v="8.9"/>
    <n v="2.6"/>
    <n v="20.806000000000001"/>
    <n v="7.415"/>
    <n v="1937.2449999999999"/>
    <n v="1345.1980000000001"/>
  </r>
  <r>
    <x v="2"/>
    <n v="27"/>
    <x v="18"/>
    <n v="0"/>
    <n v="0"/>
    <n v="8.9"/>
    <n v="0"/>
    <n v="0"/>
    <n v="8.9"/>
    <n v="0"/>
    <n v="0"/>
  </r>
  <r>
    <x v="2"/>
    <n v="27"/>
    <x v="19"/>
    <n v="0"/>
    <n v="0"/>
    <n v="8.9"/>
    <n v="2.1"/>
    <n v="0"/>
    <n v="8.9"/>
    <n v="0"/>
    <n v="0"/>
  </r>
  <r>
    <x v="2"/>
    <n v="27"/>
    <x v="20"/>
    <n v="0"/>
    <n v="0"/>
    <n v="8.9"/>
    <n v="3.1"/>
    <n v="0"/>
    <n v="8.9"/>
    <n v="0"/>
    <n v="0"/>
  </r>
  <r>
    <x v="2"/>
    <n v="27"/>
    <x v="21"/>
    <n v="0"/>
    <n v="0"/>
    <n v="7.8"/>
    <n v="0"/>
    <n v="0"/>
    <n v="7.8"/>
    <n v="0"/>
    <n v="0"/>
  </r>
  <r>
    <x v="2"/>
    <n v="27"/>
    <x v="22"/>
    <n v="0"/>
    <n v="0"/>
    <n v="9.4"/>
    <n v="1.3"/>
    <n v="0"/>
    <n v="9.4"/>
    <n v="0"/>
    <n v="0"/>
  </r>
  <r>
    <x v="2"/>
    <n v="27"/>
    <x v="23"/>
    <n v="0"/>
    <n v="0"/>
    <n v="10"/>
    <n v="2.6"/>
    <n v="0"/>
    <n v="10"/>
    <n v="0"/>
    <n v="0"/>
  </r>
  <r>
    <x v="2"/>
    <n v="28"/>
    <x v="0"/>
    <n v="0"/>
    <n v="0"/>
    <n v="10.7"/>
    <n v="2.4"/>
    <n v="0"/>
    <n v="10.7"/>
    <n v="0"/>
    <n v="0"/>
  </r>
  <r>
    <x v="2"/>
    <n v="28"/>
    <x v="1"/>
    <n v="0"/>
    <n v="0"/>
    <n v="12.3"/>
    <n v="1.1000000000000001"/>
    <n v="0"/>
    <n v="12.3"/>
    <n v="0"/>
    <n v="0"/>
  </r>
  <r>
    <x v="2"/>
    <n v="28"/>
    <x v="2"/>
    <n v="0"/>
    <n v="0"/>
    <n v="11.9"/>
    <n v="4"/>
    <n v="0"/>
    <n v="11.9"/>
    <n v="0"/>
    <n v="0"/>
  </r>
  <r>
    <x v="2"/>
    <n v="28"/>
    <x v="3"/>
    <n v="0"/>
    <n v="0"/>
    <n v="13.5"/>
    <n v="5.3"/>
    <n v="0"/>
    <n v="13.5"/>
    <n v="0"/>
    <n v="0"/>
  </r>
  <r>
    <x v="2"/>
    <n v="28"/>
    <x v="4"/>
    <n v="0"/>
    <n v="0"/>
    <n v="14.2"/>
    <n v="6.1"/>
    <n v="0"/>
    <n v="14.2"/>
    <n v="0"/>
    <n v="0"/>
  </r>
  <r>
    <x v="2"/>
    <n v="28"/>
    <x v="5"/>
    <n v="3"/>
    <n v="0"/>
    <n v="14.8"/>
    <n v="4.3"/>
    <n v="1.4999999999999999E-2"/>
    <n v="13.039"/>
    <n v="1.3720000000000001"/>
    <n v="0"/>
  </r>
  <r>
    <x v="2"/>
    <n v="28"/>
    <x v="6"/>
    <n v="102"/>
    <n v="32"/>
    <n v="14.4"/>
    <n v="5.0999999999999996"/>
    <n v="47.259"/>
    <n v="13.875"/>
    <n v="3700.7840000000001"/>
    <n v="3075.3249999999998"/>
  </r>
  <r>
    <x v="2"/>
    <n v="28"/>
    <x v="7"/>
    <n v="547"/>
    <n v="87"/>
    <n v="17.2"/>
    <n v="7.7"/>
    <n v="304.85199999999998"/>
    <n v="21.460999999999999"/>
    <n v="24599.925999999999"/>
    <n v="23497.805"/>
  </r>
  <r>
    <x v="2"/>
    <n v="28"/>
    <x v="8"/>
    <n v="600"/>
    <n v="93"/>
    <n v="20"/>
    <n v="8.1999999999999993"/>
    <n v="462.988"/>
    <n v="27.151"/>
    <n v="38512.175999999999"/>
    <n v="37010.214999999997"/>
  </r>
  <r>
    <x v="2"/>
    <n v="28"/>
    <x v="9"/>
    <n v="743"/>
    <n v="130"/>
    <n v="21.7"/>
    <n v="9.3000000000000007"/>
    <n v="719.62599999999998"/>
    <n v="32.511000000000003"/>
    <n v="59352.336000000003"/>
    <n v="57128.004000000001"/>
  </r>
  <r>
    <x v="2"/>
    <n v="28"/>
    <x v="10"/>
    <n v="615"/>
    <n v="137"/>
    <n v="23.3"/>
    <n v="9.3000000000000007"/>
    <n v="707.70299999999997"/>
    <n v="34.228000000000002"/>
    <n v="58146.563000000002"/>
    <n v="55968.063000000002"/>
  </r>
  <r>
    <x v="2"/>
    <n v="28"/>
    <x v="11"/>
    <n v="712"/>
    <n v="136"/>
    <n v="22.8"/>
    <n v="8.1999999999999993"/>
    <n v="834.923"/>
    <n v="36.798000000000002"/>
    <n v="67796.156000000003"/>
    <n v="65237.004000000001"/>
  </r>
  <r>
    <x v="2"/>
    <n v="28"/>
    <x v="12"/>
    <n v="705"/>
    <n v="176"/>
    <n v="22.2"/>
    <n v="8.1999999999999993"/>
    <n v="875.72"/>
    <n v="37.036999999999999"/>
    <n v="71025.304999999993"/>
    <n v="68331.687999999995"/>
  </r>
  <r>
    <x v="2"/>
    <n v="28"/>
    <x v="13"/>
    <n v="597"/>
    <n v="191"/>
    <n v="21.7"/>
    <n v="8.1999999999999993"/>
    <n v="749.16600000000005"/>
    <n v="34.442999999999998"/>
    <n v="61492.07"/>
    <n v="59185.190999999999"/>
  </r>
  <r>
    <x v="2"/>
    <n v="28"/>
    <x v="14"/>
    <n v="852"/>
    <n v="94"/>
    <n v="21.1"/>
    <n v="10.3"/>
    <n v="753.53"/>
    <n v="31.966999999999999"/>
    <n v="62264.413999999997"/>
    <n v="59927.355000000003"/>
  </r>
  <r>
    <x v="2"/>
    <n v="28"/>
    <x v="15"/>
    <n v="784"/>
    <n v="78"/>
    <n v="20"/>
    <n v="11.3"/>
    <n v="550.26800000000003"/>
    <n v="27.369"/>
    <n v="45585.68"/>
    <n v="43855.129000000001"/>
  </r>
  <r>
    <x v="2"/>
    <n v="28"/>
    <x v="16"/>
    <n v="541"/>
    <n v="84"/>
    <n v="19.399999999999999"/>
    <n v="10.3"/>
    <n v="296.05500000000001"/>
    <n v="23.326000000000001"/>
    <n v="23609.146000000001"/>
    <n v="22532.984"/>
  </r>
  <r>
    <x v="2"/>
    <n v="28"/>
    <x v="17"/>
    <n v="352"/>
    <n v="33"/>
    <n v="17.8"/>
    <n v="5.0999999999999996"/>
    <n v="84.623000000000005"/>
    <n v="18.864999999999998"/>
    <n v="5560.0190000000002"/>
    <n v="4898.1880000000001"/>
  </r>
  <r>
    <x v="2"/>
    <n v="28"/>
    <x v="18"/>
    <n v="7"/>
    <n v="0"/>
    <n v="16.100000000000001"/>
    <n v="7.2"/>
    <n v="1.9E-2"/>
    <n v="14.978999999999999"/>
    <n v="1.696"/>
    <n v="0"/>
  </r>
  <r>
    <x v="2"/>
    <n v="28"/>
    <x v="19"/>
    <n v="0"/>
    <n v="0"/>
    <n v="14.4"/>
    <n v="4.0999999999999996"/>
    <n v="0"/>
    <n v="14.4"/>
    <n v="0"/>
    <n v="0"/>
  </r>
  <r>
    <x v="2"/>
    <n v="28"/>
    <x v="20"/>
    <n v="0"/>
    <n v="0"/>
    <n v="14.4"/>
    <n v="5.7"/>
    <n v="0"/>
    <n v="14.4"/>
    <n v="0"/>
    <n v="0"/>
  </r>
  <r>
    <x v="2"/>
    <n v="28"/>
    <x v="21"/>
    <n v="0"/>
    <n v="0"/>
    <n v="13.3"/>
    <n v="4.0999999999999996"/>
    <n v="0"/>
    <n v="13.3"/>
    <n v="0"/>
    <n v="0"/>
  </r>
  <r>
    <x v="2"/>
    <n v="28"/>
    <x v="22"/>
    <n v="0"/>
    <n v="0"/>
    <n v="11.5"/>
    <n v="3"/>
    <n v="0"/>
    <n v="11.5"/>
    <n v="0"/>
    <n v="0"/>
  </r>
  <r>
    <x v="2"/>
    <n v="28"/>
    <x v="23"/>
    <n v="0"/>
    <n v="0"/>
    <n v="10.7"/>
    <n v="3.9"/>
    <n v="0"/>
    <n v="10.7"/>
    <n v="0"/>
    <n v="0"/>
  </r>
  <r>
    <x v="2"/>
    <n v="29"/>
    <x v="0"/>
    <n v="0"/>
    <n v="0"/>
    <n v="9.9"/>
    <n v="3.6"/>
    <n v="0"/>
    <n v="9.9"/>
    <n v="0"/>
    <n v="0"/>
  </r>
  <r>
    <x v="2"/>
    <n v="29"/>
    <x v="1"/>
    <n v="0"/>
    <n v="0"/>
    <n v="10.1"/>
    <n v="4"/>
    <n v="0"/>
    <n v="10.1"/>
    <n v="0"/>
    <n v="0"/>
  </r>
  <r>
    <x v="2"/>
    <n v="29"/>
    <x v="2"/>
    <n v="0"/>
    <n v="0"/>
    <n v="9.1999999999999993"/>
    <n v="4.2"/>
    <n v="0"/>
    <n v="9.1999999999999993"/>
    <n v="0"/>
    <n v="0"/>
  </r>
  <r>
    <x v="2"/>
    <n v="29"/>
    <x v="3"/>
    <n v="0"/>
    <n v="0"/>
    <n v="9.4"/>
    <n v="4.3"/>
    <n v="0"/>
    <n v="9.4"/>
    <n v="0"/>
    <n v="0"/>
  </r>
  <r>
    <x v="2"/>
    <n v="29"/>
    <x v="4"/>
    <n v="0"/>
    <n v="0"/>
    <n v="8.6"/>
    <n v="3.5"/>
    <n v="0"/>
    <n v="8.6"/>
    <n v="0"/>
    <n v="0"/>
  </r>
  <r>
    <x v="2"/>
    <n v="29"/>
    <x v="5"/>
    <n v="4"/>
    <n v="1"/>
    <n v="8.8000000000000007"/>
    <n v="3.9"/>
    <n v="0.99"/>
    <n v="6.8540000000000001"/>
    <n v="92.396000000000001"/>
    <n v="0"/>
  </r>
  <r>
    <x v="2"/>
    <n v="29"/>
    <x v="6"/>
    <n v="19"/>
    <n v="28"/>
    <n v="10"/>
    <n v="3.6"/>
    <n v="29.637"/>
    <n v="8.7810000000000006"/>
    <n v="2632.886"/>
    <n v="2027.7860000000001"/>
  </r>
  <r>
    <x v="2"/>
    <n v="29"/>
    <x v="7"/>
    <n v="0"/>
    <n v="106"/>
    <n v="10.6"/>
    <n v="4.0999999999999996"/>
    <n v="101.77200000000001"/>
    <n v="11.397"/>
    <n v="9311.9120000000003"/>
    <n v="8573.0949999999993"/>
  </r>
  <r>
    <x v="2"/>
    <n v="29"/>
    <x v="8"/>
    <n v="0"/>
    <n v="176"/>
    <n v="12.2"/>
    <n v="6.2"/>
    <n v="170.565"/>
    <n v="14.385"/>
    <n v="15400.404"/>
    <n v="14526.445"/>
  </r>
  <r>
    <x v="2"/>
    <n v="29"/>
    <x v="9"/>
    <n v="0"/>
    <n v="233"/>
    <n v="13.3"/>
    <n v="4.0999999999999996"/>
    <n v="227.23"/>
    <n v="17.742999999999999"/>
    <n v="20208.330000000002"/>
    <n v="19218.726999999999"/>
  </r>
  <r>
    <x v="2"/>
    <n v="29"/>
    <x v="10"/>
    <n v="0"/>
    <n v="219"/>
    <n v="14.4"/>
    <n v="5.0999999999999996"/>
    <n v="212.58"/>
    <n v="18.123999999999999"/>
    <n v="18872.695"/>
    <n v="17916.006000000001"/>
  </r>
  <r>
    <x v="2"/>
    <n v="29"/>
    <x v="11"/>
    <n v="0"/>
    <n v="235"/>
    <n v="14.4"/>
    <n v="5.0999999999999996"/>
    <n v="228.589"/>
    <n v="18.449000000000002"/>
    <n v="20263.93"/>
    <n v="19272.940999999999"/>
  </r>
  <r>
    <x v="2"/>
    <n v="29"/>
    <x v="12"/>
    <n v="0"/>
    <n v="235"/>
    <n v="14.4"/>
    <n v="3.6"/>
    <n v="228.58699999999999"/>
    <n v="19.314"/>
    <n v="20183.800999999999"/>
    <n v="19194.807000000001"/>
  </r>
  <r>
    <x v="2"/>
    <n v="29"/>
    <x v="13"/>
    <n v="0"/>
    <n v="218"/>
    <n v="14.4"/>
    <n v="3.1"/>
    <n v="211.572"/>
    <n v="19.117000000000001"/>
    <n v="18698.300999999999"/>
    <n v="17745.866999999998"/>
  </r>
  <r>
    <x v="2"/>
    <n v="29"/>
    <x v="14"/>
    <n v="0"/>
    <n v="185"/>
    <n v="13.9"/>
    <n v="2.6"/>
    <n v="178.797"/>
    <n v="17.891999999999999"/>
    <n v="15890.228999999999"/>
    <n v="15004.85"/>
  </r>
  <r>
    <x v="2"/>
    <n v="29"/>
    <x v="15"/>
    <n v="0"/>
    <n v="139"/>
    <n v="12.8"/>
    <n v="3.6"/>
    <n v="133.56899999999999"/>
    <n v="15.022"/>
    <n v="12025.614"/>
    <n v="11228.124"/>
  </r>
  <r>
    <x v="2"/>
    <n v="29"/>
    <x v="16"/>
    <n v="0"/>
    <n v="83"/>
    <n v="12.2"/>
    <n v="3.1"/>
    <n v="79.13"/>
    <n v="12.853"/>
    <n v="7193.6909999999998"/>
    <n v="6498.9279999999999"/>
  </r>
  <r>
    <x v="2"/>
    <n v="29"/>
    <x v="17"/>
    <n v="0"/>
    <n v="27"/>
    <n v="11.1"/>
    <n v="3.6"/>
    <n v="25.55"/>
    <n v="10.063000000000001"/>
    <n v="2351.56"/>
    <n v="1751.758"/>
  </r>
  <r>
    <x v="2"/>
    <n v="29"/>
    <x v="18"/>
    <n v="0"/>
    <n v="0"/>
    <n v="9.5"/>
    <n v="2.9"/>
    <n v="0"/>
    <n v="9.5"/>
    <n v="0"/>
    <n v="0"/>
  </r>
  <r>
    <x v="2"/>
    <n v="29"/>
    <x v="19"/>
    <n v="0"/>
    <n v="0"/>
    <n v="8.3000000000000007"/>
    <n v="2.1"/>
    <n v="0"/>
    <n v="8.3000000000000007"/>
    <n v="0"/>
    <n v="0"/>
  </r>
  <r>
    <x v="2"/>
    <n v="29"/>
    <x v="20"/>
    <n v="0"/>
    <n v="0"/>
    <n v="7.2"/>
    <n v="3.1"/>
    <n v="0"/>
    <n v="7.2"/>
    <n v="0"/>
    <n v="0"/>
  </r>
  <r>
    <x v="2"/>
    <n v="29"/>
    <x v="21"/>
    <n v="0"/>
    <n v="0"/>
    <n v="5.6"/>
    <n v="2.6"/>
    <n v="0"/>
    <n v="5.6"/>
    <n v="0"/>
    <n v="0"/>
  </r>
  <r>
    <x v="2"/>
    <n v="29"/>
    <x v="22"/>
    <n v="0"/>
    <n v="0"/>
    <n v="4.5999999999999996"/>
    <n v="1"/>
    <n v="0"/>
    <n v="4.5999999999999996"/>
    <n v="0"/>
    <n v="0"/>
  </r>
  <r>
    <x v="2"/>
    <n v="29"/>
    <x v="23"/>
    <n v="0"/>
    <n v="0"/>
    <n v="1.7"/>
    <n v="2.5"/>
    <n v="0"/>
    <n v="1.7"/>
    <n v="0"/>
    <n v="0"/>
  </r>
  <r>
    <x v="2"/>
    <n v="30"/>
    <x v="0"/>
    <n v="0"/>
    <n v="0"/>
    <n v="0.7"/>
    <n v="3.4"/>
    <n v="0"/>
    <n v="0.7"/>
    <n v="0"/>
    <n v="0"/>
  </r>
  <r>
    <x v="2"/>
    <n v="30"/>
    <x v="1"/>
    <n v="0"/>
    <n v="0"/>
    <n v="0.8"/>
    <n v="3.4"/>
    <n v="0"/>
    <n v="0.8"/>
    <n v="0"/>
    <n v="0"/>
  </r>
  <r>
    <x v="2"/>
    <n v="30"/>
    <x v="2"/>
    <n v="0"/>
    <n v="0"/>
    <n v="-0.2"/>
    <n v="3.3"/>
    <n v="0"/>
    <n v="-0.2"/>
    <n v="0"/>
    <n v="0"/>
  </r>
  <r>
    <x v="2"/>
    <n v="30"/>
    <x v="3"/>
    <n v="0"/>
    <n v="0"/>
    <n v="-1.1000000000000001"/>
    <n v="1.7"/>
    <n v="0"/>
    <n v="-1.1000000000000001"/>
    <n v="0"/>
    <n v="0"/>
  </r>
  <r>
    <x v="2"/>
    <n v="30"/>
    <x v="4"/>
    <n v="0"/>
    <n v="0"/>
    <n v="-1.1000000000000001"/>
    <n v="3.2"/>
    <n v="0"/>
    <n v="-1.1000000000000001"/>
    <n v="0"/>
    <n v="0"/>
  </r>
  <r>
    <x v="2"/>
    <n v="30"/>
    <x v="5"/>
    <n v="0"/>
    <n v="0"/>
    <n v="-1"/>
    <n v="4.7"/>
    <n v="0"/>
    <n v="-1"/>
    <n v="0"/>
    <n v="0"/>
  </r>
  <r>
    <x v="2"/>
    <n v="30"/>
    <x v="6"/>
    <n v="0"/>
    <n v="34"/>
    <n v="-1"/>
    <n v="5.0999999999999996"/>
    <n v="32.197000000000003"/>
    <n v="-2.016"/>
    <n v="3120.5250000000001"/>
    <n v="2506.1770000000001"/>
  </r>
  <r>
    <x v="2"/>
    <n v="30"/>
    <x v="7"/>
    <n v="0"/>
    <n v="88"/>
    <n v="-0.5"/>
    <n v="5.0999999999999996"/>
    <n v="83.966999999999999"/>
    <n v="-0.26800000000000002"/>
    <n v="8078.7039999999997"/>
    <n v="7365.72"/>
  </r>
  <r>
    <x v="2"/>
    <n v="30"/>
    <x v="8"/>
    <n v="0"/>
    <n v="107"/>
    <n v="-0.5"/>
    <n v="6.2"/>
    <n v="102.02200000000001"/>
    <n v="0.17499999999999999"/>
    <n v="9797.6370000000006"/>
    <n v="9048.5020000000004"/>
  </r>
  <r>
    <x v="2"/>
    <n v="30"/>
    <x v="9"/>
    <n v="0"/>
    <n v="122"/>
    <n v="-0.5"/>
    <n v="5.7"/>
    <n v="116.486"/>
    <n v="0.55400000000000005"/>
    <n v="11168.772999999999"/>
    <n v="10390.08"/>
  </r>
  <r>
    <x v="2"/>
    <n v="30"/>
    <x v="10"/>
    <n v="0"/>
    <n v="175"/>
    <n v="0.6"/>
    <n v="7.2"/>
    <n v="168.584"/>
    <n v="2.484"/>
    <n v="16032.504999999999"/>
    <n v="15143.791999999999"/>
  </r>
  <r>
    <x v="2"/>
    <n v="30"/>
    <x v="11"/>
    <n v="0"/>
    <n v="190"/>
    <n v="1.1000000000000001"/>
    <n v="7.7"/>
    <n v="183.46899999999999"/>
    <n v="3.2389999999999999"/>
    <n v="17392.145"/>
    <n v="16471.234"/>
  </r>
  <r>
    <x v="2"/>
    <n v="30"/>
    <x v="12"/>
    <n v="151"/>
    <n v="286"/>
    <n v="2.8"/>
    <n v="7.2"/>
    <n v="444.50599999999997"/>
    <n v="9.8490000000000002"/>
    <n v="40943.862999999998"/>
    <n v="39365.241999999998"/>
  </r>
  <r>
    <x v="2"/>
    <n v="30"/>
    <x v="13"/>
    <n v="52"/>
    <n v="412"/>
    <n v="3.3"/>
    <n v="6.2"/>
    <n v="473.46699999999998"/>
    <n v="12.105"/>
    <n v="43178.917999999998"/>
    <n v="41528.059000000001"/>
  </r>
  <r>
    <x v="2"/>
    <n v="30"/>
    <x v="14"/>
    <n v="64"/>
    <n v="246"/>
    <n v="4.4000000000000004"/>
    <n v="5.7"/>
    <n v="296.51900000000001"/>
    <n v="10.041"/>
    <n v="27259.605"/>
    <n v="26086.145"/>
  </r>
  <r>
    <x v="2"/>
    <n v="30"/>
    <x v="15"/>
    <n v="414"/>
    <n v="176"/>
    <n v="5"/>
    <n v="4.0999999999999996"/>
    <n v="435.517"/>
    <n v="15.005000000000001"/>
    <n v="38546.167999999998"/>
    <n v="37043.152000000002"/>
  </r>
  <r>
    <x v="2"/>
    <n v="30"/>
    <x v="16"/>
    <n v="224"/>
    <n v="140"/>
    <n v="5"/>
    <n v="4.0999999999999996"/>
    <n v="229.22"/>
    <n v="10.224"/>
    <n v="20187.219000000001"/>
    <n v="19198.138999999999"/>
  </r>
  <r>
    <x v="2"/>
    <n v="30"/>
    <x v="17"/>
    <n v="41"/>
    <n v="51"/>
    <n v="5"/>
    <n v="3.1"/>
    <n v="54.942"/>
    <n v="5.258"/>
    <n v="4924.1260000000002"/>
    <n v="4274.8680000000004"/>
  </r>
  <r>
    <x v="2"/>
    <n v="30"/>
    <x v="18"/>
    <n v="0"/>
    <n v="0"/>
    <n v="3.3"/>
    <n v="2.6"/>
    <n v="0"/>
    <n v="3.3"/>
    <n v="0"/>
    <n v="0"/>
  </r>
  <r>
    <x v="2"/>
    <n v="30"/>
    <x v="19"/>
    <n v="0"/>
    <n v="0"/>
    <n v="1.7"/>
    <n v="2.1"/>
    <n v="0"/>
    <n v="1.7"/>
    <n v="0"/>
    <n v="0"/>
  </r>
  <r>
    <x v="2"/>
    <n v="30"/>
    <x v="20"/>
    <n v="0"/>
    <n v="0"/>
    <n v="1.7"/>
    <n v="4.0999999999999996"/>
    <n v="0"/>
    <n v="1.7"/>
    <n v="0"/>
    <n v="0"/>
  </r>
  <r>
    <x v="2"/>
    <n v="30"/>
    <x v="21"/>
    <n v="0"/>
    <n v="0"/>
    <n v="0.6"/>
    <n v="0"/>
    <n v="0"/>
    <n v="0.6"/>
    <n v="0"/>
    <n v="0"/>
  </r>
  <r>
    <x v="2"/>
    <n v="30"/>
    <x v="22"/>
    <n v="0"/>
    <n v="0"/>
    <n v="0.3"/>
    <n v="0"/>
    <n v="0"/>
    <n v="0.3"/>
    <n v="0"/>
    <n v="0"/>
  </r>
  <r>
    <x v="2"/>
    <n v="30"/>
    <x v="23"/>
    <n v="0"/>
    <n v="0"/>
    <n v="-0.1"/>
    <n v="0"/>
    <n v="0"/>
    <n v="-0.1"/>
    <n v="0"/>
    <n v="0"/>
  </r>
  <r>
    <x v="2"/>
    <n v="31"/>
    <x v="0"/>
    <n v="0"/>
    <n v="0"/>
    <n v="-0.4"/>
    <n v="0"/>
    <n v="0"/>
    <n v="-0.4"/>
    <n v="0"/>
    <n v="0"/>
  </r>
  <r>
    <x v="2"/>
    <n v="31"/>
    <x v="1"/>
    <n v="0"/>
    <n v="0"/>
    <n v="-0.8"/>
    <n v="0"/>
    <n v="0"/>
    <n v="-0.8"/>
    <n v="0"/>
    <n v="0"/>
  </r>
  <r>
    <x v="2"/>
    <n v="31"/>
    <x v="2"/>
    <n v="0"/>
    <n v="0"/>
    <n v="-0.1"/>
    <n v="0"/>
    <n v="0"/>
    <n v="-0.1"/>
    <n v="0"/>
    <n v="0"/>
  </r>
  <r>
    <x v="2"/>
    <n v="31"/>
    <x v="3"/>
    <n v="0"/>
    <n v="0"/>
    <n v="-0.5"/>
    <n v="0"/>
    <n v="0"/>
    <n v="-0.5"/>
    <n v="0"/>
    <n v="0"/>
  </r>
  <r>
    <x v="2"/>
    <n v="31"/>
    <x v="4"/>
    <n v="0"/>
    <n v="0"/>
    <n v="-0.8"/>
    <n v="0"/>
    <n v="0"/>
    <n v="-0.8"/>
    <n v="0"/>
    <n v="0"/>
  </r>
  <r>
    <x v="2"/>
    <n v="31"/>
    <x v="5"/>
    <n v="32"/>
    <n v="1"/>
    <n v="-0.2"/>
    <n v="1.2"/>
    <n v="1.1319999999999999"/>
    <n v="-3.3540000000000001"/>
    <n v="110.334"/>
    <n v="0"/>
  </r>
  <r>
    <x v="2"/>
    <n v="31"/>
    <x v="6"/>
    <n v="429"/>
    <n v="34"/>
    <n v="-0.5"/>
    <n v="0"/>
    <n v="103.593"/>
    <n v="-0.47099999999999997"/>
    <n v="7370.3490000000002"/>
    <n v="6671.97"/>
  </r>
  <r>
    <x v="2"/>
    <n v="31"/>
    <x v="7"/>
    <n v="704"/>
    <n v="56"/>
    <n v="0.6"/>
    <n v="5.0999999999999996"/>
    <n v="338.88400000000001"/>
    <n v="6.7480000000000002"/>
    <n v="28915.798999999999"/>
    <n v="27696.697"/>
  </r>
  <r>
    <x v="2"/>
    <n v="31"/>
    <x v="8"/>
    <n v="826"/>
    <n v="76"/>
    <n v="1.1000000000000001"/>
    <n v="4.0999999999999996"/>
    <n v="584.60799999999995"/>
    <n v="14.972"/>
    <n v="51397.616999999998"/>
    <n v="49466.483999999997"/>
  </r>
  <r>
    <x v="2"/>
    <n v="31"/>
    <x v="9"/>
    <n v="889"/>
    <n v="90"/>
    <n v="4"/>
    <n v="3.6"/>
    <n v="788.15099999999995"/>
    <n v="24.698"/>
    <n v="67472.741999999998"/>
    <n v="64926.858999999997"/>
  </r>
  <r>
    <x v="2"/>
    <n v="31"/>
    <x v="10"/>
    <n v="922"/>
    <n v="100"/>
    <n v="6.7"/>
    <n v="3.1"/>
    <n v="935.79100000000005"/>
    <n v="32.886000000000003"/>
    <n v="77392.922000000006"/>
    <n v="74423.718999999997"/>
  </r>
  <r>
    <x v="2"/>
    <n v="31"/>
    <x v="11"/>
    <n v="936"/>
    <n v="104"/>
    <n v="5.6"/>
    <n v="5.0999999999999996"/>
    <n v="1010.151"/>
    <n v="28.611000000000001"/>
    <n v="85369.343999999997"/>
    <n v="82035.445000000007"/>
  </r>
  <r>
    <x v="2"/>
    <n v="31"/>
    <x v="12"/>
    <n v="935"/>
    <n v="104"/>
    <n v="5.6"/>
    <n v="5.0999999999999996"/>
    <n v="1007.467"/>
    <n v="28.72"/>
    <n v="85096.608999999997"/>
    <n v="81775.539000000004"/>
  </r>
  <r>
    <x v="2"/>
    <n v="31"/>
    <x v="13"/>
    <n v="903"/>
    <n v="126"/>
    <n v="7.2"/>
    <n v="6.7"/>
    <n v="948.31100000000004"/>
    <n v="25.576000000000001"/>
    <n v="81221.320000000007"/>
    <n v="78079.789000000004"/>
  </r>
  <r>
    <x v="2"/>
    <n v="31"/>
    <x v="14"/>
    <n v="731"/>
    <n v="124"/>
    <n v="6.1"/>
    <n v="5.0999999999999996"/>
    <n v="703.16600000000005"/>
    <n v="22.364000000000001"/>
    <n v="60859.902000000002"/>
    <n v="58577.574000000001"/>
  </r>
  <r>
    <x v="2"/>
    <n v="31"/>
    <x v="15"/>
    <n v="473"/>
    <n v="129"/>
    <n v="6.1"/>
    <n v="5.0999999999999996"/>
    <n v="421.29899999999998"/>
    <n v="15.526999999999999"/>
    <n v="37088.684000000001"/>
    <n v="35630.663999999997"/>
  </r>
  <r>
    <x v="2"/>
    <n v="31"/>
    <x v="16"/>
    <n v="297"/>
    <n v="70"/>
    <n v="5"/>
    <n v="4.5999999999999996"/>
    <n v="188.309"/>
    <n v="8.8149999999999995"/>
    <n v="16237.295"/>
    <n v="15343.772000000001"/>
  </r>
  <r>
    <x v="2"/>
    <n v="31"/>
    <x v="17"/>
    <n v="229"/>
    <n v="37"/>
    <n v="4.4000000000000004"/>
    <n v="4.5999999999999996"/>
    <n v="70.900999999999996"/>
    <n v="4.78"/>
    <n v="5335.6670000000004"/>
    <n v="4678.2870000000003"/>
  </r>
  <r>
    <x v="2"/>
    <n v="31"/>
    <x v="18"/>
    <n v="22"/>
    <n v="1"/>
    <n v="3.3"/>
    <n v="2.6"/>
    <n v="0.97"/>
    <n v="1.248"/>
    <n v="92.718000000000004"/>
    <n v="0"/>
  </r>
  <r>
    <x v="2"/>
    <n v="31"/>
    <x v="19"/>
    <n v="0"/>
    <n v="0"/>
    <n v="2.2000000000000002"/>
    <n v="3.1"/>
    <n v="0"/>
    <n v="2.2000000000000002"/>
    <n v="0"/>
    <n v="0"/>
  </r>
  <r>
    <x v="2"/>
    <n v="31"/>
    <x v="20"/>
    <n v="0"/>
    <n v="0"/>
    <n v="0.6"/>
    <n v="2.6"/>
    <n v="0"/>
    <n v="0.6"/>
    <n v="0"/>
    <n v="0"/>
  </r>
  <r>
    <x v="2"/>
    <n v="31"/>
    <x v="21"/>
    <n v="0"/>
    <n v="0"/>
    <n v="0.9"/>
    <n v="2.2000000000000002"/>
    <n v="0"/>
    <n v="0.9"/>
    <n v="0"/>
    <n v="0"/>
  </r>
  <r>
    <x v="2"/>
    <n v="31"/>
    <x v="22"/>
    <n v="0"/>
    <n v="0"/>
    <n v="1.3"/>
    <n v="1.9"/>
    <n v="0"/>
    <n v="1.3"/>
    <n v="0"/>
    <n v="0"/>
  </r>
  <r>
    <x v="2"/>
    <n v="31"/>
    <x v="23"/>
    <n v="0"/>
    <n v="0"/>
    <n v="1.6"/>
    <n v="1.5"/>
    <n v="0"/>
    <n v="1.6"/>
    <n v="0"/>
    <n v="0"/>
  </r>
  <r>
    <x v="3"/>
    <n v="1"/>
    <x v="0"/>
    <n v="0"/>
    <n v="0"/>
    <n v="2"/>
    <n v="1.1000000000000001"/>
    <n v="0"/>
    <n v="2"/>
    <n v="0"/>
    <n v="0"/>
  </r>
  <r>
    <x v="3"/>
    <n v="1"/>
    <x v="1"/>
    <n v="0"/>
    <n v="0"/>
    <n v="2.2999999999999998"/>
    <n v="0.7"/>
    <n v="0"/>
    <n v="2.2999999999999998"/>
    <n v="0"/>
    <n v="0"/>
  </r>
  <r>
    <x v="3"/>
    <n v="1"/>
    <x v="2"/>
    <n v="0"/>
    <n v="0"/>
    <n v="2.7"/>
    <n v="0.4"/>
    <n v="0"/>
    <n v="2.7"/>
    <n v="0"/>
    <n v="0"/>
  </r>
  <r>
    <x v="3"/>
    <n v="1"/>
    <x v="3"/>
    <n v="0"/>
    <n v="0"/>
    <n v="3"/>
    <n v="0"/>
    <n v="0"/>
    <n v="3"/>
    <n v="0"/>
    <n v="0"/>
  </r>
  <r>
    <x v="3"/>
    <n v="1"/>
    <x v="4"/>
    <n v="0"/>
    <n v="0"/>
    <n v="3"/>
    <n v="1.5"/>
    <n v="0"/>
    <n v="3"/>
    <n v="0"/>
    <n v="0"/>
  </r>
  <r>
    <x v="3"/>
    <n v="1"/>
    <x v="5"/>
    <n v="0"/>
    <n v="0"/>
    <n v="3"/>
    <n v="2.1"/>
    <n v="0"/>
    <n v="3"/>
    <n v="0"/>
    <n v="0"/>
  </r>
  <r>
    <x v="3"/>
    <n v="1"/>
    <x v="6"/>
    <n v="0"/>
    <n v="43"/>
    <n v="3"/>
    <n v="0"/>
    <n v="40.776000000000003"/>
    <n v="-9.7000000000000003E-2"/>
    <n v="3920.3850000000002"/>
    <n v="3290.692"/>
  </r>
  <r>
    <x v="3"/>
    <n v="1"/>
    <x v="7"/>
    <n v="0"/>
    <n v="102"/>
    <n v="3"/>
    <n v="1.5"/>
    <n v="97.564999999999998"/>
    <n v="3.831"/>
    <n v="9225.4269999999997"/>
    <n v="8488.4380000000001"/>
  </r>
  <r>
    <x v="3"/>
    <n v="1"/>
    <x v="8"/>
    <n v="0"/>
    <n v="126"/>
    <n v="4"/>
    <n v="0"/>
    <n v="120.553"/>
    <n v="7.548"/>
    <n v="11217.909"/>
    <n v="10438.145"/>
  </r>
  <r>
    <x v="3"/>
    <n v="1"/>
    <x v="9"/>
    <n v="0"/>
    <n v="127"/>
    <n v="5"/>
    <n v="0"/>
    <n v="121.33199999999999"/>
    <n v="9.0489999999999995"/>
    <n v="11216.808999999999"/>
    <n v="10437.066999999999"/>
  </r>
  <r>
    <x v="3"/>
    <n v="1"/>
    <x v="10"/>
    <n v="0"/>
    <n v="161"/>
    <n v="6"/>
    <n v="2.1"/>
    <n v="154.67400000000001"/>
    <n v="9.0470000000000006"/>
    <n v="14299.314"/>
    <n v="13450.731"/>
  </r>
  <r>
    <x v="3"/>
    <n v="1"/>
    <x v="11"/>
    <n v="0"/>
    <n v="249"/>
    <n v="7"/>
    <n v="2.1"/>
    <n v="242.41399999999999"/>
    <n v="12.978999999999999"/>
    <n v="22025.495999999999"/>
    <n v="20990.131000000001"/>
  </r>
  <r>
    <x v="3"/>
    <n v="1"/>
    <x v="12"/>
    <n v="0"/>
    <n v="208"/>
    <n v="8"/>
    <n v="3.1"/>
    <n v="201.27699999999999"/>
    <n v="12.452"/>
    <n v="18330.675999999999"/>
    <n v="17387.171999999999"/>
  </r>
  <r>
    <x v="3"/>
    <n v="1"/>
    <x v="13"/>
    <n v="12"/>
    <n v="271"/>
    <n v="9"/>
    <n v="1.5"/>
    <n v="275.49599999999998"/>
    <n v="17.003"/>
    <n v="24581.629000000001"/>
    <n v="23479.99"/>
  </r>
  <r>
    <x v="3"/>
    <n v="1"/>
    <x v="14"/>
    <n v="113"/>
    <n v="302"/>
    <n v="12"/>
    <n v="0"/>
    <n v="393.07600000000002"/>
    <n v="29.757000000000001"/>
    <n v="32995.726999999999"/>
    <n v="31660.203000000001"/>
  </r>
  <r>
    <x v="3"/>
    <n v="1"/>
    <x v="15"/>
    <n v="511"/>
    <n v="201"/>
    <n v="11"/>
    <n v="2.1"/>
    <n v="518.928"/>
    <n v="26.471"/>
    <n v="43550.207000000002"/>
    <n v="41887.184000000001"/>
  </r>
  <r>
    <x v="3"/>
    <n v="1"/>
    <x v="16"/>
    <n v="269"/>
    <n v="142"/>
    <n v="10"/>
    <n v="3.6"/>
    <n v="248.31700000000001"/>
    <n v="16.390999999999998"/>
    <n v="21184.039000000001"/>
    <n v="20170.004000000001"/>
  </r>
  <r>
    <x v="3"/>
    <n v="1"/>
    <x v="17"/>
    <n v="82"/>
    <n v="53"/>
    <n v="9"/>
    <n v="2.6"/>
    <n v="63.582999999999998"/>
    <n v="9.7040000000000006"/>
    <n v="5389.9790000000003"/>
    <n v="4731.5230000000001"/>
  </r>
  <r>
    <x v="3"/>
    <n v="1"/>
    <x v="18"/>
    <n v="0"/>
    <n v="0"/>
    <n v="8"/>
    <n v="2.1"/>
    <n v="0"/>
    <n v="8"/>
    <n v="0"/>
    <n v="0"/>
  </r>
  <r>
    <x v="3"/>
    <n v="1"/>
    <x v="19"/>
    <n v="0"/>
    <n v="0"/>
    <n v="7.4"/>
    <n v="1.8"/>
    <n v="0"/>
    <n v="7.4"/>
    <n v="0"/>
    <n v="0"/>
  </r>
  <r>
    <x v="3"/>
    <n v="1"/>
    <x v="20"/>
    <n v="0"/>
    <n v="0"/>
    <n v="7"/>
    <n v="1.5"/>
    <n v="0"/>
    <n v="7"/>
    <n v="0"/>
    <n v="0"/>
  </r>
  <r>
    <x v="3"/>
    <n v="1"/>
    <x v="21"/>
    <n v="0"/>
    <n v="0"/>
    <n v="6"/>
    <n v="0"/>
    <n v="0"/>
    <n v="6"/>
    <n v="0"/>
    <n v="0"/>
  </r>
  <r>
    <x v="3"/>
    <n v="1"/>
    <x v="22"/>
    <n v="0"/>
    <n v="0"/>
    <n v="6"/>
    <n v="3.1"/>
    <n v="0"/>
    <n v="6"/>
    <n v="0"/>
    <n v="0"/>
  </r>
  <r>
    <x v="3"/>
    <n v="1"/>
    <x v="23"/>
    <n v="0"/>
    <n v="0"/>
    <n v="5"/>
    <n v="1.5"/>
    <n v="0"/>
    <n v="5"/>
    <n v="0"/>
    <n v="0"/>
  </r>
  <r>
    <x v="3"/>
    <n v="2"/>
    <x v="0"/>
    <n v="0"/>
    <n v="0"/>
    <n v="5"/>
    <n v="2.1"/>
    <n v="0"/>
    <n v="5"/>
    <n v="0"/>
    <n v="0"/>
  </r>
  <r>
    <x v="3"/>
    <n v="2"/>
    <x v="1"/>
    <n v="0"/>
    <n v="0"/>
    <n v="4"/>
    <n v="5.0999999999999996"/>
    <n v="0"/>
    <n v="4"/>
    <n v="0"/>
    <n v="0"/>
  </r>
  <r>
    <x v="3"/>
    <n v="2"/>
    <x v="2"/>
    <n v="0"/>
    <n v="0"/>
    <n v="4"/>
    <n v="5.7"/>
    <n v="0"/>
    <n v="4"/>
    <n v="0"/>
    <n v="0"/>
  </r>
  <r>
    <x v="3"/>
    <n v="2"/>
    <x v="3"/>
    <n v="0"/>
    <n v="0"/>
    <n v="4"/>
    <n v="6.2"/>
    <n v="0"/>
    <n v="4"/>
    <n v="0"/>
    <n v="0"/>
  </r>
  <r>
    <x v="3"/>
    <n v="2"/>
    <x v="4"/>
    <n v="0"/>
    <n v="0"/>
    <n v="4"/>
    <n v="6.2"/>
    <n v="0"/>
    <n v="4"/>
    <n v="0"/>
    <n v="0"/>
  </r>
  <r>
    <x v="3"/>
    <n v="2"/>
    <x v="5"/>
    <n v="0"/>
    <n v="0"/>
    <n v="4"/>
    <n v="6.2"/>
    <n v="0"/>
    <n v="4"/>
    <n v="0"/>
    <n v="0"/>
  </r>
  <r>
    <x v="3"/>
    <n v="2"/>
    <x v="6"/>
    <n v="96"/>
    <n v="99"/>
    <n v="4"/>
    <n v="5.7"/>
    <n v="112.607"/>
    <n v="4.7869999999999999"/>
    <n v="10031.119000000001"/>
    <n v="9276.9959999999992"/>
  </r>
  <r>
    <x v="3"/>
    <n v="2"/>
    <x v="7"/>
    <n v="0"/>
    <n v="73"/>
    <n v="4"/>
    <n v="5.7"/>
    <n v="69.278999999999996"/>
    <n v="4.1029999999999998"/>
    <n v="6543.1530000000002"/>
    <n v="5861.6120000000001"/>
  </r>
  <r>
    <x v="3"/>
    <n v="2"/>
    <x v="8"/>
    <n v="0"/>
    <n v="80"/>
    <n v="5"/>
    <n v="5.7"/>
    <n v="75.899000000000001"/>
    <n v="5.1609999999999996"/>
    <n v="7135.9579999999996"/>
    <n v="6442.3739999999998"/>
  </r>
  <r>
    <x v="3"/>
    <n v="2"/>
    <x v="9"/>
    <n v="0"/>
    <n v="102"/>
    <n v="5"/>
    <n v="5.7"/>
    <n v="97.018000000000001"/>
    <n v="5.6210000000000004"/>
    <n v="9103.4809999999998"/>
    <n v="8369.0660000000007"/>
  </r>
  <r>
    <x v="3"/>
    <n v="2"/>
    <x v="10"/>
    <n v="0"/>
    <n v="124"/>
    <n v="6"/>
    <n v="4.0999999999999996"/>
    <n v="118.43300000000001"/>
    <n v="7.3760000000000003"/>
    <n v="11028.907999999999"/>
    <n v="10253.259"/>
  </r>
  <r>
    <x v="3"/>
    <n v="2"/>
    <x v="11"/>
    <n v="0"/>
    <n v="134"/>
    <n v="6"/>
    <n v="3.1"/>
    <n v="128.249"/>
    <n v="7.91"/>
    <n v="11915.299000000001"/>
    <n v="11120.242"/>
  </r>
  <r>
    <x v="3"/>
    <n v="2"/>
    <x v="12"/>
    <n v="0"/>
    <n v="131"/>
    <n v="10"/>
    <n v="3.6"/>
    <n v="125.318"/>
    <n v="11.798"/>
    <n v="11446.117"/>
    <n v="10661.367"/>
  </r>
  <r>
    <x v="3"/>
    <n v="2"/>
    <x v="13"/>
    <n v="0"/>
    <n v="122"/>
    <n v="11"/>
    <n v="4.0999999999999996"/>
    <n v="116.479"/>
    <n v="12.47"/>
    <n v="10607.112999999999"/>
    <n v="9840.6049999999996"/>
  </r>
  <r>
    <x v="3"/>
    <n v="2"/>
    <x v="14"/>
    <n v="0"/>
    <n v="102"/>
    <n v="12"/>
    <n v="5.0999999999999996"/>
    <n v="97.016000000000005"/>
    <n v="12.834"/>
    <n v="8820.4009999999998"/>
    <n v="8091.942"/>
  </r>
  <r>
    <x v="3"/>
    <n v="2"/>
    <x v="15"/>
    <n v="0"/>
    <n v="77"/>
    <n v="12"/>
    <n v="6.2"/>
    <n v="73.042000000000002"/>
    <n v="12.214"/>
    <n v="6659.085"/>
    <n v="5975.1989999999996"/>
  </r>
  <r>
    <x v="3"/>
    <n v="2"/>
    <x v="16"/>
    <n v="0"/>
    <n v="51"/>
    <n v="12"/>
    <n v="5.7"/>
    <n v="48.305"/>
    <n v="11.656000000000001"/>
    <n v="4414.7340000000004"/>
    <n v="3775.4470000000001"/>
  </r>
  <r>
    <x v="3"/>
    <n v="2"/>
    <x v="17"/>
    <n v="0"/>
    <n v="27"/>
    <n v="12"/>
    <n v="6.2"/>
    <n v="25.544"/>
    <n v="11.169"/>
    <n v="2339.6329999999998"/>
    <n v="1740.0550000000001"/>
  </r>
  <r>
    <x v="3"/>
    <n v="2"/>
    <x v="18"/>
    <n v="0"/>
    <n v="0"/>
    <n v="12"/>
    <n v="5.7"/>
    <n v="0"/>
    <n v="12"/>
    <n v="0"/>
    <n v="0"/>
  </r>
  <r>
    <x v="3"/>
    <n v="2"/>
    <x v="19"/>
    <n v="0"/>
    <n v="0"/>
    <n v="12"/>
    <n v="4.5999999999999996"/>
    <n v="0"/>
    <n v="12"/>
    <n v="0"/>
    <n v="0"/>
  </r>
  <r>
    <x v="3"/>
    <n v="2"/>
    <x v="20"/>
    <n v="0"/>
    <n v="0"/>
    <n v="11"/>
    <n v="5.7"/>
    <n v="0"/>
    <n v="11"/>
    <n v="0"/>
    <n v="0"/>
  </r>
  <r>
    <x v="3"/>
    <n v="2"/>
    <x v="21"/>
    <n v="0"/>
    <n v="0"/>
    <n v="11"/>
    <n v="5.7"/>
    <n v="0"/>
    <n v="11"/>
    <n v="0"/>
    <n v="0"/>
  </r>
  <r>
    <x v="3"/>
    <n v="2"/>
    <x v="22"/>
    <n v="0"/>
    <n v="0"/>
    <n v="11"/>
    <n v="5.7"/>
    <n v="0"/>
    <n v="11"/>
    <n v="0"/>
    <n v="0"/>
  </r>
  <r>
    <x v="3"/>
    <n v="2"/>
    <x v="23"/>
    <n v="0"/>
    <n v="0"/>
    <n v="10"/>
    <n v="3.6"/>
    <n v="0"/>
    <n v="10"/>
    <n v="0"/>
    <n v="0"/>
  </r>
  <r>
    <x v="3"/>
    <n v="3"/>
    <x v="0"/>
    <n v="0"/>
    <n v="0"/>
    <n v="9"/>
    <n v="4.0999999999999996"/>
    <n v="0"/>
    <n v="9"/>
    <n v="0"/>
    <n v="0"/>
  </r>
  <r>
    <x v="3"/>
    <n v="3"/>
    <x v="1"/>
    <n v="0"/>
    <n v="0"/>
    <n v="8.1999999999999993"/>
    <n v="4.9000000000000004"/>
    <n v="0"/>
    <n v="8.1999999999999993"/>
    <n v="0"/>
    <n v="0"/>
  </r>
  <r>
    <x v="3"/>
    <n v="3"/>
    <x v="2"/>
    <n v="0"/>
    <n v="0"/>
    <n v="7"/>
    <n v="5.7"/>
    <n v="0"/>
    <n v="7"/>
    <n v="0"/>
    <n v="0"/>
  </r>
  <r>
    <x v="3"/>
    <n v="3"/>
    <x v="3"/>
    <n v="0"/>
    <n v="0"/>
    <n v="7"/>
    <n v="3.1"/>
    <n v="0"/>
    <n v="7"/>
    <n v="0"/>
    <n v="0"/>
  </r>
  <r>
    <x v="3"/>
    <n v="3"/>
    <x v="4"/>
    <n v="0"/>
    <n v="0"/>
    <n v="7"/>
    <n v="3.6"/>
    <n v="0"/>
    <n v="7"/>
    <n v="0"/>
    <n v="0"/>
  </r>
  <r>
    <x v="3"/>
    <n v="3"/>
    <x v="5"/>
    <n v="0"/>
    <n v="0"/>
    <n v="6"/>
    <n v="5.0999999999999996"/>
    <n v="0"/>
    <n v="6"/>
    <n v="0"/>
    <n v="0"/>
  </r>
  <r>
    <x v="3"/>
    <n v="3"/>
    <x v="6"/>
    <n v="0"/>
    <n v="51"/>
    <n v="6"/>
    <n v="3.6"/>
    <n v="48.389000000000003"/>
    <n v="5.2249999999999996"/>
    <n v="4548.2060000000001"/>
    <n v="3906.3139999999999"/>
  </r>
  <r>
    <x v="3"/>
    <n v="3"/>
    <x v="7"/>
    <n v="0"/>
    <n v="73"/>
    <n v="6"/>
    <n v="6.2"/>
    <n v="69.266000000000005"/>
    <n v="5.9889999999999999"/>
    <n v="6489.143"/>
    <n v="5808.6940000000004"/>
  </r>
  <r>
    <x v="3"/>
    <n v="3"/>
    <x v="8"/>
    <n v="0"/>
    <n v="93"/>
    <n v="6"/>
    <n v="5.7"/>
    <n v="88.352000000000004"/>
    <n v="6.4320000000000004"/>
    <n v="8261.3850000000002"/>
    <n v="7544.607"/>
  </r>
  <r>
    <x v="3"/>
    <n v="3"/>
    <x v="9"/>
    <n v="0"/>
    <n v="108"/>
    <n v="5"/>
    <n v="4.0999999999999996"/>
    <n v="102.827"/>
    <n v="5.9420000000000002"/>
    <n v="9635.2579999999998"/>
    <n v="8889.5810000000001"/>
  </r>
  <r>
    <x v="3"/>
    <n v="3"/>
    <x v="10"/>
    <n v="0"/>
    <n v="130"/>
    <n v="5"/>
    <n v="3.1"/>
    <n v="124.27200000000001"/>
    <n v="6.7290000000000001"/>
    <n v="11605.156000000001"/>
    <n v="10816.921"/>
  </r>
  <r>
    <x v="3"/>
    <n v="3"/>
    <x v="11"/>
    <n v="0"/>
    <n v="164"/>
    <n v="4"/>
    <n v="4.0999999999999996"/>
    <n v="157.63300000000001"/>
    <n v="6.4420000000000002"/>
    <n v="14738.883"/>
    <n v="13880.218999999999"/>
  </r>
  <r>
    <x v="3"/>
    <n v="3"/>
    <x v="12"/>
    <n v="0"/>
    <n v="161"/>
    <n v="4"/>
    <n v="3.6"/>
    <n v="154.678"/>
    <n v="6.65"/>
    <n v="14449.598"/>
    <n v="13597.575000000001"/>
  </r>
  <r>
    <x v="3"/>
    <n v="3"/>
    <x v="13"/>
    <n v="30"/>
    <n v="333"/>
    <n v="5"/>
    <n v="3.6"/>
    <n v="354.83800000000002"/>
    <n v="12.994999999999999"/>
    <n v="32234.243999999999"/>
    <n v="30920.879000000001"/>
  </r>
  <r>
    <x v="3"/>
    <n v="3"/>
    <x v="14"/>
    <n v="12"/>
    <n v="225"/>
    <n v="5"/>
    <n v="3.1"/>
    <n v="227.66200000000001"/>
    <n v="10.624000000000001"/>
    <n v="20895.84"/>
    <n v="19889.055"/>
  </r>
  <r>
    <x v="3"/>
    <n v="3"/>
    <x v="15"/>
    <n v="0"/>
    <n v="82"/>
    <n v="5"/>
    <n v="4.0999999999999996"/>
    <n v="77.8"/>
    <n v="5.7359999999999998"/>
    <n v="7296.5789999999997"/>
    <n v="6599.7110000000002"/>
  </r>
  <r>
    <x v="3"/>
    <n v="3"/>
    <x v="16"/>
    <n v="40"/>
    <n v="133"/>
    <n v="4"/>
    <n v="2.1"/>
    <n v="145.75200000000001"/>
    <n v="6.5289999999999999"/>
    <n v="13463.165999999999"/>
    <n v="12633.576999999999"/>
  </r>
  <r>
    <x v="3"/>
    <n v="3"/>
    <x v="17"/>
    <n v="185"/>
    <n v="66"/>
    <n v="4"/>
    <n v="3.1"/>
    <n v="92.186999999999998"/>
    <n v="4.9800000000000004"/>
    <n v="7585.808"/>
    <n v="6883.0050000000001"/>
  </r>
  <r>
    <x v="3"/>
    <n v="3"/>
    <x v="18"/>
    <n v="0"/>
    <n v="0"/>
    <n v="4"/>
    <n v="3.6"/>
    <n v="0"/>
    <n v="4"/>
    <n v="0"/>
    <n v="0"/>
  </r>
  <r>
    <x v="3"/>
    <n v="3"/>
    <x v="19"/>
    <n v="0"/>
    <n v="0"/>
    <n v="4"/>
    <n v="4.0999999999999996"/>
    <n v="0"/>
    <n v="4"/>
    <n v="0"/>
    <n v="0"/>
  </r>
  <r>
    <x v="3"/>
    <n v="3"/>
    <x v="20"/>
    <n v="0"/>
    <n v="0"/>
    <n v="4"/>
    <n v="3.1"/>
    <n v="0"/>
    <n v="4"/>
    <n v="0"/>
    <n v="0"/>
  </r>
  <r>
    <x v="3"/>
    <n v="3"/>
    <x v="21"/>
    <n v="0"/>
    <n v="0"/>
    <n v="4"/>
    <n v="4.0999999999999996"/>
    <n v="0"/>
    <n v="4"/>
    <n v="0"/>
    <n v="0"/>
  </r>
  <r>
    <x v="3"/>
    <n v="3"/>
    <x v="22"/>
    <n v="0"/>
    <n v="0"/>
    <n v="3"/>
    <n v="5.7"/>
    <n v="0"/>
    <n v="3"/>
    <n v="0"/>
    <n v="0"/>
  </r>
  <r>
    <x v="3"/>
    <n v="3"/>
    <x v="23"/>
    <n v="0"/>
    <n v="0"/>
    <n v="3"/>
    <n v="2.6"/>
    <n v="0"/>
    <n v="3"/>
    <n v="0"/>
    <n v="0"/>
  </r>
  <r>
    <x v="3"/>
    <n v="4"/>
    <x v="0"/>
    <n v="0"/>
    <n v="0"/>
    <n v="3"/>
    <n v="4.5999999999999996"/>
    <n v="0"/>
    <n v="3"/>
    <n v="0"/>
    <n v="0"/>
  </r>
  <r>
    <x v="3"/>
    <n v="4"/>
    <x v="1"/>
    <n v="0"/>
    <n v="0"/>
    <n v="3"/>
    <n v="3.1"/>
    <n v="0"/>
    <n v="3"/>
    <n v="0"/>
    <n v="0"/>
  </r>
  <r>
    <x v="3"/>
    <n v="4"/>
    <x v="2"/>
    <n v="0"/>
    <n v="0"/>
    <n v="4"/>
    <n v="4.5999999999999996"/>
    <n v="0"/>
    <n v="4"/>
    <n v="0"/>
    <n v="0"/>
  </r>
  <r>
    <x v="3"/>
    <n v="4"/>
    <x v="3"/>
    <n v="0"/>
    <n v="0"/>
    <n v="4"/>
    <n v="4.0999999999999996"/>
    <n v="0"/>
    <n v="4"/>
    <n v="0"/>
    <n v="0"/>
  </r>
  <r>
    <x v="3"/>
    <n v="4"/>
    <x v="4"/>
    <n v="0"/>
    <n v="0"/>
    <n v="4"/>
    <n v="4.5999999999999996"/>
    <n v="0"/>
    <n v="4"/>
    <n v="0"/>
    <n v="0"/>
  </r>
  <r>
    <x v="3"/>
    <n v="4"/>
    <x v="5"/>
    <n v="0"/>
    <n v="0"/>
    <n v="4"/>
    <n v="4.5999999999999996"/>
    <n v="0"/>
    <n v="4"/>
    <n v="0"/>
    <n v="0"/>
  </r>
  <r>
    <x v="3"/>
    <n v="4"/>
    <x v="6"/>
    <n v="124"/>
    <n v="108"/>
    <n v="4"/>
    <n v="4.0999999999999996"/>
    <n v="126.407"/>
    <n v="5.2610000000000001"/>
    <n v="11139.36"/>
    <n v="10361.308000000001"/>
  </r>
  <r>
    <x v="3"/>
    <n v="4"/>
    <x v="7"/>
    <n v="44"/>
    <n v="136"/>
    <n v="6"/>
    <n v="6.2"/>
    <n v="151.25399999999999"/>
    <n v="7.78"/>
    <n v="13899.453"/>
    <n v="13059.983"/>
  </r>
  <r>
    <x v="3"/>
    <n v="4"/>
    <x v="8"/>
    <n v="534"/>
    <n v="221"/>
    <n v="6"/>
    <n v="7.7"/>
    <n v="565.22900000000004"/>
    <n v="14.856"/>
    <n v="50179.644999999997"/>
    <n v="48291.5"/>
  </r>
  <r>
    <x v="3"/>
    <n v="4"/>
    <x v="9"/>
    <n v="473"/>
    <n v="270"/>
    <n v="7"/>
    <n v="6.2"/>
    <n v="666.17499999999995"/>
    <n v="19.902000000000001"/>
    <n v="58466.913999999997"/>
    <n v="56276.285000000003"/>
  </r>
  <r>
    <x v="3"/>
    <n v="4"/>
    <x v="10"/>
    <n v="145"/>
    <n v="385"/>
    <n v="7"/>
    <n v="6.2"/>
    <n v="535.995"/>
    <n v="17.486000000000001"/>
    <n v="47708.983999999997"/>
    <n v="45906.487999999998"/>
  </r>
  <r>
    <x v="3"/>
    <n v="4"/>
    <x v="11"/>
    <n v="319"/>
    <n v="397"/>
    <n v="8"/>
    <n v="7.2"/>
    <n v="737.51499999999999"/>
    <n v="20.986000000000001"/>
    <n v="64615.305"/>
    <n v="62185.137000000002"/>
  </r>
  <r>
    <x v="3"/>
    <n v="4"/>
    <x v="12"/>
    <n v="24"/>
    <n v="278"/>
    <n v="7"/>
    <n v="6.2"/>
    <n v="304.00200000000001"/>
    <n v="12.975"/>
    <n v="27621.057000000001"/>
    <n v="26437.715"/>
  </r>
  <r>
    <x v="3"/>
    <n v="4"/>
    <x v="13"/>
    <n v="12"/>
    <n v="288"/>
    <n v="7"/>
    <n v="6.2"/>
    <n v="292.45999999999998"/>
    <n v="11.949"/>
    <n v="26692.877"/>
    <n v="25534.82"/>
  </r>
  <r>
    <x v="3"/>
    <n v="4"/>
    <x v="14"/>
    <n v="0"/>
    <n v="159"/>
    <n v="7"/>
    <n v="4.5999999999999996"/>
    <n v="152.65299999999999"/>
    <n v="9.6349999999999998"/>
    <n v="14076.253000000001"/>
    <n v="13232.761"/>
  </r>
  <r>
    <x v="3"/>
    <n v="4"/>
    <x v="15"/>
    <n v="335"/>
    <n v="232"/>
    <n v="8"/>
    <n v="7.7"/>
    <n v="442.00299999999999"/>
    <n v="14.711"/>
    <n v="39327.637000000002"/>
    <n v="37800.195"/>
  </r>
  <r>
    <x v="3"/>
    <n v="4"/>
    <x v="16"/>
    <n v="355"/>
    <n v="131"/>
    <n v="8"/>
    <n v="6.7"/>
    <n v="270.15600000000001"/>
    <n v="12.512"/>
    <n v="23221.576000000001"/>
    <n v="22155.478999999999"/>
  </r>
  <r>
    <x v="3"/>
    <n v="4"/>
    <x v="17"/>
    <n v="253"/>
    <n v="59"/>
    <n v="8"/>
    <n v="5.0999999999999996"/>
    <n v="96.581999999999994"/>
    <n v="9.141"/>
    <n v="7461.6329999999998"/>
    <n v="6761.3819999999996"/>
  </r>
  <r>
    <x v="3"/>
    <n v="4"/>
    <x v="18"/>
    <n v="0"/>
    <n v="0"/>
    <n v="7"/>
    <n v="4.0999999999999996"/>
    <n v="0"/>
    <n v="7"/>
    <n v="0"/>
    <n v="0"/>
  </r>
  <r>
    <x v="3"/>
    <n v="4"/>
    <x v="19"/>
    <n v="0"/>
    <n v="0"/>
    <n v="7"/>
    <n v="6.7"/>
    <n v="0"/>
    <n v="7"/>
    <n v="0"/>
    <n v="0"/>
  </r>
  <r>
    <x v="3"/>
    <n v="4"/>
    <x v="20"/>
    <n v="0"/>
    <n v="0"/>
    <n v="7"/>
    <n v="6.2"/>
    <n v="0"/>
    <n v="7"/>
    <n v="0"/>
    <n v="0"/>
  </r>
  <r>
    <x v="3"/>
    <n v="4"/>
    <x v="21"/>
    <n v="0"/>
    <n v="0"/>
    <n v="6"/>
    <n v="3.1"/>
    <n v="0"/>
    <n v="6"/>
    <n v="0"/>
    <n v="0"/>
  </r>
  <r>
    <x v="3"/>
    <n v="4"/>
    <x v="22"/>
    <n v="0"/>
    <n v="0"/>
    <n v="6"/>
    <n v="2.6"/>
    <n v="0"/>
    <n v="6"/>
    <n v="0"/>
    <n v="0"/>
  </r>
  <r>
    <x v="3"/>
    <n v="4"/>
    <x v="23"/>
    <n v="0"/>
    <n v="0"/>
    <n v="3"/>
    <n v="1.5"/>
    <n v="0"/>
    <n v="3"/>
    <n v="0"/>
    <n v="0"/>
  </r>
  <r>
    <x v="3"/>
    <n v="5"/>
    <x v="0"/>
    <n v="0"/>
    <n v="0"/>
    <n v="6"/>
    <n v="2.1"/>
    <n v="0"/>
    <n v="6"/>
    <n v="0"/>
    <n v="0"/>
  </r>
  <r>
    <x v="3"/>
    <n v="5"/>
    <x v="1"/>
    <n v="0"/>
    <n v="0"/>
    <n v="6"/>
    <n v="4.5999999999999996"/>
    <n v="0"/>
    <n v="6"/>
    <n v="0"/>
    <n v="0"/>
  </r>
  <r>
    <x v="3"/>
    <n v="5"/>
    <x v="2"/>
    <n v="0"/>
    <n v="0"/>
    <n v="5"/>
    <n v="3.6"/>
    <n v="0"/>
    <n v="5"/>
    <n v="0"/>
    <n v="0"/>
  </r>
  <r>
    <x v="3"/>
    <n v="5"/>
    <x v="3"/>
    <n v="0"/>
    <n v="0"/>
    <n v="4"/>
    <n v="1.5"/>
    <n v="0"/>
    <n v="4"/>
    <n v="0"/>
    <n v="0"/>
  </r>
  <r>
    <x v="3"/>
    <n v="5"/>
    <x v="4"/>
    <n v="0"/>
    <n v="0"/>
    <n v="1"/>
    <n v="0"/>
    <n v="0"/>
    <n v="1"/>
    <n v="0"/>
    <n v="0"/>
  </r>
  <r>
    <x v="3"/>
    <n v="5"/>
    <x v="5"/>
    <n v="0"/>
    <n v="0"/>
    <n v="-1"/>
    <n v="0"/>
    <n v="0"/>
    <n v="-1"/>
    <n v="0"/>
    <n v="0"/>
  </r>
  <r>
    <x v="3"/>
    <n v="5"/>
    <x v="6"/>
    <n v="274"/>
    <n v="88"/>
    <n v="6"/>
    <n v="2.6"/>
    <n v="134.976"/>
    <n v="7.7069999999999999"/>
    <n v="10932.355"/>
    <n v="10158.804"/>
  </r>
  <r>
    <x v="3"/>
    <n v="5"/>
    <x v="7"/>
    <n v="550"/>
    <n v="122"/>
    <n v="8"/>
    <n v="3.1"/>
    <n v="354.16800000000001"/>
    <n v="16.291"/>
    <n v="29787.141"/>
    <n v="28543.651999999998"/>
  </r>
  <r>
    <x v="3"/>
    <n v="5"/>
    <x v="8"/>
    <n v="681"/>
    <n v="145"/>
    <n v="9"/>
    <n v="5.0999999999999996"/>
    <n v="582.42100000000005"/>
    <n v="21.228000000000002"/>
    <n v="50064.976999999999"/>
    <n v="48180.851999999999"/>
  </r>
  <r>
    <x v="3"/>
    <n v="5"/>
    <x v="9"/>
    <n v="728"/>
    <n v="179"/>
    <n v="11"/>
    <n v="5.7"/>
    <n v="776.16399999999999"/>
    <n v="26.957999999999998"/>
    <n v="65849.398000000001"/>
    <n v="63369.597999999998"/>
  </r>
  <r>
    <x v="3"/>
    <n v="5"/>
    <x v="10"/>
    <n v="821"/>
    <n v="164"/>
    <n v="12"/>
    <n v="4.5999999999999996"/>
    <n v="930.55200000000002"/>
    <n v="34.177"/>
    <n v="76503.085999999996"/>
    <n v="73573.226999999999"/>
  </r>
  <r>
    <x v="3"/>
    <n v="5"/>
    <x v="11"/>
    <n v="848"/>
    <n v="166"/>
    <n v="13"/>
    <n v="3.6"/>
    <n v="1009.125"/>
    <n v="39.902999999999999"/>
    <n v="80688.804999999993"/>
    <n v="77571.539000000004"/>
  </r>
  <r>
    <x v="3"/>
    <n v="5"/>
    <x v="12"/>
    <n v="851"/>
    <n v="161"/>
    <n v="15"/>
    <n v="4.5999999999999996"/>
    <n v="1003.567"/>
    <n v="39.42"/>
    <n v="80437.656000000003"/>
    <n v="77331.812999999995"/>
  </r>
  <r>
    <x v="3"/>
    <n v="5"/>
    <x v="13"/>
    <n v="824"/>
    <n v="157"/>
    <n v="16"/>
    <n v="5.0999999999999996"/>
    <n v="916.96699999999998"/>
    <n v="37.106999999999999"/>
    <n v="74286.023000000001"/>
    <n v="71453.016000000003"/>
  </r>
  <r>
    <x v="3"/>
    <n v="5"/>
    <x v="14"/>
    <n v="772"/>
    <n v="146"/>
    <n v="17"/>
    <n v="4.5999999999999996"/>
    <n v="762.35400000000004"/>
    <n v="35.639000000000003"/>
    <n v="61946.343999999997"/>
    <n v="59621.737999999998"/>
  </r>
  <r>
    <x v="3"/>
    <n v="5"/>
    <x v="15"/>
    <n v="688"/>
    <n v="131"/>
    <n v="17"/>
    <n v="3.1"/>
    <n v="556.61099999999999"/>
    <n v="32.844999999999999"/>
    <n v="45122.777000000002"/>
    <n v="43407.711000000003"/>
  </r>
  <r>
    <x v="3"/>
    <n v="5"/>
    <x v="16"/>
    <n v="579"/>
    <n v="93"/>
    <n v="17"/>
    <n v="3.6"/>
    <n v="323.50900000000001"/>
    <n v="25.456"/>
    <n v="25655.148000000001"/>
    <n v="24525.013999999999"/>
  </r>
  <r>
    <x v="3"/>
    <n v="5"/>
    <x v="17"/>
    <n v="317"/>
    <n v="49"/>
    <n v="16"/>
    <n v="3.1"/>
    <n v="96.597999999999999"/>
    <n v="17.91"/>
    <n v="6818.7269999999999"/>
    <n v="6131.6030000000001"/>
  </r>
  <r>
    <x v="3"/>
    <n v="5"/>
    <x v="18"/>
    <n v="0"/>
    <n v="0"/>
    <n v="12"/>
    <n v="1.5"/>
    <n v="0"/>
    <n v="12"/>
    <n v="0"/>
    <n v="0"/>
  </r>
  <r>
    <x v="3"/>
    <n v="5"/>
    <x v="19"/>
    <n v="0"/>
    <n v="0"/>
    <n v="9"/>
    <n v="1.5"/>
    <n v="0"/>
    <n v="9"/>
    <n v="0"/>
    <n v="0"/>
  </r>
  <r>
    <x v="3"/>
    <n v="5"/>
    <x v="20"/>
    <n v="0"/>
    <n v="0"/>
    <n v="7"/>
    <n v="0"/>
    <n v="0"/>
    <n v="7"/>
    <n v="0"/>
    <n v="0"/>
  </r>
  <r>
    <x v="3"/>
    <n v="5"/>
    <x v="21"/>
    <n v="0"/>
    <n v="0"/>
    <n v="6"/>
    <n v="0"/>
    <n v="0"/>
    <n v="6"/>
    <n v="0"/>
    <n v="0"/>
  </r>
  <r>
    <x v="3"/>
    <n v="5"/>
    <x v="22"/>
    <n v="0"/>
    <n v="0"/>
    <n v="4"/>
    <n v="0"/>
    <n v="0"/>
    <n v="4"/>
    <n v="0"/>
    <n v="0"/>
  </r>
  <r>
    <x v="3"/>
    <n v="5"/>
    <x v="23"/>
    <n v="0"/>
    <n v="0"/>
    <n v="4"/>
    <n v="0"/>
    <n v="0"/>
    <n v="4"/>
    <n v="0"/>
    <n v="0"/>
  </r>
  <r>
    <x v="3"/>
    <n v="6"/>
    <x v="0"/>
    <n v="0"/>
    <n v="0"/>
    <n v="4"/>
    <n v="0"/>
    <n v="0"/>
    <n v="4"/>
    <n v="0"/>
    <n v="0"/>
  </r>
  <r>
    <x v="3"/>
    <n v="6"/>
    <x v="1"/>
    <n v="0"/>
    <n v="0"/>
    <n v="4"/>
    <n v="0"/>
    <n v="0"/>
    <n v="4"/>
    <n v="0"/>
    <n v="0"/>
  </r>
  <r>
    <x v="3"/>
    <n v="6"/>
    <x v="2"/>
    <n v="0"/>
    <n v="0"/>
    <n v="3"/>
    <n v="0"/>
    <n v="0"/>
    <n v="3"/>
    <n v="0"/>
    <n v="0"/>
  </r>
  <r>
    <x v="3"/>
    <n v="6"/>
    <x v="3"/>
    <n v="0"/>
    <n v="0"/>
    <n v="3"/>
    <n v="0"/>
    <n v="0"/>
    <n v="3"/>
    <n v="0"/>
    <n v="0"/>
  </r>
  <r>
    <x v="3"/>
    <n v="6"/>
    <x v="4"/>
    <n v="0"/>
    <n v="0"/>
    <n v="3"/>
    <n v="0"/>
    <n v="0"/>
    <n v="3"/>
    <n v="0"/>
    <n v="0"/>
  </r>
  <r>
    <x v="3"/>
    <n v="6"/>
    <x v="5"/>
    <n v="0"/>
    <n v="0"/>
    <n v="3"/>
    <n v="0"/>
    <n v="0"/>
    <n v="3"/>
    <n v="0"/>
    <n v="0"/>
  </r>
  <r>
    <x v="3"/>
    <n v="6"/>
    <x v="6"/>
    <n v="293"/>
    <n v="90"/>
    <n v="6"/>
    <n v="0"/>
    <n v="141.12899999999999"/>
    <n v="8.8520000000000003"/>
    <n v="11335.612999999999"/>
    <n v="10553.279"/>
  </r>
  <r>
    <x v="3"/>
    <n v="6"/>
    <x v="7"/>
    <n v="555"/>
    <n v="123"/>
    <n v="10"/>
    <n v="0"/>
    <n v="358.83600000000001"/>
    <n v="24.986999999999998"/>
    <n v="29022.896000000001"/>
    <n v="27800.811000000002"/>
  </r>
  <r>
    <x v="3"/>
    <n v="6"/>
    <x v="8"/>
    <n v="687"/>
    <n v="145"/>
    <n v="14"/>
    <n v="1.5"/>
    <n v="587.94000000000005"/>
    <n v="32.912999999999997"/>
    <n v="47826.667999999998"/>
    <n v="46020.141000000003"/>
  </r>
  <r>
    <x v="3"/>
    <n v="6"/>
    <x v="9"/>
    <n v="734"/>
    <n v="178"/>
    <n v="17"/>
    <n v="0"/>
    <n v="781.49599999999998"/>
    <n v="51.158000000000001"/>
    <n v="58696.008000000002"/>
    <n v="56496.684000000001"/>
  </r>
  <r>
    <x v="3"/>
    <n v="6"/>
    <x v="10"/>
    <n v="808"/>
    <n v="170"/>
    <n v="18"/>
    <n v="0"/>
    <n v="926.58299999999997"/>
    <n v="58.143000000000001"/>
    <n v="67212.531000000003"/>
    <n v="64677.300999999999"/>
  </r>
  <r>
    <x v="3"/>
    <n v="6"/>
    <x v="11"/>
    <n v="842"/>
    <n v="167"/>
    <n v="19"/>
    <n v="0"/>
    <n v="1005.735"/>
    <n v="62.429000000000002"/>
    <n v="71263.616999999998"/>
    <n v="68559.929999999993"/>
  </r>
  <r>
    <x v="3"/>
    <n v="6"/>
    <x v="12"/>
    <n v="857"/>
    <n v="159"/>
    <n v="21"/>
    <n v="2.1"/>
    <n v="1008.303"/>
    <n v="52.331000000000003"/>
    <n v="75557.585999999996"/>
    <n v="72669.233999999997"/>
  </r>
  <r>
    <x v="3"/>
    <n v="6"/>
    <x v="13"/>
    <n v="830"/>
    <n v="156"/>
    <n v="22"/>
    <n v="1.5"/>
    <n v="922.14099999999996"/>
    <n v="53.526000000000003"/>
    <n v="68593.991999999998"/>
    <n v="66001.945000000007"/>
  </r>
  <r>
    <x v="3"/>
    <n v="6"/>
    <x v="14"/>
    <n v="760"/>
    <n v="152"/>
    <n v="22"/>
    <n v="3.1"/>
    <n v="760.14700000000005"/>
    <n v="43.488999999999997"/>
    <n v="59375.387000000002"/>
    <n v="57150.171999999999"/>
  </r>
  <r>
    <x v="3"/>
    <n v="6"/>
    <x v="15"/>
    <n v="700"/>
    <n v="128"/>
    <n v="21"/>
    <n v="4.5999999999999996"/>
    <n v="561.16300000000001"/>
    <n v="34.606999999999999"/>
    <n v="45097.112999999998"/>
    <n v="43382.902000000002"/>
  </r>
  <r>
    <x v="3"/>
    <n v="6"/>
    <x v="16"/>
    <n v="562"/>
    <n v="97"/>
    <n v="20"/>
    <n v="2.6"/>
    <n v="321.42"/>
    <n v="29.489000000000001"/>
    <n v="25059.511999999999"/>
    <n v="23945.236000000001"/>
  </r>
  <r>
    <x v="3"/>
    <n v="6"/>
    <x v="17"/>
    <n v="334"/>
    <n v="50"/>
    <n v="18"/>
    <n v="0"/>
    <n v="100.358"/>
    <n v="24.064"/>
    <n v="6858.5159999999996"/>
    <n v="6170.5829999999996"/>
  </r>
  <r>
    <x v="3"/>
    <n v="6"/>
    <x v="18"/>
    <n v="0"/>
    <n v="0"/>
    <n v="16"/>
    <n v="1.5"/>
    <n v="0"/>
    <n v="16"/>
    <n v="0"/>
    <n v="0"/>
  </r>
  <r>
    <x v="3"/>
    <n v="6"/>
    <x v="19"/>
    <n v="0"/>
    <n v="0"/>
    <n v="14"/>
    <n v="0"/>
    <n v="0"/>
    <n v="14"/>
    <n v="0"/>
    <n v="0"/>
  </r>
  <r>
    <x v="3"/>
    <n v="6"/>
    <x v="20"/>
    <n v="0"/>
    <n v="0"/>
    <n v="12"/>
    <n v="2.6"/>
    <n v="0"/>
    <n v="12"/>
    <n v="0"/>
    <n v="0"/>
  </r>
  <r>
    <x v="3"/>
    <n v="6"/>
    <x v="21"/>
    <n v="0"/>
    <n v="0"/>
    <n v="11"/>
    <n v="2.1"/>
    <n v="0"/>
    <n v="11"/>
    <n v="0"/>
    <n v="0"/>
  </r>
  <r>
    <x v="3"/>
    <n v="6"/>
    <x v="22"/>
    <n v="0"/>
    <n v="0"/>
    <n v="11"/>
    <n v="3.1"/>
    <n v="0"/>
    <n v="11"/>
    <n v="0"/>
    <n v="0"/>
  </r>
  <r>
    <x v="3"/>
    <n v="6"/>
    <x v="23"/>
    <n v="0"/>
    <n v="0"/>
    <n v="9"/>
    <n v="0"/>
    <n v="0"/>
    <n v="9"/>
    <n v="0"/>
    <n v="0"/>
  </r>
  <r>
    <x v="3"/>
    <n v="7"/>
    <x v="0"/>
    <n v="0"/>
    <n v="0"/>
    <n v="10"/>
    <n v="0"/>
    <n v="0"/>
    <n v="10"/>
    <n v="0"/>
    <n v="0"/>
  </r>
  <r>
    <x v="3"/>
    <n v="7"/>
    <x v="1"/>
    <n v="0"/>
    <n v="0"/>
    <n v="10"/>
    <n v="0"/>
    <n v="0"/>
    <n v="10"/>
    <n v="0"/>
    <n v="0"/>
  </r>
  <r>
    <x v="3"/>
    <n v="7"/>
    <x v="2"/>
    <n v="0"/>
    <n v="0"/>
    <n v="9"/>
    <n v="0"/>
    <n v="0"/>
    <n v="9"/>
    <n v="0"/>
    <n v="0"/>
  </r>
  <r>
    <x v="3"/>
    <n v="7"/>
    <x v="3"/>
    <n v="0"/>
    <n v="0"/>
    <n v="8"/>
    <n v="3.1"/>
    <n v="0"/>
    <n v="8"/>
    <n v="0"/>
    <n v="0"/>
  </r>
  <r>
    <x v="3"/>
    <n v="7"/>
    <x v="4"/>
    <n v="0"/>
    <n v="0"/>
    <n v="7"/>
    <n v="0"/>
    <n v="0"/>
    <n v="7"/>
    <n v="0"/>
    <n v="0"/>
  </r>
  <r>
    <x v="3"/>
    <n v="7"/>
    <x v="5"/>
    <n v="20"/>
    <n v="0"/>
    <n v="6"/>
    <n v="0"/>
    <n v="0.114"/>
    <n v="1.1679999999999999"/>
    <n v="10.901"/>
    <n v="0"/>
  </r>
  <r>
    <x v="3"/>
    <n v="7"/>
    <x v="6"/>
    <n v="121"/>
    <n v="100"/>
    <n v="8"/>
    <n v="0"/>
    <n v="118.964"/>
    <n v="9.4570000000000007"/>
    <n v="10269.093000000001"/>
    <n v="9509.866"/>
  </r>
  <r>
    <x v="3"/>
    <n v="7"/>
    <x v="7"/>
    <n v="32"/>
    <n v="167"/>
    <n v="10"/>
    <n v="0"/>
    <n v="177.643"/>
    <n v="16.724"/>
    <n v="15762.591"/>
    <n v="14880.194"/>
  </r>
  <r>
    <x v="3"/>
    <n v="7"/>
    <x v="8"/>
    <n v="67"/>
    <n v="247"/>
    <n v="13"/>
    <n v="0"/>
    <n v="288.66500000000002"/>
    <n v="25.433"/>
    <n v="24689.469000000001"/>
    <n v="23584.986000000001"/>
  </r>
  <r>
    <x v="3"/>
    <n v="7"/>
    <x v="9"/>
    <n v="406"/>
    <n v="352"/>
    <n v="19"/>
    <n v="5.7"/>
    <n v="694.98199999999997"/>
    <n v="32.756999999999998"/>
    <n v="57440.983999999997"/>
    <n v="55289.07"/>
  </r>
  <r>
    <x v="3"/>
    <n v="7"/>
    <x v="10"/>
    <n v="78"/>
    <n v="341"/>
    <n v="19"/>
    <n v="6.2"/>
    <n v="417.60500000000002"/>
    <n v="27.302"/>
    <n v="35518.805"/>
    <n v="34108.440999999999"/>
  </r>
  <r>
    <x v="3"/>
    <n v="7"/>
    <x v="11"/>
    <n v="102"/>
    <n v="395"/>
    <n v="20"/>
    <n v="4.5999999999999996"/>
    <n v="503.815"/>
    <n v="31.396999999999998"/>
    <n v="42023.616999999998"/>
    <n v="40410.313000000002"/>
  </r>
  <r>
    <x v="3"/>
    <n v="7"/>
    <x v="12"/>
    <n v="377"/>
    <n v="370"/>
    <n v="20"/>
    <n v="5.7"/>
    <n v="763.19299999999998"/>
    <n v="35.609000000000002"/>
    <n v="62353.894999999997"/>
    <n v="60013.324000000001"/>
  </r>
  <r>
    <x v="3"/>
    <n v="7"/>
    <x v="13"/>
    <n v="281"/>
    <n v="375"/>
    <n v="21"/>
    <n v="4.5999999999999996"/>
    <n v="654.42600000000004"/>
    <n v="36.777000000000001"/>
    <n v="53137.391000000003"/>
    <n v="51143.976999999999"/>
  </r>
  <r>
    <x v="3"/>
    <n v="7"/>
    <x v="14"/>
    <n v="24"/>
    <n v="246"/>
    <n v="20"/>
    <n v="4.5999999999999996"/>
    <n v="257.685"/>
    <n v="26.231999999999999"/>
    <n v="22021.855"/>
    <n v="20986.583999999999"/>
  </r>
  <r>
    <x v="3"/>
    <n v="7"/>
    <x v="15"/>
    <n v="0"/>
    <n v="143"/>
    <n v="20"/>
    <n v="5.0999999999999996"/>
    <n v="137.03700000000001"/>
    <n v="22.192"/>
    <n v="11940.73"/>
    <n v="11145.112999999999"/>
  </r>
  <r>
    <x v="3"/>
    <n v="7"/>
    <x v="16"/>
    <n v="0"/>
    <n v="92"/>
    <n v="19"/>
    <n v="4.0999999999999996"/>
    <n v="87.608000000000004"/>
    <n v="19.913"/>
    <n v="7714.3869999999997"/>
    <n v="7008.9369999999999"/>
  </r>
  <r>
    <x v="3"/>
    <n v="7"/>
    <x v="17"/>
    <n v="0"/>
    <n v="37"/>
    <n v="18"/>
    <n v="3.6"/>
    <n v="35.037999999999997"/>
    <n v="17.388000000000002"/>
    <n v="3121.067"/>
    <n v="2506.7080000000001"/>
  </r>
  <r>
    <x v="3"/>
    <n v="7"/>
    <x v="18"/>
    <n v="0"/>
    <n v="0"/>
    <n v="17"/>
    <n v="3.6"/>
    <n v="0"/>
    <n v="17"/>
    <n v="0"/>
    <n v="0"/>
  </r>
  <r>
    <x v="3"/>
    <n v="7"/>
    <x v="19"/>
    <n v="0"/>
    <n v="0"/>
    <n v="17"/>
    <n v="3.1"/>
    <n v="0"/>
    <n v="17"/>
    <n v="0"/>
    <n v="0"/>
  </r>
  <r>
    <x v="3"/>
    <n v="7"/>
    <x v="20"/>
    <n v="0"/>
    <n v="0"/>
    <n v="16"/>
    <n v="4.0999999999999996"/>
    <n v="0"/>
    <n v="16"/>
    <n v="0"/>
    <n v="0"/>
  </r>
  <r>
    <x v="3"/>
    <n v="7"/>
    <x v="21"/>
    <n v="0"/>
    <n v="0"/>
    <n v="14"/>
    <n v="2.1"/>
    <n v="0"/>
    <n v="14"/>
    <n v="0"/>
    <n v="0"/>
  </r>
  <r>
    <x v="3"/>
    <n v="7"/>
    <x v="22"/>
    <n v="0"/>
    <n v="0"/>
    <n v="13"/>
    <n v="0"/>
    <n v="0"/>
    <n v="13"/>
    <n v="0"/>
    <n v="0"/>
  </r>
  <r>
    <x v="3"/>
    <n v="7"/>
    <x v="23"/>
    <n v="0"/>
    <n v="0"/>
    <n v="13"/>
    <n v="2.6"/>
    <n v="0"/>
    <n v="13"/>
    <n v="0"/>
    <n v="0"/>
  </r>
  <r>
    <x v="3"/>
    <n v="8"/>
    <x v="0"/>
    <n v="0"/>
    <n v="0"/>
    <n v="13"/>
    <n v="2.6"/>
    <n v="0"/>
    <n v="13"/>
    <n v="0"/>
    <n v="0"/>
  </r>
  <r>
    <x v="3"/>
    <n v="8"/>
    <x v="1"/>
    <n v="0"/>
    <n v="0"/>
    <n v="13"/>
    <n v="0"/>
    <n v="0"/>
    <n v="13"/>
    <n v="0"/>
    <n v="0"/>
  </r>
  <r>
    <x v="3"/>
    <n v="8"/>
    <x v="2"/>
    <n v="0"/>
    <n v="0"/>
    <n v="13"/>
    <n v="0"/>
    <n v="0"/>
    <n v="13"/>
    <n v="0"/>
    <n v="0"/>
  </r>
  <r>
    <x v="3"/>
    <n v="8"/>
    <x v="3"/>
    <n v="0"/>
    <n v="0"/>
    <n v="11"/>
    <n v="2.1"/>
    <n v="0"/>
    <n v="11"/>
    <n v="0"/>
    <n v="0"/>
  </r>
  <r>
    <x v="3"/>
    <n v="8"/>
    <x v="4"/>
    <n v="0"/>
    <n v="0"/>
    <n v="9"/>
    <n v="4.5999999999999996"/>
    <n v="0"/>
    <n v="9"/>
    <n v="0"/>
    <n v="0"/>
  </r>
  <r>
    <x v="3"/>
    <n v="8"/>
    <x v="5"/>
    <n v="11"/>
    <n v="1"/>
    <n v="8"/>
    <n v="3.6"/>
    <n v="0.71899999999999997"/>
    <n v="5.9619999999999997"/>
    <n v="67.352999999999994"/>
    <n v="0"/>
  </r>
  <r>
    <x v="3"/>
    <n v="8"/>
    <x v="6"/>
    <n v="56"/>
    <n v="73"/>
    <n v="7"/>
    <n v="1.5"/>
    <n v="80.296999999999997"/>
    <n v="7.016"/>
    <n v="7157.6859999999997"/>
    <n v="6463.6580000000004"/>
  </r>
  <r>
    <x v="3"/>
    <n v="8"/>
    <x v="7"/>
    <n v="0"/>
    <n v="107"/>
    <n v="7"/>
    <n v="5.0999999999999996"/>
    <n v="102.111"/>
    <n v="7.8070000000000004"/>
    <n v="9491.14"/>
    <n v="8748.5239999999994"/>
  </r>
  <r>
    <x v="3"/>
    <n v="8"/>
    <x v="8"/>
    <n v="0"/>
    <n v="152"/>
    <n v="7"/>
    <n v="5.7"/>
    <n v="145.80600000000001"/>
    <n v="8.7219999999999995"/>
    <n v="13498.644"/>
    <n v="12668.253000000001"/>
  </r>
  <r>
    <x v="3"/>
    <n v="8"/>
    <x v="9"/>
    <n v="497"/>
    <n v="294"/>
    <n v="9"/>
    <n v="5.0999999999999996"/>
    <n v="713.41800000000001"/>
    <n v="23.663"/>
    <n v="61554.035000000003"/>
    <n v="59244.741999999998"/>
  </r>
  <r>
    <x v="3"/>
    <n v="8"/>
    <x v="10"/>
    <n v="718"/>
    <n v="246"/>
    <n v="11"/>
    <n v="6.2"/>
    <n v="931.678"/>
    <n v="29.478999999999999"/>
    <n v="78379.351999999999"/>
    <n v="75366.233999999997"/>
  </r>
  <r>
    <x v="3"/>
    <n v="8"/>
    <x v="11"/>
    <n v="559"/>
    <n v="309"/>
    <n v="13"/>
    <n v="4.5999999999999996"/>
    <n v="886.62300000000005"/>
    <n v="34.548999999999999"/>
    <n v="72818.016000000003"/>
    <n v="70048.210999999996"/>
  </r>
  <r>
    <x v="3"/>
    <n v="8"/>
    <x v="12"/>
    <n v="791"/>
    <n v="213"/>
    <n v="14"/>
    <n v="6.2"/>
    <n v="1009.407"/>
    <n v="34.347000000000001"/>
    <n v="82979.468999999997"/>
    <n v="79757.116999999998"/>
  </r>
  <r>
    <x v="3"/>
    <n v="8"/>
    <x v="13"/>
    <n v="764"/>
    <n v="207"/>
    <n v="15"/>
    <n v="3.6"/>
    <n v="922.70899999999995"/>
    <n v="39.93"/>
    <n v="73711.062999999995"/>
    <n v="70902.898000000001"/>
  </r>
  <r>
    <x v="3"/>
    <n v="8"/>
    <x v="14"/>
    <n v="422"/>
    <n v="282"/>
    <n v="16"/>
    <n v="3.6"/>
    <n v="624.82600000000002"/>
    <n v="33.262"/>
    <n v="51466.961000000003"/>
    <n v="49533.366999999998"/>
  </r>
  <r>
    <x v="3"/>
    <n v="8"/>
    <x v="15"/>
    <n v="471"/>
    <n v="218"/>
    <n v="16"/>
    <n v="4.5999999999999996"/>
    <n v="514.01700000000005"/>
    <n v="28.123999999999999"/>
    <n v="42880.862999999998"/>
    <n v="41239.737999999998"/>
  </r>
  <r>
    <x v="3"/>
    <n v="8"/>
    <x v="16"/>
    <n v="75"/>
    <n v="152"/>
    <n v="16"/>
    <n v="4.5999999999999996"/>
    <n v="177.83699999999999"/>
    <n v="19.922999999999998"/>
    <n v="15381.775"/>
    <n v="14508.249"/>
  </r>
  <r>
    <x v="3"/>
    <n v="8"/>
    <x v="17"/>
    <n v="42"/>
    <n v="63"/>
    <n v="15"/>
    <n v="5.7"/>
    <n v="66.391999999999996"/>
    <n v="15.294"/>
    <n v="5732.7359999999999"/>
    <n v="5067.4660000000003"/>
  </r>
  <r>
    <x v="3"/>
    <n v="8"/>
    <x v="18"/>
    <n v="0"/>
    <n v="0"/>
    <n v="14"/>
    <n v="2.1"/>
    <n v="0"/>
    <n v="14"/>
    <n v="0"/>
    <n v="0"/>
  </r>
  <r>
    <x v="3"/>
    <n v="8"/>
    <x v="19"/>
    <n v="0"/>
    <n v="0"/>
    <n v="11"/>
    <n v="0"/>
    <n v="0"/>
    <n v="11"/>
    <n v="0"/>
    <n v="0"/>
  </r>
  <r>
    <x v="3"/>
    <n v="8"/>
    <x v="20"/>
    <n v="0"/>
    <n v="0"/>
    <n v="8"/>
    <n v="0"/>
    <n v="0"/>
    <n v="8"/>
    <n v="0"/>
    <n v="0"/>
  </r>
  <r>
    <x v="3"/>
    <n v="8"/>
    <x v="21"/>
    <n v="0"/>
    <n v="0"/>
    <n v="11"/>
    <n v="3.6"/>
    <n v="0"/>
    <n v="11"/>
    <n v="0"/>
    <n v="0"/>
  </r>
  <r>
    <x v="3"/>
    <n v="8"/>
    <x v="22"/>
    <n v="0"/>
    <n v="0"/>
    <n v="10"/>
    <n v="2.6"/>
    <n v="0"/>
    <n v="10"/>
    <n v="0"/>
    <n v="0"/>
  </r>
  <r>
    <x v="3"/>
    <n v="8"/>
    <x v="23"/>
    <n v="0"/>
    <n v="0"/>
    <n v="9"/>
    <n v="2.1"/>
    <n v="0"/>
    <n v="9"/>
    <n v="0"/>
    <n v="0"/>
  </r>
  <r>
    <x v="3"/>
    <n v="9"/>
    <x v="0"/>
    <n v="0"/>
    <n v="0"/>
    <n v="6"/>
    <n v="0"/>
    <n v="0"/>
    <n v="6"/>
    <n v="0"/>
    <n v="0"/>
  </r>
  <r>
    <x v="3"/>
    <n v="9"/>
    <x v="1"/>
    <n v="0"/>
    <n v="0"/>
    <n v="4"/>
    <n v="0"/>
    <n v="0"/>
    <n v="4"/>
    <n v="0"/>
    <n v="0"/>
  </r>
  <r>
    <x v="3"/>
    <n v="9"/>
    <x v="2"/>
    <n v="0"/>
    <n v="0"/>
    <n v="3"/>
    <n v="0"/>
    <n v="0"/>
    <n v="3"/>
    <n v="0"/>
    <n v="0"/>
  </r>
  <r>
    <x v="3"/>
    <n v="9"/>
    <x v="3"/>
    <n v="0"/>
    <n v="0"/>
    <n v="2"/>
    <n v="0"/>
    <n v="0"/>
    <n v="2"/>
    <n v="0"/>
    <n v="0"/>
  </r>
  <r>
    <x v="3"/>
    <n v="9"/>
    <x v="4"/>
    <n v="0"/>
    <n v="0"/>
    <n v="2"/>
    <n v="0"/>
    <n v="0"/>
    <n v="2"/>
    <n v="0"/>
    <n v="0"/>
  </r>
  <r>
    <x v="3"/>
    <n v="9"/>
    <x v="5"/>
    <n v="67"/>
    <n v="1"/>
    <n v="1"/>
    <n v="0"/>
    <n v="1.298"/>
    <n v="-3.8610000000000002"/>
    <n v="126.79900000000001"/>
    <n v="0"/>
  </r>
  <r>
    <x v="3"/>
    <n v="9"/>
    <x v="6"/>
    <n v="315"/>
    <n v="93"/>
    <n v="7"/>
    <n v="2.1"/>
    <n v="150.786"/>
    <n v="9.3119999999999994"/>
    <n v="12079.344999999999"/>
    <n v="11280.666999999999"/>
  </r>
  <r>
    <x v="3"/>
    <n v="9"/>
    <x v="7"/>
    <n v="591"/>
    <n v="120"/>
    <n v="9"/>
    <n v="5.0999999999999996"/>
    <n v="377.65499999999997"/>
    <n v="16.184999999999999"/>
    <n v="31851.276999999998"/>
    <n v="30548.982"/>
  </r>
  <r>
    <x v="3"/>
    <n v="9"/>
    <x v="8"/>
    <n v="705"/>
    <n v="144"/>
    <n v="10"/>
    <n v="4.5999999999999996"/>
    <n v="603.44799999999998"/>
    <n v="23.547000000000001"/>
    <n v="51375.167999999998"/>
    <n v="49444.828000000001"/>
  </r>
  <r>
    <x v="3"/>
    <n v="9"/>
    <x v="9"/>
    <n v="770"/>
    <n v="161"/>
    <n v="12"/>
    <n v="3.6"/>
    <n v="796.98599999999999"/>
    <n v="32.713000000000001"/>
    <n v="65787.047000000006"/>
    <n v="63309.762000000002"/>
  </r>
  <r>
    <x v="3"/>
    <n v="9"/>
    <x v="10"/>
    <n v="820"/>
    <n v="169"/>
    <n v="13"/>
    <n v="4.0999999999999996"/>
    <n v="940.92399999999998"/>
    <n v="36.792000000000002"/>
    <n v="76373.031000000003"/>
    <n v="73448.898000000001"/>
  </r>
  <r>
    <x v="3"/>
    <n v="9"/>
    <x v="11"/>
    <n v="853"/>
    <n v="166"/>
    <n v="14"/>
    <n v="2.6"/>
    <n v="1019.082"/>
    <n v="43.984999999999999"/>
    <n v="79808.008000000002"/>
    <n v="76730.672000000006"/>
  </r>
  <r>
    <x v="3"/>
    <n v="9"/>
    <x v="12"/>
    <n v="857"/>
    <n v="162"/>
    <n v="14"/>
    <n v="2.1"/>
    <n v="1014.518"/>
    <n v="46.011000000000003"/>
    <n v="78617.156000000003"/>
    <n v="75593.398000000001"/>
  </r>
  <r>
    <x v="3"/>
    <n v="9"/>
    <x v="13"/>
    <n v="836"/>
    <n v="155"/>
    <n v="15"/>
    <n v="3.1"/>
    <n v="928.85400000000004"/>
    <n v="41.341000000000001"/>
    <n v="73667.601999999999"/>
    <n v="70861.304999999993"/>
  </r>
  <r>
    <x v="3"/>
    <n v="9"/>
    <x v="14"/>
    <n v="743"/>
    <n v="168"/>
    <n v="16"/>
    <n v="3.6"/>
    <n v="765.55499999999995"/>
    <n v="36.786000000000001"/>
    <n v="61879.504000000001"/>
    <n v="59557.512000000002"/>
  </r>
  <r>
    <x v="3"/>
    <n v="9"/>
    <x v="15"/>
    <n v="688"/>
    <n v="134"/>
    <n v="17"/>
    <n v="3.1"/>
    <n v="561.62099999999998"/>
    <n v="32.987000000000002"/>
    <n v="45527.266000000003"/>
    <n v="43798.671999999999"/>
  </r>
  <r>
    <x v="3"/>
    <n v="9"/>
    <x v="16"/>
    <n v="587"/>
    <n v="95"/>
    <n v="17"/>
    <n v="2.1"/>
    <n v="330.33100000000002"/>
    <n v="27.513000000000002"/>
    <n v="25986.23"/>
    <n v="24847.226999999999"/>
  </r>
  <r>
    <x v="3"/>
    <n v="9"/>
    <x v="17"/>
    <n v="337"/>
    <n v="53"/>
    <n v="14"/>
    <n v="4.5999999999999996"/>
    <n v="104.477"/>
    <n v="15.667999999999999"/>
    <n v="7474.8980000000001"/>
    <n v="6774.375"/>
  </r>
  <r>
    <x v="3"/>
    <n v="9"/>
    <x v="18"/>
    <n v="0"/>
    <n v="0"/>
    <n v="12"/>
    <n v="2.6"/>
    <n v="0"/>
    <n v="12"/>
    <n v="0"/>
    <n v="0"/>
  </r>
  <r>
    <x v="3"/>
    <n v="9"/>
    <x v="19"/>
    <n v="0"/>
    <n v="0"/>
    <n v="9"/>
    <n v="0"/>
    <n v="0"/>
    <n v="9"/>
    <n v="0"/>
    <n v="0"/>
  </r>
  <r>
    <x v="3"/>
    <n v="9"/>
    <x v="20"/>
    <n v="0"/>
    <n v="0"/>
    <n v="8"/>
    <n v="0"/>
    <n v="0"/>
    <n v="8"/>
    <n v="0"/>
    <n v="0"/>
  </r>
  <r>
    <x v="3"/>
    <n v="9"/>
    <x v="21"/>
    <n v="0"/>
    <n v="0"/>
    <n v="6"/>
    <n v="0"/>
    <n v="0"/>
    <n v="6"/>
    <n v="0"/>
    <n v="0"/>
  </r>
  <r>
    <x v="3"/>
    <n v="9"/>
    <x v="22"/>
    <n v="0"/>
    <n v="0"/>
    <n v="4"/>
    <n v="0"/>
    <n v="0"/>
    <n v="4"/>
    <n v="0"/>
    <n v="0"/>
  </r>
  <r>
    <x v="3"/>
    <n v="9"/>
    <x v="23"/>
    <n v="0"/>
    <n v="0"/>
    <n v="3"/>
    <n v="1.5"/>
    <n v="0"/>
    <n v="3"/>
    <n v="0"/>
    <n v="0"/>
  </r>
  <r>
    <x v="3"/>
    <n v="10"/>
    <x v="0"/>
    <n v="0"/>
    <n v="0"/>
    <n v="2"/>
    <n v="2.1"/>
    <n v="0"/>
    <n v="2"/>
    <n v="0"/>
    <n v="0"/>
  </r>
  <r>
    <x v="3"/>
    <n v="10"/>
    <x v="1"/>
    <n v="0"/>
    <n v="0"/>
    <n v="1"/>
    <n v="2.6"/>
    <n v="0"/>
    <n v="1"/>
    <n v="0"/>
    <n v="0"/>
  </r>
  <r>
    <x v="3"/>
    <n v="10"/>
    <x v="2"/>
    <n v="0"/>
    <n v="0"/>
    <n v="1"/>
    <n v="1.5"/>
    <n v="0"/>
    <n v="1"/>
    <n v="0"/>
    <n v="0"/>
  </r>
  <r>
    <x v="3"/>
    <n v="10"/>
    <x v="3"/>
    <n v="0"/>
    <n v="0"/>
    <n v="-1"/>
    <n v="2.1"/>
    <n v="0"/>
    <n v="-1"/>
    <n v="0"/>
    <n v="0"/>
  </r>
  <r>
    <x v="3"/>
    <n v="10"/>
    <x v="4"/>
    <n v="0"/>
    <n v="0"/>
    <n v="-1"/>
    <n v="1.5"/>
    <n v="0"/>
    <n v="-1"/>
    <n v="0"/>
    <n v="0"/>
  </r>
  <r>
    <x v="3"/>
    <n v="10"/>
    <x v="5"/>
    <n v="78"/>
    <n v="2"/>
    <n v="-1"/>
    <n v="0"/>
    <n v="2.2570000000000001"/>
    <n v="-5.8639999999999999"/>
    <n v="222.27799999999999"/>
    <n v="0"/>
  </r>
  <r>
    <x v="3"/>
    <n v="10"/>
    <x v="6"/>
    <n v="334"/>
    <n v="94"/>
    <n v="3"/>
    <n v="0"/>
    <n v="157.40700000000001"/>
    <n v="6.5650000000000004"/>
    <n v="12733.281999999999"/>
    <n v="11920.078"/>
  </r>
  <r>
    <x v="3"/>
    <n v="10"/>
    <x v="7"/>
    <n v="559"/>
    <n v="128"/>
    <n v="7"/>
    <n v="0"/>
    <n v="371.78300000000002"/>
    <n v="22.78"/>
    <n v="30516.127"/>
    <n v="29252.035"/>
  </r>
  <r>
    <x v="3"/>
    <n v="10"/>
    <x v="8"/>
    <n v="686"/>
    <n v="150"/>
    <n v="11"/>
    <n v="0"/>
    <n v="599.31899999999996"/>
    <n v="37.542999999999999"/>
    <n v="47718.605000000003"/>
    <n v="45915.781000000003"/>
  </r>
  <r>
    <x v="3"/>
    <n v="10"/>
    <x v="9"/>
    <n v="734"/>
    <n v="183"/>
    <n v="16"/>
    <n v="4.0999999999999996"/>
    <n v="792.90599999999995"/>
    <n v="35.619999999999997"/>
    <n v="64538.945"/>
    <n v="62111.828000000001"/>
  </r>
  <r>
    <x v="3"/>
    <n v="10"/>
    <x v="10"/>
    <n v="826"/>
    <n v="167"/>
    <n v="18"/>
    <n v="3.6"/>
    <n v="945.74599999999998"/>
    <n v="42.746000000000002"/>
    <n v="74492.366999999998"/>
    <n v="71650.414000000004"/>
  </r>
  <r>
    <x v="3"/>
    <n v="10"/>
    <x v="11"/>
    <n v="847"/>
    <n v="167"/>
    <n v="19.100000000000001"/>
    <n v="4.4000000000000004"/>
    <n v="1015.474"/>
    <n v="44.222000000000001"/>
    <n v="79428.835999999996"/>
    <n v="76368.616999999998"/>
  </r>
  <r>
    <x v="3"/>
    <n v="10"/>
    <x v="12"/>
    <n v="851"/>
    <n v="164"/>
    <n v="20"/>
    <n v="5.0999999999999996"/>
    <n v="1011.7569999999999"/>
    <n v="43.201000000000001"/>
    <n v="79552.733999999997"/>
    <n v="76486.929999999993"/>
  </r>
  <r>
    <x v="3"/>
    <n v="10"/>
    <x v="13"/>
    <n v="824"/>
    <n v="161"/>
    <n v="22"/>
    <n v="3.6"/>
    <n v="925.05200000000002"/>
    <n v="46.718000000000004"/>
    <n v="71360.241999999998"/>
    <n v="68652.468999999997"/>
  </r>
  <r>
    <x v="3"/>
    <n v="10"/>
    <x v="14"/>
    <n v="778"/>
    <n v="147"/>
    <n v="21"/>
    <n v="4.5999999999999996"/>
    <n v="770.95699999999999"/>
    <n v="39.866"/>
    <n v="61351.652000000002"/>
    <n v="59050.233999999997"/>
  </r>
  <r>
    <x v="3"/>
    <n v="10"/>
    <x v="15"/>
    <n v="700"/>
    <n v="131"/>
    <n v="21"/>
    <n v="4.5999999999999996"/>
    <n v="566.17399999999998"/>
    <n v="34.750999999999998"/>
    <n v="45497.245999999999"/>
    <n v="43769.66"/>
  </r>
  <r>
    <x v="3"/>
    <n v="10"/>
    <x v="16"/>
    <n v="570"/>
    <n v="100"/>
    <n v="21"/>
    <n v="4.5999999999999996"/>
    <n v="329.14499999999998"/>
    <n v="28.699000000000002"/>
    <n v="25806.195"/>
    <n v="24672.018"/>
  </r>
  <r>
    <x v="3"/>
    <n v="10"/>
    <x v="17"/>
    <n v="359"/>
    <n v="53"/>
    <n v="19"/>
    <n v="3.1"/>
    <n v="108.149"/>
    <n v="21.294"/>
    <n v="7483.7730000000001"/>
    <n v="6783.067"/>
  </r>
  <r>
    <x v="3"/>
    <n v="10"/>
    <x v="18"/>
    <n v="0"/>
    <n v="0"/>
    <n v="18"/>
    <n v="0"/>
    <n v="0"/>
    <n v="18"/>
    <n v="0"/>
    <n v="0"/>
  </r>
  <r>
    <x v="3"/>
    <n v="10"/>
    <x v="19"/>
    <n v="0"/>
    <n v="0"/>
    <n v="13"/>
    <n v="0"/>
    <n v="0"/>
    <n v="13"/>
    <n v="0"/>
    <n v="0"/>
  </r>
  <r>
    <x v="3"/>
    <n v="10"/>
    <x v="20"/>
    <n v="0"/>
    <n v="0"/>
    <n v="9"/>
    <n v="1.5"/>
    <n v="0"/>
    <n v="9"/>
    <n v="0"/>
    <n v="0"/>
  </r>
  <r>
    <x v="3"/>
    <n v="10"/>
    <x v="21"/>
    <n v="0"/>
    <n v="0"/>
    <n v="8"/>
    <n v="0"/>
    <n v="0"/>
    <n v="8"/>
    <n v="0"/>
    <n v="0"/>
  </r>
  <r>
    <x v="3"/>
    <n v="10"/>
    <x v="22"/>
    <n v="0"/>
    <n v="0"/>
    <n v="12"/>
    <n v="2.1"/>
    <n v="0"/>
    <n v="12"/>
    <n v="0"/>
    <n v="0"/>
  </r>
  <r>
    <x v="3"/>
    <n v="10"/>
    <x v="23"/>
    <n v="0"/>
    <n v="0"/>
    <n v="14"/>
    <n v="5.0999999999999996"/>
    <n v="0"/>
    <n v="14"/>
    <n v="0"/>
    <n v="0"/>
  </r>
  <r>
    <x v="3"/>
    <n v="11"/>
    <x v="0"/>
    <n v="0"/>
    <n v="0"/>
    <n v="12"/>
    <n v="3.6"/>
    <n v="0"/>
    <n v="12"/>
    <n v="0"/>
    <n v="0"/>
  </r>
  <r>
    <x v="3"/>
    <n v="11"/>
    <x v="1"/>
    <n v="0"/>
    <n v="0"/>
    <n v="11"/>
    <n v="3.6"/>
    <n v="0"/>
    <n v="11"/>
    <n v="0"/>
    <n v="0"/>
  </r>
  <r>
    <x v="3"/>
    <n v="11"/>
    <x v="2"/>
    <n v="0"/>
    <n v="0"/>
    <n v="10"/>
    <n v="4.0999999999999996"/>
    <n v="0"/>
    <n v="10"/>
    <n v="0"/>
    <n v="0"/>
  </r>
  <r>
    <x v="3"/>
    <n v="11"/>
    <x v="3"/>
    <n v="0"/>
    <n v="0"/>
    <n v="9"/>
    <n v="4.0999999999999996"/>
    <n v="0"/>
    <n v="9"/>
    <n v="0"/>
    <n v="0"/>
  </r>
  <r>
    <x v="3"/>
    <n v="11"/>
    <x v="4"/>
    <n v="0"/>
    <n v="0"/>
    <n v="8"/>
    <n v="4.5999999999999996"/>
    <n v="0"/>
    <n v="8"/>
    <n v="0"/>
    <n v="0"/>
  </r>
  <r>
    <x v="3"/>
    <n v="11"/>
    <x v="5"/>
    <n v="76"/>
    <n v="3"/>
    <n v="7"/>
    <n v="5.0999999999999996"/>
    <n v="3.1320000000000001"/>
    <n v="5.3840000000000003"/>
    <n v="294.13900000000001"/>
    <n v="0"/>
  </r>
  <r>
    <x v="3"/>
    <n v="11"/>
    <x v="6"/>
    <n v="297"/>
    <n v="98"/>
    <n v="7"/>
    <n v="4.5999999999999996"/>
    <n v="153.893"/>
    <n v="8.8889999999999993"/>
    <n v="12499.666999999999"/>
    <n v="11691.67"/>
  </r>
  <r>
    <x v="3"/>
    <n v="11"/>
    <x v="7"/>
    <n v="571"/>
    <n v="127"/>
    <n v="8"/>
    <n v="3.1"/>
    <n v="377.40300000000002"/>
    <n v="17.001999999999999"/>
    <n v="31818.440999999999"/>
    <n v="30517.094000000001"/>
  </r>
  <r>
    <x v="3"/>
    <n v="11"/>
    <x v="8"/>
    <n v="692"/>
    <n v="150"/>
    <n v="9"/>
    <n v="3.6"/>
    <n v="604.74699999999996"/>
    <n v="24.204000000000001"/>
    <n v="51371.546999999999"/>
    <n v="49441.336000000003"/>
  </r>
  <r>
    <x v="3"/>
    <n v="11"/>
    <x v="9"/>
    <n v="740"/>
    <n v="182"/>
    <n v="10"/>
    <n v="2.6"/>
    <n v="798.11599999999999"/>
    <n v="33.064"/>
    <n v="65789.281000000003"/>
    <n v="63311.906000000003"/>
  </r>
  <r>
    <x v="3"/>
    <n v="11"/>
    <x v="10"/>
    <n v="814"/>
    <n v="173"/>
    <n v="11"/>
    <n v="4.5999999999999996"/>
    <n v="942.31799999999998"/>
    <n v="33.506999999999998"/>
    <n v="77741.218999999997"/>
    <n v="74756.547000000006"/>
  </r>
  <r>
    <x v="3"/>
    <n v="11"/>
    <x v="11"/>
    <n v="853"/>
    <n v="165"/>
    <n v="11"/>
    <n v="4.0999999999999996"/>
    <n v="1020.323"/>
    <n v="37.156999999999996"/>
    <n v="82722.429999999993"/>
    <n v="79511.960999999996"/>
  </r>
  <r>
    <x v="3"/>
    <n v="11"/>
    <x v="12"/>
    <n v="857"/>
    <n v="162"/>
    <n v="12"/>
    <n v="6.7"/>
    <n v="1016.335"/>
    <n v="31.722999999999999"/>
    <n v="84627.914000000004"/>
    <n v="81328.827999999994"/>
  </r>
  <r>
    <x v="3"/>
    <n v="11"/>
    <x v="13"/>
    <n v="830"/>
    <n v="160"/>
    <n v="12"/>
    <n v="6.7"/>
    <n v="930.096"/>
    <n v="30.081"/>
    <n v="77998.625"/>
    <n v="75002.491999999998"/>
  </r>
  <r>
    <x v="3"/>
    <n v="11"/>
    <x v="14"/>
    <n v="743"/>
    <n v="169"/>
    <n v="12"/>
    <n v="6.7"/>
    <n v="767.56100000000004"/>
    <n v="26.852"/>
    <n v="65114.574000000001"/>
    <n v="62664.387000000002"/>
  </r>
  <r>
    <x v="3"/>
    <n v="11"/>
    <x v="15"/>
    <n v="695"/>
    <n v="132"/>
    <n v="12"/>
    <n v="7.2"/>
    <n v="564.64200000000005"/>
    <n v="22.213999999999999"/>
    <n v="48185.805"/>
    <n v="46366.940999999999"/>
  </r>
  <r>
    <x v="3"/>
    <n v="11"/>
    <x v="16"/>
    <n v="587"/>
    <n v="97"/>
    <n v="11"/>
    <n v="6.2"/>
    <n v="333.173"/>
    <n v="17.28"/>
    <n v="27518.855"/>
    <n v="26338.312999999998"/>
  </r>
  <r>
    <x v="3"/>
    <n v="11"/>
    <x v="17"/>
    <n v="344"/>
    <n v="55"/>
    <n v="11"/>
    <n v="6.2"/>
    <n v="108.01600000000001"/>
    <n v="12.339"/>
    <n v="7865.6610000000001"/>
    <n v="7157.0870000000004"/>
  </r>
  <r>
    <x v="3"/>
    <n v="11"/>
    <x v="18"/>
    <n v="0"/>
    <n v="0"/>
    <n v="9"/>
    <n v="4.0999999999999996"/>
    <n v="0"/>
    <n v="9"/>
    <n v="0"/>
    <n v="0"/>
  </r>
  <r>
    <x v="3"/>
    <n v="11"/>
    <x v="19"/>
    <n v="0"/>
    <n v="0"/>
    <n v="8"/>
    <n v="3.6"/>
    <n v="0"/>
    <n v="8"/>
    <n v="0"/>
    <n v="0"/>
  </r>
  <r>
    <x v="3"/>
    <n v="11"/>
    <x v="20"/>
    <n v="0"/>
    <n v="0"/>
    <n v="7"/>
    <n v="5.0999999999999996"/>
    <n v="0"/>
    <n v="7"/>
    <n v="0"/>
    <n v="0"/>
  </r>
  <r>
    <x v="3"/>
    <n v="11"/>
    <x v="21"/>
    <n v="0"/>
    <n v="0"/>
    <n v="5"/>
    <n v="3.6"/>
    <n v="0"/>
    <n v="5"/>
    <n v="0"/>
    <n v="0"/>
  </r>
  <r>
    <x v="3"/>
    <n v="11"/>
    <x v="22"/>
    <n v="0"/>
    <n v="0"/>
    <n v="4"/>
    <n v="4.5999999999999996"/>
    <n v="0"/>
    <n v="4"/>
    <n v="0"/>
    <n v="0"/>
  </r>
  <r>
    <x v="3"/>
    <n v="11"/>
    <x v="23"/>
    <n v="0"/>
    <n v="0"/>
    <n v="3"/>
    <n v="3.1"/>
    <n v="0"/>
    <n v="3"/>
    <n v="0"/>
    <n v="0"/>
  </r>
  <r>
    <x v="3"/>
    <n v="12"/>
    <x v="0"/>
    <n v="0"/>
    <n v="0"/>
    <n v="3"/>
    <n v="4.0999999999999996"/>
    <n v="0"/>
    <n v="3"/>
    <n v="0"/>
    <n v="0"/>
  </r>
  <r>
    <x v="3"/>
    <n v="12"/>
    <x v="1"/>
    <n v="0"/>
    <n v="0"/>
    <n v="2"/>
    <n v="1.5"/>
    <n v="0"/>
    <n v="2"/>
    <n v="0"/>
    <n v="0"/>
  </r>
  <r>
    <x v="3"/>
    <n v="12"/>
    <x v="2"/>
    <n v="0"/>
    <n v="0"/>
    <n v="1"/>
    <n v="2.1"/>
    <n v="0"/>
    <n v="1"/>
    <n v="0"/>
    <n v="0"/>
  </r>
  <r>
    <x v="3"/>
    <n v="12"/>
    <x v="3"/>
    <n v="0"/>
    <n v="0"/>
    <n v="1"/>
    <n v="4.5999999999999996"/>
    <n v="0"/>
    <n v="1"/>
    <n v="0"/>
    <n v="0"/>
  </r>
  <r>
    <x v="3"/>
    <n v="12"/>
    <x v="4"/>
    <n v="0"/>
    <n v="0"/>
    <n v="1"/>
    <n v="5.0999999999999996"/>
    <n v="0"/>
    <n v="1"/>
    <n v="0"/>
    <n v="0"/>
  </r>
  <r>
    <x v="3"/>
    <n v="12"/>
    <x v="5"/>
    <n v="91"/>
    <n v="3"/>
    <n v="1"/>
    <n v="3.1"/>
    <n v="3.2360000000000002"/>
    <n v="-1.1890000000000001"/>
    <n v="312.59399999999999"/>
    <n v="0"/>
  </r>
  <r>
    <x v="3"/>
    <n v="12"/>
    <x v="6"/>
    <n v="330"/>
    <n v="96"/>
    <n v="2"/>
    <n v="5.0999999999999996"/>
    <n v="160.51"/>
    <n v="3.903"/>
    <n v="13203.779"/>
    <n v="12380.034"/>
  </r>
  <r>
    <x v="3"/>
    <n v="12"/>
    <x v="7"/>
    <n v="589"/>
    <n v="123"/>
    <n v="3"/>
    <n v="5.7"/>
    <n v="384.67399999999998"/>
    <n v="9.8490000000000002"/>
    <n v="33479.828000000001"/>
    <n v="32130.113000000001"/>
  </r>
  <r>
    <x v="3"/>
    <n v="12"/>
    <x v="8"/>
    <n v="698"/>
    <n v="150"/>
    <n v="5"/>
    <n v="3.1"/>
    <n v="610.16600000000005"/>
    <n v="21.236999999999998"/>
    <n v="52564.894999999997"/>
    <n v="50592.09"/>
  </r>
  <r>
    <x v="3"/>
    <n v="12"/>
    <x v="9"/>
    <n v="746"/>
    <n v="180"/>
    <n v="6"/>
    <n v="2.1"/>
    <n v="802.26700000000005"/>
    <n v="30.887"/>
    <n v="66839.422000000006"/>
    <n v="64319.425999999999"/>
  </r>
  <r>
    <x v="3"/>
    <n v="12"/>
    <x v="10"/>
    <n v="820"/>
    <n v="171"/>
    <n v="7"/>
    <n v="3.6"/>
    <n v="947.06700000000001"/>
    <n v="32.262"/>
    <n v="78611.125"/>
    <n v="75587.633000000002"/>
  </r>
  <r>
    <x v="3"/>
    <n v="12"/>
    <x v="11"/>
    <n v="859"/>
    <n v="163"/>
    <n v="8"/>
    <n v="2.1"/>
    <n v="1025.1410000000001"/>
    <n v="40.448"/>
    <n v="81750.304999999993"/>
    <n v="78584.570000000007"/>
  </r>
  <r>
    <x v="3"/>
    <n v="12"/>
    <x v="12"/>
    <n v="863"/>
    <n v="160"/>
    <n v="9"/>
    <n v="4.5999999999999996"/>
    <n v="1020.885"/>
    <n v="33.9"/>
    <n v="84109.476999999999"/>
    <n v="80834.625"/>
  </r>
  <r>
    <x v="3"/>
    <n v="12"/>
    <x v="13"/>
    <n v="824"/>
    <n v="162"/>
    <n v="10"/>
    <n v="4.5999999999999996"/>
    <n v="927.42200000000003"/>
    <n v="32.728000000000002"/>
    <n v="76784.960999999996"/>
    <n v="73842.672000000006"/>
  </r>
  <r>
    <x v="3"/>
    <n v="12"/>
    <x v="14"/>
    <n v="778"/>
    <n v="149"/>
    <n v="11"/>
    <n v="6.7"/>
    <n v="774.09100000000001"/>
    <n v="25.963000000000001"/>
    <n v="65935.789000000004"/>
    <n v="63452.487999999998"/>
  </r>
  <r>
    <x v="3"/>
    <n v="12"/>
    <x v="15"/>
    <n v="701"/>
    <n v="133"/>
    <n v="12"/>
    <n v="3.1"/>
    <n v="569.70799999999997"/>
    <n v="28.347000000000001"/>
    <n v="47240.133000000002"/>
    <n v="45453.656000000003"/>
  </r>
  <r>
    <x v="3"/>
    <n v="12"/>
    <x v="16"/>
    <n v="605"/>
    <n v="94"/>
    <n v="12"/>
    <n v="4.5999999999999996"/>
    <n v="337.60599999999999"/>
    <n v="19.802"/>
    <n v="27536.050999999999"/>
    <n v="26355.037"/>
  </r>
  <r>
    <x v="3"/>
    <n v="12"/>
    <x v="17"/>
    <n v="367"/>
    <n v="55"/>
    <n v="11"/>
    <n v="3.6"/>
    <n v="111.90900000000001"/>
    <n v="13.167999999999999"/>
    <n v="8056.7020000000002"/>
    <n v="7344.1750000000002"/>
  </r>
  <r>
    <x v="3"/>
    <n v="12"/>
    <x v="18"/>
    <n v="0"/>
    <n v="0"/>
    <n v="10"/>
    <n v="2.6"/>
    <n v="0"/>
    <n v="10"/>
    <n v="0"/>
    <n v="0"/>
  </r>
  <r>
    <x v="3"/>
    <n v="12"/>
    <x v="19"/>
    <n v="0"/>
    <n v="0"/>
    <n v="6"/>
    <n v="0"/>
    <n v="0"/>
    <n v="6"/>
    <n v="0"/>
    <n v="0"/>
  </r>
  <r>
    <x v="3"/>
    <n v="12"/>
    <x v="20"/>
    <n v="0"/>
    <n v="0"/>
    <n v="3"/>
    <n v="1.5"/>
    <n v="0"/>
    <n v="3"/>
    <n v="0"/>
    <n v="0"/>
  </r>
  <r>
    <x v="3"/>
    <n v="12"/>
    <x v="21"/>
    <n v="0"/>
    <n v="0"/>
    <n v="3"/>
    <n v="2.1"/>
    <n v="0"/>
    <n v="3"/>
    <n v="0"/>
    <n v="0"/>
  </r>
  <r>
    <x v="3"/>
    <n v="12"/>
    <x v="22"/>
    <n v="0"/>
    <n v="0"/>
    <n v="3"/>
    <n v="2.1"/>
    <n v="0"/>
    <n v="3"/>
    <n v="0"/>
    <n v="0"/>
  </r>
  <r>
    <x v="3"/>
    <n v="12"/>
    <x v="23"/>
    <n v="0"/>
    <n v="0"/>
    <n v="7"/>
    <n v="0"/>
    <n v="0"/>
    <n v="7"/>
    <n v="0"/>
    <n v="0"/>
  </r>
  <r>
    <x v="3"/>
    <n v="13"/>
    <x v="0"/>
    <n v="0"/>
    <n v="0"/>
    <n v="4"/>
    <n v="2.1"/>
    <n v="0"/>
    <n v="4"/>
    <n v="0"/>
    <n v="0"/>
  </r>
  <r>
    <x v="3"/>
    <n v="13"/>
    <x v="1"/>
    <n v="0"/>
    <n v="0"/>
    <n v="3"/>
    <n v="1.5"/>
    <n v="0"/>
    <n v="3"/>
    <n v="0"/>
    <n v="0"/>
  </r>
  <r>
    <x v="3"/>
    <n v="13"/>
    <x v="2"/>
    <n v="0"/>
    <n v="0"/>
    <n v="2"/>
    <n v="2.1"/>
    <n v="0"/>
    <n v="2"/>
    <n v="0"/>
    <n v="0"/>
  </r>
  <r>
    <x v="3"/>
    <n v="13"/>
    <x v="3"/>
    <n v="0"/>
    <n v="0"/>
    <n v="2"/>
    <n v="1.5"/>
    <n v="0"/>
    <n v="2"/>
    <n v="0"/>
    <n v="0"/>
  </r>
  <r>
    <x v="3"/>
    <n v="13"/>
    <x v="4"/>
    <n v="0"/>
    <n v="0"/>
    <n v="2"/>
    <n v="1.5"/>
    <n v="0"/>
    <n v="2"/>
    <n v="0"/>
    <n v="0"/>
  </r>
  <r>
    <x v="3"/>
    <n v="13"/>
    <x v="5"/>
    <n v="106"/>
    <n v="4"/>
    <n v="2"/>
    <n v="1.5"/>
    <n v="4.2190000000000003"/>
    <n v="-0.77600000000000002"/>
    <n v="406.81"/>
    <n v="0"/>
  </r>
  <r>
    <x v="3"/>
    <n v="13"/>
    <x v="6"/>
    <n v="356"/>
    <n v="96"/>
    <n v="3"/>
    <n v="0"/>
    <n v="166.73699999999999"/>
    <n v="7.2629999999999999"/>
    <n v="13445.521000000001"/>
    <n v="12616.33"/>
  </r>
  <r>
    <x v="3"/>
    <n v="13"/>
    <x v="7"/>
    <n v="595"/>
    <n v="124"/>
    <n v="4"/>
    <n v="3.1"/>
    <n v="389.827"/>
    <n v="13.426"/>
    <n v="33422.309000000001"/>
    <n v="32074.282999999999"/>
  </r>
  <r>
    <x v="3"/>
    <n v="13"/>
    <x v="8"/>
    <n v="685"/>
    <n v="153"/>
    <n v="6"/>
    <n v="3.6"/>
    <n v="606.505"/>
    <n v="21.352"/>
    <n v="52244.296999999999"/>
    <n v="50282.98"/>
  </r>
  <r>
    <x v="3"/>
    <n v="13"/>
    <x v="9"/>
    <n v="752"/>
    <n v="179"/>
    <n v="7"/>
    <n v="5.7"/>
    <n v="807.43799999999999"/>
    <n v="23.635999999999999"/>
    <n v="69633.023000000001"/>
    <n v="66997.820000000007"/>
  </r>
  <r>
    <x v="3"/>
    <n v="13"/>
    <x v="10"/>
    <n v="826"/>
    <n v="169"/>
    <n v="8"/>
    <n v="6.2"/>
    <n v="951.78399999999999"/>
    <n v="27.029"/>
    <n v="81016.633000000002"/>
    <n v="77884.437999999995"/>
  </r>
  <r>
    <x v="3"/>
    <n v="13"/>
    <x v="11"/>
    <n v="859"/>
    <n v="166"/>
    <n v="9"/>
    <n v="3.1"/>
    <n v="1029.3440000000001"/>
    <n v="38.008000000000003"/>
    <n v="83101.25"/>
    <n v="79873.266000000003"/>
  </r>
  <r>
    <x v="3"/>
    <n v="13"/>
    <x v="12"/>
    <n v="857"/>
    <n v="162"/>
    <n v="11"/>
    <n v="5.7"/>
    <n v="1017.992"/>
    <n v="32.862000000000002"/>
    <n v="84298.733999999997"/>
    <n v="81015.054999999993"/>
  </r>
  <r>
    <x v="3"/>
    <n v="13"/>
    <x v="13"/>
    <n v="830"/>
    <n v="161"/>
    <n v="12"/>
    <n v="4.0999999999999996"/>
    <n v="932.41600000000005"/>
    <n v="36.232999999999997"/>
    <n v="75879.789000000004"/>
    <n v="72977.327999999994"/>
  </r>
  <r>
    <x v="3"/>
    <n v="13"/>
    <x v="14"/>
    <n v="784"/>
    <n v="148"/>
    <n v="13"/>
    <n v="2.6"/>
    <n v="778.15800000000002"/>
    <n v="36.6"/>
    <n v="62955.02"/>
    <n v="60590.800999999999"/>
  </r>
  <r>
    <x v="3"/>
    <n v="13"/>
    <x v="15"/>
    <n v="713"/>
    <n v="130"/>
    <n v="13"/>
    <n v="3.6"/>
    <n v="574.26800000000003"/>
    <n v="28.611999999999998"/>
    <n v="47553.824000000001"/>
    <n v="45756.637000000002"/>
  </r>
  <r>
    <x v="3"/>
    <n v="13"/>
    <x v="16"/>
    <n v="594"/>
    <n v="97"/>
    <n v="13"/>
    <n v="4.5999999999999996"/>
    <n v="336.73399999999998"/>
    <n v="20.802"/>
    <n v="27380.266"/>
    <n v="26203.511999999999"/>
  </r>
  <r>
    <x v="3"/>
    <n v="13"/>
    <x v="17"/>
    <n v="362"/>
    <n v="55"/>
    <n v="12"/>
    <n v="3.1"/>
    <n v="111.41800000000001"/>
    <n v="14.324999999999999"/>
    <n v="7997.7250000000004"/>
    <n v="7286.4189999999999"/>
  </r>
  <r>
    <x v="3"/>
    <n v="13"/>
    <x v="18"/>
    <n v="0"/>
    <n v="0"/>
    <n v="9"/>
    <n v="3.6"/>
    <n v="0"/>
    <n v="9"/>
    <n v="0"/>
    <n v="0"/>
  </r>
  <r>
    <x v="3"/>
    <n v="13"/>
    <x v="19"/>
    <n v="0"/>
    <n v="0"/>
    <n v="8"/>
    <n v="2.6"/>
    <n v="0"/>
    <n v="8"/>
    <n v="0"/>
    <n v="0"/>
  </r>
  <r>
    <x v="3"/>
    <n v="13"/>
    <x v="20"/>
    <n v="0"/>
    <n v="0"/>
    <n v="5"/>
    <n v="0"/>
    <n v="0"/>
    <n v="5"/>
    <n v="0"/>
    <n v="0"/>
  </r>
  <r>
    <x v="3"/>
    <n v="13"/>
    <x v="21"/>
    <n v="0"/>
    <n v="0"/>
    <n v="4"/>
    <n v="0"/>
    <n v="0"/>
    <n v="4"/>
    <n v="0"/>
    <n v="0"/>
  </r>
  <r>
    <x v="3"/>
    <n v="13"/>
    <x v="22"/>
    <n v="0"/>
    <n v="0"/>
    <n v="3"/>
    <n v="0"/>
    <n v="0"/>
    <n v="3"/>
    <n v="0"/>
    <n v="0"/>
  </r>
  <r>
    <x v="3"/>
    <n v="13"/>
    <x v="23"/>
    <n v="0"/>
    <n v="0"/>
    <n v="2"/>
    <n v="0"/>
    <n v="0"/>
    <n v="2"/>
    <n v="0"/>
    <n v="0"/>
  </r>
  <r>
    <x v="3"/>
    <n v="14"/>
    <x v="0"/>
    <n v="0"/>
    <n v="0"/>
    <n v="2"/>
    <n v="0"/>
    <n v="0"/>
    <n v="2"/>
    <n v="0"/>
    <n v="0"/>
  </r>
  <r>
    <x v="3"/>
    <n v="14"/>
    <x v="1"/>
    <n v="0"/>
    <n v="0"/>
    <n v="2"/>
    <n v="0"/>
    <n v="0"/>
    <n v="2"/>
    <n v="0"/>
    <n v="0"/>
  </r>
  <r>
    <x v="3"/>
    <n v="14"/>
    <x v="2"/>
    <n v="0"/>
    <n v="0"/>
    <n v="3"/>
    <n v="0"/>
    <n v="0"/>
    <n v="3"/>
    <n v="0"/>
    <n v="0"/>
  </r>
  <r>
    <x v="3"/>
    <n v="14"/>
    <x v="3"/>
    <n v="0"/>
    <n v="0"/>
    <n v="6"/>
    <n v="0"/>
    <n v="0"/>
    <n v="6"/>
    <n v="0"/>
    <n v="0"/>
  </r>
  <r>
    <x v="3"/>
    <n v="14"/>
    <x v="4"/>
    <n v="0"/>
    <n v="0"/>
    <n v="7"/>
    <n v="3.1"/>
    <n v="0"/>
    <n v="7"/>
    <n v="0"/>
    <n v="0"/>
  </r>
  <r>
    <x v="3"/>
    <n v="14"/>
    <x v="5"/>
    <n v="104"/>
    <n v="5"/>
    <n v="7"/>
    <n v="3.6"/>
    <n v="4.2679999999999998"/>
    <n v="5.0410000000000004"/>
    <n v="401.48200000000003"/>
    <n v="0"/>
  </r>
  <r>
    <x v="3"/>
    <n v="14"/>
    <x v="6"/>
    <n v="327"/>
    <n v="99"/>
    <n v="9"/>
    <n v="3.1"/>
    <n v="163.52099999999999"/>
    <n v="11.487"/>
    <n v="13076.286"/>
    <n v="12255.405000000001"/>
  </r>
  <r>
    <x v="3"/>
    <n v="14"/>
    <x v="7"/>
    <n v="607"/>
    <n v="123"/>
    <n v="10"/>
    <n v="4.0999999999999996"/>
    <n v="395.63099999999997"/>
    <n v="18.628"/>
    <n v="33143.410000000003"/>
    <n v="31803.565999999999"/>
  </r>
  <r>
    <x v="3"/>
    <n v="14"/>
    <x v="8"/>
    <n v="710"/>
    <n v="149"/>
    <n v="12"/>
    <n v="4.5999999999999996"/>
    <n v="619.95100000000002"/>
    <n v="25.99"/>
    <n v="52258.582000000002"/>
    <n v="50296.754000000001"/>
  </r>
  <r>
    <x v="3"/>
    <n v="14"/>
    <x v="9"/>
    <n v="758"/>
    <n v="178"/>
    <n v="13"/>
    <n v="2.1"/>
    <n v="812.58799999999997"/>
    <n v="37.872"/>
    <n v="65422.542999999998"/>
    <n v="62959.964999999997"/>
  </r>
  <r>
    <x v="3"/>
    <n v="14"/>
    <x v="10"/>
    <n v="832"/>
    <n v="167"/>
    <n v="14"/>
    <n v="3.1"/>
    <n v="956.471"/>
    <n v="40.445999999999998"/>
    <n v="76233.625"/>
    <n v="73315.625"/>
  </r>
  <r>
    <x v="3"/>
    <n v="14"/>
    <x v="11"/>
    <n v="853"/>
    <n v="168"/>
    <n v="16"/>
    <n v="3.6"/>
    <n v="1026.576"/>
    <n v="43.265000000000001"/>
    <n v="80697.625"/>
    <n v="77579.960999999996"/>
  </r>
  <r>
    <x v="3"/>
    <n v="14"/>
    <x v="12"/>
    <n v="857"/>
    <n v="165"/>
    <n v="17"/>
    <n v="3.1"/>
    <n v="1021.921"/>
    <n v="45.625"/>
    <n v="79353.547000000006"/>
    <n v="76296.718999999997"/>
  </r>
  <r>
    <x v="3"/>
    <n v="14"/>
    <x v="13"/>
    <n v="806"/>
    <n v="183"/>
    <n v="17"/>
    <n v="2.6"/>
    <n v="938.61"/>
    <n v="44.984000000000002"/>
    <n v="73070.991999999998"/>
    <n v="70290.343999999997"/>
  </r>
  <r>
    <x v="3"/>
    <n v="14"/>
    <x v="14"/>
    <n v="725"/>
    <n v="175"/>
    <n v="18"/>
    <n v="4.0999999999999996"/>
    <n v="761.08"/>
    <n v="37.737000000000002"/>
    <n v="61244.663999999997"/>
    <n v="58947.41"/>
  </r>
  <r>
    <x v="3"/>
    <n v="14"/>
    <x v="15"/>
    <n v="719"/>
    <n v="125"/>
    <n v="18"/>
    <n v="4.0999999999999996"/>
    <n v="573.13300000000004"/>
    <n v="32.731999999999999"/>
    <n v="46519.586000000003"/>
    <n v="44757.582000000002"/>
  </r>
  <r>
    <x v="3"/>
    <n v="14"/>
    <x v="16"/>
    <n v="606"/>
    <n v="97"/>
    <n v="16"/>
    <n v="5.0999999999999996"/>
    <n v="341.858"/>
    <n v="23.434999999999999"/>
    <n v="27456.074000000001"/>
    <n v="26277.25"/>
  </r>
  <r>
    <x v="3"/>
    <n v="14"/>
    <x v="17"/>
    <n v="331"/>
    <n v="61"/>
    <n v="12"/>
    <n v="6.2"/>
    <n v="112.5"/>
    <n v="13.457000000000001"/>
    <n v="8303.0220000000008"/>
    <n v="7585.3779999999997"/>
  </r>
  <r>
    <x v="3"/>
    <n v="14"/>
    <x v="18"/>
    <n v="0"/>
    <n v="0"/>
    <n v="9"/>
    <n v="4.0999999999999996"/>
    <n v="0"/>
    <n v="9"/>
    <n v="0"/>
    <n v="0"/>
  </r>
  <r>
    <x v="3"/>
    <n v="14"/>
    <x v="19"/>
    <n v="0"/>
    <n v="0"/>
    <n v="7"/>
    <n v="4.5999999999999996"/>
    <n v="0"/>
    <n v="7"/>
    <n v="0"/>
    <n v="0"/>
  </r>
  <r>
    <x v="3"/>
    <n v="14"/>
    <x v="20"/>
    <n v="0"/>
    <n v="0"/>
    <n v="6"/>
    <n v="2.1"/>
    <n v="0"/>
    <n v="6"/>
    <n v="0"/>
    <n v="0"/>
  </r>
  <r>
    <x v="3"/>
    <n v="14"/>
    <x v="21"/>
    <n v="0"/>
    <n v="0"/>
    <n v="4"/>
    <n v="2.1"/>
    <n v="0"/>
    <n v="4"/>
    <n v="0"/>
    <n v="0"/>
  </r>
  <r>
    <x v="3"/>
    <n v="14"/>
    <x v="22"/>
    <n v="0"/>
    <n v="0"/>
    <n v="3"/>
    <n v="0"/>
    <n v="0"/>
    <n v="3"/>
    <n v="0"/>
    <n v="0"/>
  </r>
  <r>
    <x v="3"/>
    <n v="14"/>
    <x v="23"/>
    <n v="0"/>
    <n v="0"/>
    <n v="2"/>
    <n v="0"/>
    <n v="0"/>
    <n v="2"/>
    <n v="0"/>
    <n v="0"/>
  </r>
  <r>
    <x v="3"/>
    <n v="15"/>
    <x v="0"/>
    <n v="0"/>
    <n v="0"/>
    <n v="3"/>
    <n v="3.6"/>
    <n v="0"/>
    <n v="3"/>
    <n v="0"/>
    <n v="0"/>
  </r>
  <r>
    <x v="3"/>
    <n v="15"/>
    <x v="1"/>
    <n v="0"/>
    <n v="0"/>
    <n v="4"/>
    <n v="3.6"/>
    <n v="0"/>
    <n v="4"/>
    <n v="0"/>
    <n v="0"/>
  </r>
  <r>
    <x v="3"/>
    <n v="15"/>
    <x v="2"/>
    <n v="0"/>
    <n v="0"/>
    <n v="3"/>
    <n v="2.6"/>
    <n v="0"/>
    <n v="3"/>
    <n v="0"/>
    <n v="0"/>
  </r>
  <r>
    <x v="3"/>
    <n v="15"/>
    <x v="3"/>
    <n v="0"/>
    <n v="0"/>
    <n v="3"/>
    <n v="3.1"/>
    <n v="0"/>
    <n v="3"/>
    <n v="0"/>
    <n v="0"/>
  </r>
  <r>
    <x v="3"/>
    <n v="15"/>
    <x v="4"/>
    <n v="0"/>
    <n v="0"/>
    <n v="2"/>
    <n v="3.1"/>
    <n v="0"/>
    <n v="2"/>
    <n v="0"/>
    <n v="0"/>
  </r>
  <r>
    <x v="3"/>
    <n v="15"/>
    <x v="5"/>
    <n v="119"/>
    <n v="6"/>
    <n v="3"/>
    <n v="3.1"/>
    <n v="5.141"/>
    <n v="0.89100000000000001"/>
    <n v="492.24200000000002"/>
    <n v="0"/>
  </r>
  <r>
    <x v="3"/>
    <n v="15"/>
    <x v="6"/>
    <n v="353"/>
    <n v="98"/>
    <n v="4"/>
    <n v="5.7"/>
    <n v="170.048"/>
    <n v="6.0110000000000001"/>
    <n v="13856.032999999999"/>
    <n v="13017.55"/>
  </r>
  <r>
    <x v="3"/>
    <n v="15"/>
    <x v="7"/>
    <n v="588"/>
    <n v="127"/>
    <n v="6"/>
    <n v="4.0999999999999996"/>
    <n v="392.78"/>
    <n v="14.551"/>
    <n v="33582.695"/>
    <n v="32229.953000000001"/>
  </r>
  <r>
    <x v="3"/>
    <n v="15"/>
    <x v="8"/>
    <n v="697"/>
    <n v="153"/>
    <n v="8"/>
    <n v="4.0999999999999996"/>
    <n v="617.197"/>
    <n v="22.841000000000001"/>
    <n v="52822.84"/>
    <n v="50840.758000000002"/>
  </r>
  <r>
    <x v="3"/>
    <n v="15"/>
    <x v="9"/>
    <n v="745"/>
    <n v="183"/>
    <n v="9"/>
    <n v="5.7"/>
    <n v="808.60199999999998"/>
    <n v="25.690999999999999"/>
    <n v="69076.562999999995"/>
    <n v="66464.516000000003"/>
  </r>
  <r>
    <x v="3"/>
    <n v="15"/>
    <x v="10"/>
    <n v="826"/>
    <n v="169"/>
    <n v="10"/>
    <n v="5.7"/>
    <n v="954.19399999999996"/>
    <n v="30.103000000000002"/>
    <n v="80040.804999999993"/>
    <n v="76952.945000000007"/>
  </r>
  <r>
    <x v="3"/>
    <n v="15"/>
    <x v="11"/>
    <n v="847"/>
    <n v="170"/>
    <n v="11"/>
    <n v="7.2"/>
    <n v="1023.742"/>
    <n v="29.861999999999998"/>
    <n v="86020.914000000004"/>
    <n v="82656.266000000003"/>
  </r>
  <r>
    <x v="3"/>
    <n v="15"/>
    <x v="12"/>
    <n v="851"/>
    <n v="168"/>
    <n v="12"/>
    <n v="2.1"/>
    <n v="1019.962"/>
    <n v="44.314999999999998"/>
    <n v="79742.320000000007"/>
    <n v="76667.960999999996"/>
  </r>
  <r>
    <x v="3"/>
    <n v="15"/>
    <x v="13"/>
    <n v="830"/>
    <n v="162"/>
    <n v="13"/>
    <n v="6.7"/>
    <n v="934.61199999999997"/>
    <n v="31.181000000000001"/>
    <n v="77967.875"/>
    <n v="74973.116999999998"/>
  </r>
  <r>
    <x v="3"/>
    <n v="15"/>
    <x v="14"/>
    <n v="784"/>
    <n v="149"/>
    <n v="13"/>
    <n v="3.1"/>
    <n v="780.11099999999999"/>
    <n v="35.36"/>
    <n v="63507.934000000001"/>
    <n v="61121.858999999997"/>
  </r>
  <r>
    <x v="3"/>
    <n v="15"/>
    <x v="15"/>
    <n v="713"/>
    <n v="132"/>
    <n v="13"/>
    <n v="6.2"/>
    <n v="577.15700000000004"/>
    <n v="24.565999999999999"/>
    <n v="48732.379000000001"/>
    <n v="46894.66"/>
  </r>
  <r>
    <x v="3"/>
    <n v="15"/>
    <x v="16"/>
    <n v="594"/>
    <n v="99"/>
    <n v="12"/>
    <n v="4.0999999999999996"/>
    <n v="339.55399999999997"/>
    <n v="20.472999999999999"/>
    <n v="27683.643"/>
    <n v="26498.585999999999"/>
  </r>
  <r>
    <x v="3"/>
    <n v="15"/>
    <x v="17"/>
    <n v="370"/>
    <n v="57"/>
    <n v="9"/>
    <n v="3.6"/>
    <n v="115.22199999999999"/>
    <n v="11.249000000000001"/>
    <n v="8406.8160000000007"/>
    <n v="7687.01"/>
  </r>
  <r>
    <x v="3"/>
    <n v="15"/>
    <x v="18"/>
    <n v="0"/>
    <n v="0"/>
    <n v="7"/>
    <n v="3.1"/>
    <n v="0"/>
    <n v="7"/>
    <n v="0"/>
    <n v="0"/>
  </r>
  <r>
    <x v="3"/>
    <n v="15"/>
    <x v="19"/>
    <n v="0"/>
    <n v="0"/>
    <n v="7"/>
    <n v="2.1"/>
    <n v="0"/>
    <n v="7"/>
    <n v="0"/>
    <n v="0"/>
  </r>
  <r>
    <x v="3"/>
    <n v="15"/>
    <x v="20"/>
    <n v="0"/>
    <n v="0"/>
    <n v="6"/>
    <n v="0"/>
    <n v="0"/>
    <n v="6"/>
    <n v="0"/>
    <n v="0"/>
  </r>
  <r>
    <x v="3"/>
    <n v="15"/>
    <x v="21"/>
    <n v="0"/>
    <n v="0"/>
    <n v="4"/>
    <n v="1.5"/>
    <n v="0"/>
    <n v="4"/>
    <n v="0"/>
    <n v="0"/>
  </r>
  <r>
    <x v="3"/>
    <n v="15"/>
    <x v="22"/>
    <n v="0"/>
    <n v="0"/>
    <n v="2"/>
    <n v="0"/>
    <n v="0"/>
    <n v="2"/>
    <n v="0"/>
    <n v="0"/>
  </r>
  <r>
    <x v="3"/>
    <n v="15"/>
    <x v="23"/>
    <n v="0"/>
    <n v="0"/>
    <n v="0"/>
    <n v="0"/>
    <n v="0"/>
    <n v="0"/>
    <n v="0"/>
    <n v="0"/>
  </r>
  <r>
    <x v="3"/>
    <n v="16"/>
    <x v="0"/>
    <n v="0"/>
    <n v="0"/>
    <n v="-1"/>
    <n v="0"/>
    <n v="0"/>
    <n v="-1"/>
    <n v="0"/>
    <n v="0"/>
  </r>
  <r>
    <x v="3"/>
    <n v="16"/>
    <x v="1"/>
    <n v="0"/>
    <n v="0"/>
    <n v="-1"/>
    <n v="0"/>
    <n v="0"/>
    <n v="-1"/>
    <n v="0"/>
    <n v="0"/>
  </r>
  <r>
    <x v="3"/>
    <n v="16"/>
    <x v="2"/>
    <n v="0"/>
    <n v="0"/>
    <n v="-2"/>
    <n v="0"/>
    <n v="0"/>
    <n v="-2"/>
    <n v="0"/>
    <n v="0"/>
  </r>
  <r>
    <x v="3"/>
    <n v="16"/>
    <x v="3"/>
    <n v="0"/>
    <n v="0"/>
    <n v="-2"/>
    <n v="0"/>
    <n v="0"/>
    <n v="-2"/>
    <n v="0"/>
    <n v="0"/>
  </r>
  <r>
    <x v="3"/>
    <n v="16"/>
    <x v="4"/>
    <n v="0"/>
    <n v="0"/>
    <n v="-3"/>
    <n v="0"/>
    <n v="0"/>
    <n v="-3"/>
    <n v="0"/>
    <n v="0"/>
  </r>
  <r>
    <x v="3"/>
    <n v="16"/>
    <x v="5"/>
    <n v="0"/>
    <n v="0"/>
    <n v="-2"/>
    <n v="0"/>
    <n v="0"/>
    <n v="-2"/>
    <n v="0"/>
    <n v="0"/>
  </r>
  <r>
    <x v="3"/>
    <n v="16"/>
    <x v="6"/>
    <n v="371"/>
    <n v="99"/>
    <n v="2"/>
    <n v="0"/>
    <n v="175.78299999999999"/>
    <n v="6.657"/>
    <n v="14253.431"/>
    <n v="13405.896000000001"/>
  </r>
  <r>
    <x v="3"/>
    <n v="16"/>
    <x v="7"/>
    <n v="562"/>
    <n v="135"/>
    <n v="6"/>
    <n v="3.6"/>
    <n v="388.69"/>
    <n v="14.955"/>
    <n v="33253.296999999999"/>
    <n v="31910.232"/>
  </r>
  <r>
    <x v="3"/>
    <n v="16"/>
    <x v="8"/>
    <n v="685"/>
    <n v="157"/>
    <n v="9"/>
    <n v="2.1"/>
    <n v="614.971"/>
    <n v="27.34"/>
    <n v="51551.652000000002"/>
    <n v="49615.042999999998"/>
  </r>
  <r>
    <x v="3"/>
    <n v="16"/>
    <x v="9"/>
    <n v="751"/>
    <n v="182"/>
    <n v="11"/>
    <n v="3.1"/>
    <n v="813.67700000000002"/>
    <n v="33.246000000000002"/>
    <n v="67038.156000000003"/>
    <n v="64510.055"/>
  </r>
  <r>
    <x v="3"/>
    <n v="16"/>
    <x v="10"/>
    <n v="832"/>
    <n v="167"/>
    <n v="12"/>
    <n v="2.6"/>
    <n v="958.80600000000004"/>
    <n v="40.058999999999997"/>
    <n v="76573.226999999999"/>
    <n v="73640.281000000003"/>
  </r>
  <r>
    <x v="3"/>
    <n v="16"/>
    <x v="11"/>
    <n v="865"/>
    <n v="164"/>
    <n v="13"/>
    <n v="1.5"/>
    <n v="1035.98"/>
    <n v="48.265000000000001"/>
    <n v="79344.351999999999"/>
    <n v="76287.937999999995"/>
  </r>
  <r>
    <x v="3"/>
    <n v="16"/>
    <x v="12"/>
    <n v="857"/>
    <n v="166"/>
    <n v="16"/>
    <n v="3.1"/>
    <n v="1024.394"/>
    <n v="44.77"/>
    <n v="79901.062999999995"/>
    <n v="76819.523000000001"/>
  </r>
  <r>
    <x v="3"/>
    <n v="16"/>
    <x v="13"/>
    <n v="836"/>
    <n v="160"/>
    <n v="16"/>
    <n v="2.1"/>
    <n v="938.50199999999995"/>
    <n v="45.817999999999998"/>
    <n v="72746.062999999995"/>
    <n v="69979.335999999996"/>
  </r>
  <r>
    <x v="3"/>
    <n v="16"/>
    <x v="14"/>
    <n v="755"/>
    <n v="168"/>
    <n v="16"/>
    <n v="2.1"/>
    <n v="777.91700000000003"/>
    <n v="41.036999999999999"/>
    <n v="61565.601999999999"/>
    <n v="59255.858999999997"/>
  </r>
  <r>
    <x v="3"/>
    <n v="16"/>
    <x v="15"/>
    <n v="707"/>
    <n v="133"/>
    <n v="15"/>
    <n v="3.1"/>
    <n v="574.95100000000002"/>
    <n v="31.425000000000001"/>
    <n v="46993.233999999997"/>
    <n v="45215.16"/>
  </r>
  <r>
    <x v="3"/>
    <n v="16"/>
    <x v="16"/>
    <n v="612"/>
    <n v="97"/>
    <n v="14"/>
    <n v="3.1"/>
    <n v="345.06400000000002"/>
    <n v="23.61"/>
    <n v="27704.127"/>
    <n v="26518.508000000002"/>
  </r>
  <r>
    <x v="3"/>
    <n v="16"/>
    <x v="17"/>
    <n v="387"/>
    <n v="58"/>
    <n v="13"/>
    <n v="2.6"/>
    <n v="120.351"/>
    <n v="15.837"/>
    <n v="8598.7479999999996"/>
    <n v="7874.9340000000002"/>
  </r>
  <r>
    <x v="3"/>
    <n v="16"/>
    <x v="18"/>
    <n v="0"/>
    <n v="2"/>
    <n v="12"/>
    <n v="2.6"/>
    <n v="1.8859999999999999"/>
    <n v="10.35"/>
    <n v="173.327"/>
    <n v="0"/>
  </r>
  <r>
    <x v="3"/>
    <n v="16"/>
    <x v="19"/>
    <n v="0"/>
    <n v="0"/>
    <n v="9"/>
    <n v="2.1"/>
    <n v="0"/>
    <n v="9"/>
    <n v="0"/>
    <n v="0"/>
  </r>
  <r>
    <x v="3"/>
    <n v="16"/>
    <x v="20"/>
    <n v="0"/>
    <n v="0"/>
    <n v="8"/>
    <n v="0"/>
    <n v="0"/>
    <n v="8"/>
    <n v="0"/>
    <n v="0"/>
  </r>
  <r>
    <x v="3"/>
    <n v="16"/>
    <x v="21"/>
    <n v="0"/>
    <n v="0"/>
    <n v="6"/>
    <n v="0"/>
    <n v="0"/>
    <n v="6"/>
    <n v="0"/>
    <n v="0"/>
  </r>
  <r>
    <x v="3"/>
    <n v="16"/>
    <x v="22"/>
    <n v="0"/>
    <n v="0"/>
    <n v="4"/>
    <n v="0"/>
    <n v="0"/>
    <n v="4"/>
    <n v="0"/>
    <n v="0"/>
  </r>
  <r>
    <x v="3"/>
    <n v="16"/>
    <x v="23"/>
    <n v="0"/>
    <n v="0"/>
    <n v="3"/>
    <n v="0"/>
    <n v="0"/>
    <n v="3"/>
    <n v="0"/>
    <n v="0"/>
  </r>
  <r>
    <x v="3"/>
    <n v="17"/>
    <x v="0"/>
    <n v="0"/>
    <n v="0"/>
    <n v="1"/>
    <n v="0"/>
    <n v="0"/>
    <n v="1"/>
    <n v="0"/>
    <n v="0"/>
  </r>
  <r>
    <x v="3"/>
    <n v="17"/>
    <x v="1"/>
    <n v="0"/>
    <n v="0"/>
    <n v="0"/>
    <n v="0"/>
    <n v="0"/>
    <n v="0"/>
    <n v="0"/>
    <n v="0"/>
  </r>
  <r>
    <x v="3"/>
    <n v="17"/>
    <x v="2"/>
    <n v="0"/>
    <n v="0"/>
    <n v="-1"/>
    <n v="0"/>
    <n v="0"/>
    <n v="-1"/>
    <n v="0"/>
    <n v="0"/>
  </r>
  <r>
    <x v="3"/>
    <n v="17"/>
    <x v="3"/>
    <n v="0"/>
    <n v="0"/>
    <n v="-1"/>
    <n v="0"/>
    <n v="0"/>
    <n v="-1"/>
    <n v="0"/>
    <n v="0"/>
  </r>
  <r>
    <x v="3"/>
    <n v="17"/>
    <x v="4"/>
    <n v="0"/>
    <n v="0"/>
    <n v="-2"/>
    <n v="0"/>
    <n v="0"/>
    <n v="-2"/>
    <n v="0"/>
    <n v="0"/>
  </r>
  <r>
    <x v="3"/>
    <n v="17"/>
    <x v="5"/>
    <n v="0"/>
    <n v="0"/>
    <n v="-1"/>
    <n v="0"/>
    <n v="0"/>
    <n v="-1"/>
    <n v="0"/>
    <n v="0"/>
  </r>
  <r>
    <x v="3"/>
    <n v="17"/>
    <x v="6"/>
    <n v="390"/>
    <n v="100"/>
    <n v="4"/>
    <n v="0"/>
    <n v="181.821"/>
    <n v="8.98"/>
    <n v="14564.758"/>
    <n v="13710.096"/>
  </r>
  <r>
    <x v="3"/>
    <n v="17"/>
    <x v="7"/>
    <n v="574"/>
    <n v="133"/>
    <n v="11"/>
    <n v="2.1"/>
    <n v="393.346"/>
    <n v="21.734999999999999"/>
    <n v="32628.925999999999"/>
    <n v="31304.101999999999"/>
  </r>
  <r>
    <x v="3"/>
    <n v="17"/>
    <x v="8"/>
    <n v="715"/>
    <n v="149"/>
    <n v="15"/>
    <n v="1.5"/>
    <n v="627.63800000000003"/>
    <n v="35.287999999999997"/>
    <n v="50619.641000000003"/>
    <n v="48716.023000000001"/>
  </r>
  <r>
    <x v="3"/>
    <n v="17"/>
    <x v="9"/>
    <n v="739"/>
    <n v="188"/>
    <n v="18"/>
    <n v="3.6"/>
    <n v="811.36300000000006"/>
    <n v="38.966999999999999"/>
    <n v="64984.5"/>
    <n v="62539.535000000003"/>
  </r>
  <r>
    <x v="3"/>
    <n v="17"/>
    <x v="10"/>
    <n v="838"/>
    <n v="165"/>
    <n v="21"/>
    <n v="3.6"/>
    <n v="963.38699999999994"/>
    <n v="46.116"/>
    <n v="74583.289000000004"/>
    <n v="71737.391000000003"/>
  </r>
  <r>
    <x v="3"/>
    <n v="17"/>
    <x v="11"/>
    <n v="859"/>
    <n v="167"/>
    <n v="21"/>
    <n v="4.0999999999999996"/>
    <n v="1034.1179999999999"/>
    <n v="47.128"/>
    <n v="79677.460999999996"/>
    <n v="76606.031000000003"/>
  </r>
  <r>
    <x v="3"/>
    <n v="17"/>
    <x v="12"/>
    <n v="863"/>
    <n v="164"/>
    <n v="22"/>
    <n v="3.1"/>
    <n v="1028.798"/>
    <n v="50.569000000000003"/>
    <n v="77833.608999999997"/>
    <n v="74844.827999999994"/>
  </r>
  <r>
    <x v="3"/>
    <n v="17"/>
    <x v="13"/>
    <n v="800"/>
    <n v="186"/>
    <n v="22"/>
    <n v="4.0999999999999996"/>
    <n v="937.75900000000001"/>
    <n v="46.021000000000001"/>
    <n v="72615.593999999997"/>
    <n v="69854.445000000007"/>
  </r>
  <r>
    <x v="3"/>
    <n v="17"/>
    <x v="14"/>
    <n v="755"/>
    <n v="160"/>
    <n v="23"/>
    <n v="3.6"/>
    <n v="769.90700000000004"/>
    <n v="43.713000000000001"/>
    <n v="60101.847999999998"/>
    <n v="57848.781000000003"/>
  </r>
  <r>
    <x v="3"/>
    <n v="17"/>
    <x v="15"/>
    <n v="713"/>
    <n v="133"/>
    <n v="23"/>
    <n v="3.1"/>
    <n v="578.97299999999996"/>
    <n v="39.338999999999999"/>
    <n v="45509.847999999998"/>
    <n v="43781.836000000003"/>
  </r>
  <r>
    <x v="3"/>
    <n v="17"/>
    <x v="16"/>
    <n v="566"/>
    <n v="108"/>
    <n v="23"/>
    <n v="2.6"/>
    <n v="338.22800000000001"/>
    <n v="33.021000000000001"/>
    <n v="26082.68"/>
    <n v="24941.085999999999"/>
  </r>
  <r>
    <x v="3"/>
    <n v="17"/>
    <x v="17"/>
    <n v="377"/>
    <n v="60"/>
    <n v="22"/>
    <n v="0"/>
    <n v="119.858"/>
    <n v="29.102"/>
    <n v="8095.4359999999997"/>
    <n v="7382.1049999999996"/>
  </r>
  <r>
    <x v="3"/>
    <n v="17"/>
    <x v="18"/>
    <n v="20"/>
    <n v="2"/>
    <n v="16"/>
    <n v="0"/>
    <n v="1.26"/>
    <n v="13.882999999999999"/>
    <n v="114.059"/>
    <n v="0"/>
  </r>
  <r>
    <x v="3"/>
    <n v="17"/>
    <x v="19"/>
    <n v="0"/>
    <n v="0"/>
    <n v="15"/>
    <n v="0"/>
    <n v="0"/>
    <n v="15"/>
    <n v="0"/>
    <n v="0"/>
  </r>
  <r>
    <x v="3"/>
    <n v="17"/>
    <x v="20"/>
    <n v="0"/>
    <n v="0"/>
    <n v="12"/>
    <n v="0"/>
    <n v="0"/>
    <n v="12"/>
    <n v="0"/>
    <n v="0"/>
  </r>
  <r>
    <x v="3"/>
    <n v="17"/>
    <x v="21"/>
    <n v="0"/>
    <n v="0"/>
    <n v="9"/>
    <n v="1.5"/>
    <n v="0"/>
    <n v="9"/>
    <n v="0"/>
    <n v="0"/>
  </r>
  <r>
    <x v="3"/>
    <n v="17"/>
    <x v="22"/>
    <n v="0"/>
    <n v="0"/>
    <n v="7"/>
    <n v="0"/>
    <n v="0"/>
    <n v="7"/>
    <n v="0"/>
    <n v="0"/>
  </r>
  <r>
    <x v="3"/>
    <n v="17"/>
    <x v="23"/>
    <n v="0"/>
    <n v="0"/>
    <n v="8"/>
    <n v="0"/>
    <n v="0"/>
    <n v="8"/>
    <n v="0"/>
    <n v="0"/>
  </r>
  <r>
    <x v="3"/>
    <n v="18"/>
    <x v="0"/>
    <n v="0"/>
    <n v="0"/>
    <n v="8"/>
    <n v="0"/>
    <n v="0"/>
    <n v="8"/>
    <n v="0"/>
    <n v="0"/>
  </r>
  <r>
    <x v="3"/>
    <n v="18"/>
    <x v="1"/>
    <n v="0"/>
    <n v="0"/>
    <n v="6"/>
    <n v="0"/>
    <n v="0"/>
    <n v="6"/>
    <n v="0"/>
    <n v="0"/>
  </r>
  <r>
    <x v="3"/>
    <n v="18"/>
    <x v="2"/>
    <n v="0"/>
    <n v="0"/>
    <n v="9"/>
    <n v="1.5"/>
    <n v="0"/>
    <n v="9"/>
    <n v="0"/>
    <n v="0"/>
  </r>
  <r>
    <x v="3"/>
    <n v="18"/>
    <x v="3"/>
    <n v="0"/>
    <n v="0"/>
    <n v="10"/>
    <n v="0"/>
    <n v="0"/>
    <n v="10"/>
    <n v="0"/>
    <n v="0"/>
  </r>
  <r>
    <x v="3"/>
    <n v="18"/>
    <x v="4"/>
    <n v="0"/>
    <n v="0"/>
    <n v="6"/>
    <n v="0"/>
    <n v="0"/>
    <n v="6"/>
    <n v="0"/>
    <n v="0"/>
  </r>
  <r>
    <x v="3"/>
    <n v="18"/>
    <x v="5"/>
    <n v="0"/>
    <n v="0"/>
    <n v="6"/>
    <n v="0"/>
    <n v="0"/>
    <n v="6"/>
    <n v="0"/>
    <n v="0"/>
  </r>
  <r>
    <x v="3"/>
    <n v="18"/>
    <x v="6"/>
    <n v="369"/>
    <n v="101"/>
    <n v="9"/>
    <n v="1.5"/>
    <n v="179.25899999999999"/>
    <n v="12.507"/>
    <n v="14232.184999999999"/>
    <n v="13385.136"/>
  </r>
  <r>
    <x v="3"/>
    <n v="18"/>
    <x v="7"/>
    <n v="530"/>
    <n v="142"/>
    <n v="16"/>
    <n v="2.6"/>
    <n v="384.01600000000002"/>
    <n v="25.771000000000001"/>
    <n v="31364.322"/>
    <n v="30076.030999999999"/>
  </r>
  <r>
    <x v="3"/>
    <n v="18"/>
    <x v="8"/>
    <n v="660"/>
    <n v="165"/>
    <n v="18"/>
    <n v="3.1"/>
    <n v="609.53599999999994"/>
    <n v="33.947000000000003"/>
    <n v="49530.593999999997"/>
    <n v="47665.152000000002"/>
  </r>
  <r>
    <x v="3"/>
    <n v="18"/>
    <x v="9"/>
    <n v="745"/>
    <n v="187"/>
    <n v="19"/>
    <n v="3.1"/>
    <n v="816.36599999999999"/>
    <n v="41.024000000000001"/>
    <n v="64712.093999999997"/>
    <n v="62278.050999999999"/>
  </r>
  <r>
    <x v="3"/>
    <n v="18"/>
    <x v="10"/>
    <n v="826"/>
    <n v="172"/>
    <n v="21"/>
    <n v="3.6"/>
    <n v="960.55200000000002"/>
    <n v="46.061999999999998"/>
    <n v="74386.875"/>
    <n v="71549.5"/>
  </r>
  <r>
    <x v="3"/>
    <n v="18"/>
    <x v="11"/>
    <n v="865"/>
    <n v="165"/>
    <n v="21"/>
    <n v="1.5"/>
    <n v="1038.7360000000001"/>
    <n v="55.709000000000003"/>
    <n v="76431.656000000003"/>
    <n v="73504.945000000007"/>
  </r>
  <r>
    <x v="3"/>
    <n v="18"/>
    <x v="12"/>
    <n v="857"/>
    <n v="167"/>
    <n v="22"/>
    <n v="4.0999999999999996"/>
    <n v="1026.7170000000001"/>
    <n v="48.113"/>
    <n v="78696.031000000003"/>
    <n v="75668.733999999997"/>
  </r>
  <r>
    <x v="3"/>
    <n v="18"/>
    <x v="13"/>
    <n v="842"/>
    <n v="157"/>
    <n v="22"/>
    <n v="2.1"/>
    <n v="941.82100000000003"/>
    <n v="51.551000000000002"/>
    <n v="70824.491999999998"/>
    <n v="68139.335999999996"/>
  </r>
  <r>
    <x v="3"/>
    <n v="18"/>
    <x v="14"/>
    <n v="755"/>
    <n v="169"/>
    <n v="22"/>
    <n v="2.1"/>
    <n v="779.67100000000005"/>
    <n v="46.808999999999997"/>
    <n v="59898.887000000002"/>
    <n v="57653.620999999999"/>
  </r>
  <r>
    <x v="3"/>
    <n v="18"/>
    <x v="15"/>
    <n v="707"/>
    <n v="135"/>
    <n v="23"/>
    <n v="2.6"/>
    <n v="577.76300000000003"/>
    <n v="40.311999999999998"/>
    <n v="45202.233999999997"/>
    <n v="43484.512000000002"/>
  </r>
  <r>
    <x v="3"/>
    <n v="18"/>
    <x v="16"/>
    <n v="561"/>
    <n v="109"/>
    <n v="22"/>
    <n v="4.5999999999999996"/>
    <n v="337.60899999999998"/>
    <n v="29.943000000000001"/>
    <n v="26446.16"/>
    <n v="25294.773000000001"/>
  </r>
  <r>
    <x v="3"/>
    <n v="18"/>
    <x v="17"/>
    <n v="399"/>
    <n v="59"/>
    <n v="21"/>
    <n v="3.1"/>
    <n v="123.955"/>
    <n v="23.791"/>
    <n v="8534.1039999999994"/>
    <n v="7811.6409999999996"/>
  </r>
  <r>
    <x v="3"/>
    <n v="18"/>
    <x v="18"/>
    <n v="15"/>
    <n v="3"/>
    <n v="16"/>
    <n v="4.0999999999999996"/>
    <n v="2.2330000000000001"/>
    <n v="14.647"/>
    <n v="201.35599999999999"/>
    <n v="0"/>
  </r>
  <r>
    <x v="3"/>
    <n v="18"/>
    <x v="19"/>
    <n v="0"/>
    <n v="0"/>
    <n v="14"/>
    <n v="0"/>
    <n v="0"/>
    <n v="14"/>
    <n v="0"/>
    <n v="0"/>
  </r>
  <r>
    <x v="3"/>
    <n v="18"/>
    <x v="20"/>
    <n v="0"/>
    <n v="0"/>
    <n v="13"/>
    <n v="1.5"/>
    <n v="0"/>
    <n v="13"/>
    <n v="0"/>
    <n v="0"/>
  </r>
  <r>
    <x v="3"/>
    <n v="18"/>
    <x v="21"/>
    <n v="0"/>
    <n v="0"/>
    <n v="11"/>
    <n v="0"/>
    <n v="0"/>
    <n v="11"/>
    <n v="0"/>
    <n v="0"/>
  </r>
  <r>
    <x v="3"/>
    <n v="18"/>
    <x v="22"/>
    <n v="0"/>
    <n v="0"/>
    <n v="8"/>
    <n v="0"/>
    <n v="0"/>
    <n v="8"/>
    <n v="0"/>
    <n v="0"/>
  </r>
  <r>
    <x v="3"/>
    <n v="18"/>
    <x v="23"/>
    <n v="0"/>
    <n v="0"/>
    <n v="7"/>
    <n v="0"/>
    <n v="0"/>
    <n v="7"/>
    <n v="0"/>
    <n v="0"/>
  </r>
  <r>
    <x v="3"/>
    <n v="19"/>
    <x v="0"/>
    <n v="0"/>
    <n v="0"/>
    <n v="7"/>
    <n v="0"/>
    <n v="0"/>
    <n v="7"/>
    <n v="0"/>
    <n v="0"/>
  </r>
  <r>
    <x v="3"/>
    <n v="19"/>
    <x v="1"/>
    <n v="0"/>
    <n v="0"/>
    <n v="5"/>
    <n v="0"/>
    <n v="0"/>
    <n v="5"/>
    <n v="0"/>
    <n v="0"/>
  </r>
  <r>
    <x v="3"/>
    <n v="19"/>
    <x v="2"/>
    <n v="0"/>
    <n v="0"/>
    <n v="4"/>
    <n v="0"/>
    <n v="0"/>
    <n v="4"/>
    <n v="0"/>
    <n v="0"/>
  </r>
  <r>
    <x v="3"/>
    <n v="19"/>
    <x v="3"/>
    <n v="0"/>
    <n v="0"/>
    <n v="3"/>
    <n v="0"/>
    <n v="0"/>
    <n v="3"/>
    <n v="0"/>
    <n v="0"/>
  </r>
  <r>
    <x v="3"/>
    <n v="19"/>
    <x v="4"/>
    <n v="0"/>
    <n v="0"/>
    <n v="3"/>
    <n v="0"/>
    <n v="0"/>
    <n v="3"/>
    <n v="0"/>
    <n v="0"/>
  </r>
  <r>
    <x v="3"/>
    <n v="19"/>
    <x v="5"/>
    <n v="0"/>
    <n v="0"/>
    <n v="3"/>
    <n v="1.5"/>
    <n v="0"/>
    <n v="3"/>
    <n v="0"/>
    <n v="0"/>
  </r>
  <r>
    <x v="3"/>
    <n v="19"/>
    <x v="6"/>
    <n v="387"/>
    <n v="102"/>
    <n v="8"/>
    <n v="0"/>
    <n v="185.13800000000001"/>
    <n v="13.224"/>
    <n v="14625.471"/>
    <n v="13769.415000000001"/>
  </r>
  <r>
    <x v="3"/>
    <n v="19"/>
    <x v="7"/>
    <n v="604"/>
    <n v="128"/>
    <n v="12"/>
    <n v="0"/>
    <n v="406.61099999999999"/>
    <n v="29.375"/>
    <n v="32539.440999999999"/>
    <n v="31217.219000000001"/>
  </r>
  <r>
    <x v="3"/>
    <n v="19"/>
    <x v="8"/>
    <n v="733"/>
    <n v="144"/>
    <n v="17"/>
    <n v="0"/>
    <n v="637.01800000000003"/>
    <n v="44.83"/>
    <n v="48966.77"/>
    <n v="47120.934000000001"/>
  </r>
  <r>
    <x v="3"/>
    <n v="19"/>
    <x v="9"/>
    <n v="781"/>
    <n v="164"/>
    <n v="19"/>
    <n v="0"/>
    <n v="822.83"/>
    <n v="54.731999999999999"/>
    <n v="60675.91"/>
    <n v="58400.699000000001"/>
  </r>
  <r>
    <x v="3"/>
    <n v="19"/>
    <x v="10"/>
    <n v="832"/>
    <n v="170"/>
    <n v="22"/>
    <n v="0"/>
    <n v="965.06"/>
    <n v="63.215000000000003"/>
    <n v="68050.031000000003"/>
    <n v="65480.434000000001"/>
  </r>
  <r>
    <x v="3"/>
    <n v="19"/>
    <x v="11"/>
    <n v="871"/>
    <n v="163"/>
    <n v="23"/>
    <n v="3.6"/>
    <n v="1043.3230000000001"/>
    <n v="50.387999999999998"/>
    <n v="79013.343999999997"/>
    <n v="75971.812999999995"/>
  </r>
  <r>
    <x v="3"/>
    <n v="19"/>
    <x v="12"/>
    <n v="863"/>
    <n v="165"/>
    <n v="24"/>
    <n v="4.5999999999999996"/>
    <n v="1031.0650000000001"/>
    <n v="49.087000000000003"/>
    <n v="78623.883000000002"/>
    <n v="75599.820000000007"/>
  </r>
  <r>
    <x v="3"/>
    <n v="19"/>
    <x v="13"/>
    <n v="836"/>
    <n v="159"/>
    <n v="24"/>
    <n v="5.7"/>
    <n v="938.92100000000005"/>
    <n v="44.295999999999999"/>
    <n v="73358.570000000007"/>
    <n v="70565.577999999994"/>
  </r>
  <r>
    <x v="3"/>
    <n v="19"/>
    <x v="14"/>
    <n v="761"/>
    <n v="169"/>
    <n v="25"/>
    <n v="3.1"/>
    <n v="784.69600000000003"/>
    <n v="47.069000000000003"/>
    <n v="60204.188000000002"/>
    <n v="57947.18"/>
  </r>
  <r>
    <x v="3"/>
    <n v="19"/>
    <x v="15"/>
    <n v="666"/>
    <n v="156"/>
    <n v="25"/>
    <n v="3.1"/>
    <n v="574.48500000000001"/>
    <n v="41.24"/>
    <n v="44785.637000000002"/>
    <n v="43081.796999999999"/>
  </r>
  <r>
    <x v="3"/>
    <n v="19"/>
    <x v="16"/>
    <n v="520"/>
    <n v="118"/>
    <n v="23"/>
    <n v="5.7"/>
    <n v="328.536"/>
    <n v="29.738"/>
    <n v="25855.153999999999"/>
    <n v="24719.666000000001"/>
  </r>
  <r>
    <x v="3"/>
    <n v="19"/>
    <x v="17"/>
    <n v="395"/>
    <n v="59"/>
    <n v="22"/>
    <n v="3.6"/>
    <n v="123.64100000000001"/>
    <n v="24.591999999999999"/>
    <n v="8495.8379999999997"/>
    <n v="7774.174"/>
  </r>
  <r>
    <x v="3"/>
    <n v="19"/>
    <x v="18"/>
    <n v="43"/>
    <n v="4"/>
    <n v="19"/>
    <n v="0"/>
    <n v="2.59"/>
    <n v="16.969000000000001"/>
    <n v="231.114"/>
    <n v="0"/>
  </r>
  <r>
    <x v="3"/>
    <n v="19"/>
    <x v="19"/>
    <n v="0"/>
    <n v="0"/>
    <n v="17"/>
    <n v="1.5"/>
    <n v="0"/>
    <n v="17"/>
    <n v="0"/>
    <n v="0"/>
  </r>
  <r>
    <x v="3"/>
    <n v="19"/>
    <x v="20"/>
    <n v="0"/>
    <n v="0"/>
    <n v="14"/>
    <n v="0"/>
    <n v="0"/>
    <n v="14"/>
    <n v="0"/>
    <n v="0"/>
  </r>
  <r>
    <x v="3"/>
    <n v="19"/>
    <x v="21"/>
    <n v="0"/>
    <n v="0"/>
    <n v="12"/>
    <n v="1.5"/>
    <n v="0"/>
    <n v="12"/>
    <n v="0"/>
    <n v="0"/>
  </r>
  <r>
    <x v="3"/>
    <n v="19"/>
    <x v="22"/>
    <n v="0"/>
    <n v="0"/>
    <n v="11"/>
    <n v="0"/>
    <n v="0"/>
    <n v="11"/>
    <n v="0"/>
    <n v="0"/>
  </r>
  <r>
    <x v="3"/>
    <n v="19"/>
    <x v="23"/>
    <n v="0"/>
    <n v="0"/>
    <n v="9"/>
    <n v="0"/>
    <n v="0"/>
    <n v="9"/>
    <n v="0"/>
    <n v="0"/>
  </r>
  <r>
    <x v="3"/>
    <n v="20"/>
    <x v="0"/>
    <n v="0"/>
    <n v="0"/>
    <n v="9"/>
    <n v="0"/>
    <n v="0"/>
    <n v="9"/>
    <n v="0"/>
    <n v="0"/>
  </r>
  <r>
    <x v="3"/>
    <n v="20"/>
    <x v="1"/>
    <n v="0"/>
    <n v="0"/>
    <n v="10"/>
    <n v="0"/>
    <n v="0"/>
    <n v="10"/>
    <n v="0"/>
    <n v="0"/>
  </r>
  <r>
    <x v="3"/>
    <n v="20"/>
    <x v="2"/>
    <n v="0"/>
    <n v="0"/>
    <n v="9"/>
    <n v="0"/>
    <n v="0"/>
    <n v="9"/>
    <n v="0"/>
    <n v="0"/>
  </r>
  <r>
    <x v="3"/>
    <n v="20"/>
    <x v="3"/>
    <n v="0"/>
    <n v="0"/>
    <n v="8"/>
    <n v="0"/>
    <n v="0"/>
    <n v="8"/>
    <n v="0"/>
    <n v="0"/>
  </r>
  <r>
    <x v="3"/>
    <n v="20"/>
    <x v="4"/>
    <n v="0"/>
    <n v="0"/>
    <n v="8"/>
    <n v="0"/>
    <n v="0"/>
    <n v="8"/>
    <n v="0"/>
    <n v="0"/>
  </r>
  <r>
    <x v="3"/>
    <n v="20"/>
    <x v="5"/>
    <n v="0"/>
    <n v="0"/>
    <n v="9"/>
    <n v="0"/>
    <n v="0"/>
    <n v="9"/>
    <n v="0"/>
    <n v="0"/>
  </r>
  <r>
    <x v="3"/>
    <n v="20"/>
    <x v="6"/>
    <n v="286"/>
    <n v="108"/>
    <n v="14"/>
    <n v="0"/>
    <n v="168.15299999999999"/>
    <n v="18.513999999999999"/>
    <n v="13335.457"/>
    <n v="12508.748"/>
  </r>
  <r>
    <x v="3"/>
    <n v="20"/>
    <x v="7"/>
    <n v="268"/>
    <n v="202"/>
    <n v="20"/>
    <n v="2.6"/>
    <n v="324.22300000000001"/>
    <n v="28.044"/>
    <n v="26727.884999999998"/>
    <n v="25568.879000000001"/>
  </r>
  <r>
    <x v="3"/>
    <n v="20"/>
    <x v="8"/>
    <n v="421"/>
    <n v="295"/>
    <n v="22"/>
    <n v="4.0999999999999996"/>
    <n v="579.40800000000002"/>
    <n v="35.631"/>
    <n v="46916.983999999997"/>
    <n v="45141.504000000001"/>
  </r>
  <r>
    <x v="3"/>
    <n v="20"/>
    <x v="9"/>
    <n v="0"/>
    <n v="158"/>
    <n v="24"/>
    <n v="3.1"/>
    <n v="151.26900000000001"/>
    <n v="28.427"/>
    <n v="12799.548000000001"/>
    <n v="11984.864"/>
  </r>
  <r>
    <x v="3"/>
    <n v="20"/>
    <x v="10"/>
    <n v="603"/>
    <n v="343"/>
    <n v="27"/>
    <n v="6.2"/>
    <n v="934.23599999999999"/>
    <n v="44.704999999999998"/>
    <n v="72873.648000000001"/>
    <n v="70101.452999999994"/>
  </r>
  <r>
    <x v="3"/>
    <n v="20"/>
    <x v="11"/>
    <n v="853"/>
    <n v="170"/>
    <n v="27"/>
    <n v="6.2"/>
    <n v="1033.6869999999999"/>
    <n v="48.017000000000003"/>
    <n v="79274.648000000001"/>
    <n v="76221.375"/>
  </r>
  <r>
    <x v="3"/>
    <n v="20"/>
    <x v="12"/>
    <n v="725"/>
    <n v="287"/>
    <n v="27"/>
    <n v="6.7"/>
    <n v="1028.3230000000001"/>
    <n v="47.12"/>
    <n v="79233.914000000004"/>
    <n v="76182.468999999997"/>
  </r>
  <r>
    <x v="3"/>
    <n v="20"/>
    <x v="13"/>
    <n v="66"/>
    <n v="286"/>
    <n v="27"/>
    <n v="4.5999999999999996"/>
    <n v="345.96499999999997"/>
    <n v="36.356999999999999"/>
    <n v="28159.567999999999"/>
    <n v="26961.423999999999"/>
  </r>
  <r>
    <x v="3"/>
    <n v="20"/>
    <x v="14"/>
    <n v="422"/>
    <n v="308"/>
    <n v="27"/>
    <n v="4.0999999999999996"/>
    <n v="652.428"/>
    <n v="42.417000000000002"/>
    <n v="51357.805"/>
    <n v="49428.086000000003"/>
  </r>
  <r>
    <x v="3"/>
    <n v="20"/>
    <x v="15"/>
    <n v="147"/>
    <n v="259"/>
    <n v="28"/>
    <n v="7.7"/>
    <n v="350.17599999999999"/>
    <n v="34.084000000000003"/>
    <n v="28635.991999999998"/>
    <n v="27424.668000000001"/>
  </r>
  <r>
    <x v="3"/>
    <n v="20"/>
    <x v="16"/>
    <n v="93"/>
    <n v="192"/>
    <n v="27"/>
    <n v="6.7"/>
    <n v="223.482"/>
    <n v="30.754000000000001"/>
    <n v="18385.719000000001"/>
    <n v="17440.881000000001"/>
  </r>
  <r>
    <x v="3"/>
    <n v="20"/>
    <x v="17"/>
    <n v="43"/>
    <n v="79"/>
    <n v="26"/>
    <n v="5.7"/>
    <n v="81.52"/>
    <n v="26.919"/>
    <n v="6715.0810000000001"/>
    <n v="6030.0590000000002"/>
  </r>
  <r>
    <x v="3"/>
    <n v="20"/>
    <x v="18"/>
    <n v="28"/>
    <n v="5"/>
    <n v="26"/>
    <n v="3.6"/>
    <n v="3.738"/>
    <n v="24.774999999999999"/>
    <n v="321.815"/>
    <n v="0"/>
  </r>
  <r>
    <x v="3"/>
    <n v="20"/>
    <x v="19"/>
    <n v="0"/>
    <n v="0"/>
    <n v="25"/>
    <n v="5.0999999999999996"/>
    <n v="0"/>
    <n v="25"/>
    <n v="0"/>
    <n v="0"/>
  </r>
  <r>
    <x v="3"/>
    <n v="20"/>
    <x v="20"/>
    <n v="0"/>
    <n v="0"/>
    <n v="24"/>
    <n v="3.6"/>
    <n v="0"/>
    <n v="24"/>
    <n v="0"/>
    <n v="0"/>
  </r>
  <r>
    <x v="3"/>
    <n v="20"/>
    <x v="21"/>
    <n v="0"/>
    <n v="0"/>
    <n v="22"/>
    <n v="7.2"/>
    <n v="0"/>
    <n v="22"/>
    <n v="0"/>
    <n v="0"/>
  </r>
  <r>
    <x v="3"/>
    <n v="20"/>
    <x v="22"/>
    <n v="0"/>
    <n v="0"/>
    <n v="19"/>
    <n v="3.1"/>
    <n v="0"/>
    <n v="19"/>
    <n v="0"/>
    <n v="0"/>
  </r>
  <r>
    <x v="3"/>
    <n v="20"/>
    <x v="23"/>
    <n v="0"/>
    <n v="0"/>
    <n v="20"/>
    <n v="6.2"/>
    <n v="0"/>
    <n v="20"/>
    <n v="0"/>
    <n v="0"/>
  </r>
  <r>
    <x v="3"/>
    <n v="21"/>
    <x v="0"/>
    <n v="0"/>
    <n v="0"/>
    <n v="19"/>
    <n v="6.2"/>
    <n v="0"/>
    <n v="19"/>
    <n v="0"/>
    <n v="0"/>
  </r>
  <r>
    <x v="3"/>
    <n v="21"/>
    <x v="1"/>
    <n v="0"/>
    <n v="0"/>
    <n v="18"/>
    <n v="4.0999999999999996"/>
    <n v="0"/>
    <n v="18"/>
    <n v="0"/>
    <n v="0"/>
  </r>
  <r>
    <x v="3"/>
    <n v="21"/>
    <x v="2"/>
    <n v="0"/>
    <n v="0"/>
    <n v="12"/>
    <n v="6.7"/>
    <n v="0"/>
    <n v="12"/>
    <n v="0"/>
    <n v="0"/>
  </r>
  <r>
    <x v="3"/>
    <n v="21"/>
    <x v="3"/>
    <n v="0"/>
    <n v="0"/>
    <n v="9"/>
    <n v="5.0999999999999996"/>
    <n v="0"/>
    <n v="9"/>
    <n v="0"/>
    <n v="0"/>
  </r>
  <r>
    <x v="3"/>
    <n v="21"/>
    <x v="4"/>
    <n v="0"/>
    <n v="0"/>
    <n v="8"/>
    <n v="4.0999999999999996"/>
    <n v="0"/>
    <n v="8"/>
    <n v="0"/>
    <n v="0"/>
  </r>
  <r>
    <x v="3"/>
    <n v="21"/>
    <x v="5"/>
    <n v="0"/>
    <n v="0"/>
    <n v="7"/>
    <n v="4.5999999999999996"/>
    <n v="0"/>
    <n v="7"/>
    <n v="0"/>
    <n v="0"/>
  </r>
  <r>
    <x v="3"/>
    <n v="21"/>
    <x v="6"/>
    <n v="385"/>
    <n v="104"/>
    <n v="8"/>
    <n v="6.2"/>
    <n v="188.55799999999999"/>
    <n v="10.314"/>
    <n v="15154.589"/>
    <n v="14286.331"/>
  </r>
  <r>
    <x v="3"/>
    <n v="21"/>
    <x v="7"/>
    <n v="622"/>
    <n v="127"/>
    <n v="9"/>
    <n v="8.1999999999999993"/>
    <n v="416.48500000000001"/>
    <n v="15.071"/>
    <n v="35642.394999999997"/>
    <n v="34228.313000000002"/>
  </r>
  <r>
    <x v="3"/>
    <n v="21"/>
    <x v="8"/>
    <n v="720"/>
    <n v="152"/>
    <n v="11"/>
    <n v="5.7"/>
    <n v="639.35699999999997"/>
    <n v="23.771000000000001"/>
    <n v="54547.148000000001"/>
    <n v="52502.508000000002"/>
  </r>
  <r>
    <x v="3"/>
    <n v="21"/>
    <x v="9"/>
    <n v="793"/>
    <n v="162"/>
    <n v="12"/>
    <n v="8.1999999999999993"/>
    <n v="832.78599999999994"/>
    <n v="25.719000000000001"/>
    <n v="71151.726999999999"/>
    <n v="68452.766000000003"/>
  </r>
  <r>
    <x v="3"/>
    <n v="21"/>
    <x v="10"/>
    <n v="832"/>
    <n v="171"/>
    <n v="12"/>
    <n v="4.5999999999999996"/>
    <n v="967.96199999999999"/>
    <n v="35.180999999999997"/>
    <n v="79219.414000000004"/>
    <n v="76168.616999999998"/>
  </r>
  <r>
    <x v="3"/>
    <n v="21"/>
    <x v="11"/>
    <n v="871"/>
    <n v="163"/>
    <n v="14"/>
    <n v="5.0999999999999996"/>
    <n v="1044.789"/>
    <n v="37.820999999999998"/>
    <n v="84431.891000000003"/>
    <n v="81141.983999999997"/>
  </r>
  <r>
    <x v="3"/>
    <n v="21"/>
    <x v="12"/>
    <n v="863"/>
    <n v="166"/>
    <n v="14"/>
    <n v="4.5999999999999996"/>
    <n v="1033.192"/>
    <n v="39.192999999999998"/>
    <n v="82918.233999999997"/>
    <n v="79698.718999999997"/>
  </r>
  <r>
    <x v="3"/>
    <n v="21"/>
    <x v="13"/>
    <n v="836"/>
    <n v="160"/>
    <n v="14"/>
    <n v="6.2"/>
    <n v="940.803"/>
    <n v="33.250999999999998"/>
    <n v="77704.25"/>
    <n v="74721.218999999997"/>
  </r>
  <r>
    <x v="3"/>
    <n v="21"/>
    <x v="14"/>
    <n v="791"/>
    <n v="150"/>
    <n v="15"/>
    <n v="5.0999999999999996"/>
    <n v="788.90099999999995"/>
    <n v="33.158000000000001"/>
    <n v="64935.891000000003"/>
    <n v="62492.879000000001"/>
  </r>
  <r>
    <x v="3"/>
    <n v="21"/>
    <x v="15"/>
    <n v="719"/>
    <n v="134"/>
    <n v="15"/>
    <n v="3.1"/>
    <n v="585.14"/>
    <n v="31.728999999999999"/>
    <n v="47777.976999999999"/>
    <n v="45973.116999999998"/>
  </r>
  <r>
    <x v="3"/>
    <n v="21"/>
    <x v="16"/>
    <n v="608"/>
    <n v="102"/>
    <n v="16"/>
    <n v="3.1"/>
    <n v="350.565"/>
    <n v="25.779"/>
    <n v="27943.16"/>
    <n v="26750.974999999999"/>
  </r>
  <r>
    <x v="3"/>
    <n v="21"/>
    <x v="17"/>
    <n v="407"/>
    <n v="60"/>
    <n v="14"/>
    <n v="4.0999999999999996"/>
    <n v="127.32599999999999"/>
    <n v="16.472999999999999"/>
    <n v="9079.0040000000008"/>
    <n v="8345.1049999999996"/>
  </r>
  <r>
    <x v="3"/>
    <n v="21"/>
    <x v="18"/>
    <n v="29"/>
    <n v="5"/>
    <n v="13"/>
    <n v="3.6"/>
    <n v="3.7349999999999999"/>
    <n v="11.579000000000001"/>
    <n v="341.45800000000003"/>
    <n v="0"/>
  </r>
  <r>
    <x v="3"/>
    <n v="21"/>
    <x v="19"/>
    <n v="0"/>
    <n v="0"/>
    <n v="11"/>
    <n v="1.5"/>
    <n v="0"/>
    <n v="11"/>
    <n v="0"/>
    <n v="0"/>
  </r>
  <r>
    <x v="3"/>
    <n v="21"/>
    <x v="20"/>
    <n v="0"/>
    <n v="0"/>
    <n v="9"/>
    <n v="0"/>
    <n v="0"/>
    <n v="9"/>
    <n v="0"/>
    <n v="0"/>
  </r>
  <r>
    <x v="3"/>
    <n v="21"/>
    <x v="21"/>
    <n v="0"/>
    <n v="0"/>
    <n v="7"/>
    <n v="2.1"/>
    <n v="0"/>
    <n v="7"/>
    <n v="0"/>
    <n v="0"/>
  </r>
  <r>
    <x v="3"/>
    <n v="21"/>
    <x v="22"/>
    <n v="0"/>
    <n v="0"/>
    <n v="4"/>
    <n v="2.1"/>
    <n v="0"/>
    <n v="4"/>
    <n v="0"/>
    <n v="0"/>
  </r>
  <r>
    <x v="3"/>
    <n v="21"/>
    <x v="23"/>
    <n v="0"/>
    <n v="0"/>
    <n v="4"/>
    <n v="1.5"/>
    <n v="0"/>
    <n v="4"/>
    <n v="0"/>
    <n v="0"/>
  </r>
  <r>
    <x v="3"/>
    <n v="22"/>
    <x v="0"/>
    <n v="0"/>
    <n v="0"/>
    <n v="3"/>
    <n v="0"/>
    <n v="0"/>
    <n v="3"/>
    <n v="0"/>
    <n v="0"/>
  </r>
  <r>
    <x v="3"/>
    <n v="22"/>
    <x v="1"/>
    <n v="0"/>
    <n v="0"/>
    <n v="2"/>
    <n v="1.5"/>
    <n v="0"/>
    <n v="2"/>
    <n v="0"/>
    <n v="0"/>
  </r>
  <r>
    <x v="3"/>
    <n v="22"/>
    <x v="2"/>
    <n v="0"/>
    <n v="0"/>
    <n v="2"/>
    <n v="0"/>
    <n v="0"/>
    <n v="2"/>
    <n v="0"/>
    <n v="0"/>
  </r>
  <r>
    <x v="3"/>
    <n v="22"/>
    <x v="3"/>
    <n v="0"/>
    <n v="0"/>
    <n v="1"/>
    <n v="0"/>
    <n v="0"/>
    <n v="1"/>
    <n v="0"/>
    <n v="0"/>
  </r>
  <r>
    <x v="3"/>
    <n v="22"/>
    <x v="4"/>
    <n v="0"/>
    <n v="0"/>
    <n v="3"/>
    <n v="0"/>
    <n v="0"/>
    <n v="3"/>
    <n v="0"/>
    <n v="0"/>
  </r>
  <r>
    <x v="3"/>
    <n v="22"/>
    <x v="5"/>
    <n v="0"/>
    <n v="0"/>
    <n v="5"/>
    <n v="2.1"/>
    <n v="0"/>
    <n v="5"/>
    <n v="0"/>
    <n v="0"/>
  </r>
  <r>
    <x v="3"/>
    <n v="22"/>
    <x v="6"/>
    <n v="311"/>
    <n v="129"/>
    <n v="7"/>
    <n v="3.1"/>
    <n v="194.99199999999999"/>
    <n v="10.34"/>
    <n v="16169.179"/>
    <n v="15277.258"/>
  </r>
  <r>
    <x v="3"/>
    <n v="22"/>
    <x v="7"/>
    <n v="274"/>
    <n v="203"/>
    <n v="8"/>
    <n v="3.1"/>
    <n v="328.82"/>
    <n v="15.815"/>
    <n v="28695.846000000001"/>
    <n v="27482.859"/>
  </r>
  <r>
    <x v="3"/>
    <n v="22"/>
    <x v="8"/>
    <n v="281"/>
    <n v="279"/>
    <n v="10"/>
    <n v="1.5"/>
    <n v="472.08499999999998"/>
    <n v="25.181000000000001"/>
    <n v="40275.491999999998"/>
    <n v="38718.144999999997"/>
  </r>
  <r>
    <x v="3"/>
    <n v="22"/>
    <x v="9"/>
    <n v="460"/>
    <n v="304"/>
    <n v="12"/>
    <n v="4.0999999999999996"/>
    <n v="703.36599999999999"/>
    <n v="29.187999999999999"/>
    <n v="59172.101999999999"/>
    <n v="56954.652000000002"/>
  </r>
  <r>
    <x v="3"/>
    <n v="22"/>
    <x v="10"/>
    <n v="675"/>
    <n v="261"/>
    <n v="13"/>
    <n v="3.1"/>
    <n v="919.89"/>
    <n v="38.203000000000003"/>
    <n v="74168.875"/>
    <n v="71340.937999999995"/>
  </r>
  <r>
    <x v="3"/>
    <n v="22"/>
    <x v="11"/>
    <n v="721"/>
    <n v="243"/>
    <n v="14"/>
    <n v="6.2"/>
    <n v="986.59699999999998"/>
    <n v="33.954999999999998"/>
    <n v="81271.804999999993"/>
    <n v="78127.960999999996"/>
  </r>
  <r>
    <x v="3"/>
    <n v="22"/>
    <x v="12"/>
    <n v="761"/>
    <n v="252"/>
    <n v="14"/>
    <n v="5.7"/>
    <n v="1028.874"/>
    <n v="36.011000000000003"/>
    <n v="83896.43"/>
    <n v="80631.508000000002"/>
  </r>
  <r>
    <x v="3"/>
    <n v="22"/>
    <x v="13"/>
    <n v="334"/>
    <n v="395"/>
    <n v="12"/>
    <n v="5.7"/>
    <n v="721.55700000000002"/>
    <n v="27.715"/>
    <n v="61234.851999999999"/>
    <n v="58937.976999999999"/>
  </r>
  <r>
    <x v="3"/>
    <n v="22"/>
    <x v="14"/>
    <n v="0"/>
    <n v="143"/>
    <n v="11"/>
    <n v="3.6"/>
    <n v="136.61600000000001"/>
    <n v="15.125"/>
    <n v="12294.227000000001"/>
    <n v="11490.791999999999"/>
  </r>
  <r>
    <x v="3"/>
    <n v="22"/>
    <x v="15"/>
    <n v="0"/>
    <n v="100"/>
    <n v="11"/>
    <n v="4.5999999999999996"/>
    <n v="95.027000000000001"/>
    <n v="11.885999999999999"/>
    <n v="8676.0470000000005"/>
    <n v="7950.6149999999998"/>
  </r>
  <r>
    <x v="3"/>
    <n v="22"/>
    <x v="16"/>
    <n v="0"/>
    <n v="78"/>
    <n v="9"/>
    <n v="5.0999999999999996"/>
    <n v="73.984999999999999"/>
    <n v="9.2279999999999998"/>
    <n v="6834.3490000000002"/>
    <n v="6146.9070000000002"/>
  </r>
  <r>
    <x v="3"/>
    <n v="22"/>
    <x v="17"/>
    <n v="0"/>
    <n v="49"/>
    <n v="8"/>
    <n v="1.5"/>
    <n v="46.395000000000003"/>
    <n v="7.3079999999999998"/>
    <n v="4321.79"/>
    <n v="3684.3130000000001"/>
  </r>
  <r>
    <x v="3"/>
    <n v="22"/>
    <x v="18"/>
    <n v="0"/>
    <n v="5"/>
    <n v="7"/>
    <n v="0"/>
    <n v="4.718"/>
    <n v="2.988"/>
    <n v="447.69299999999998"/>
    <n v="0"/>
  </r>
  <r>
    <x v="3"/>
    <n v="22"/>
    <x v="19"/>
    <n v="0"/>
    <n v="0"/>
    <n v="7"/>
    <n v="3.1"/>
    <n v="0"/>
    <n v="7"/>
    <n v="0"/>
    <n v="0"/>
  </r>
  <r>
    <x v="3"/>
    <n v="22"/>
    <x v="20"/>
    <n v="0"/>
    <n v="0"/>
    <n v="7"/>
    <n v="5.7"/>
    <n v="0"/>
    <n v="7"/>
    <n v="0"/>
    <n v="0"/>
  </r>
  <r>
    <x v="3"/>
    <n v="22"/>
    <x v="21"/>
    <n v="0"/>
    <n v="0"/>
    <n v="7"/>
    <n v="5.0999999999999996"/>
    <n v="0"/>
    <n v="7"/>
    <n v="0"/>
    <n v="0"/>
  </r>
  <r>
    <x v="3"/>
    <n v="22"/>
    <x v="22"/>
    <n v="0"/>
    <n v="0"/>
    <n v="7"/>
    <n v="4.0999999999999996"/>
    <n v="0"/>
    <n v="7"/>
    <n v="0"/>
    <n v="0"/>
  </r>
  <r>
    <x v="3"/>
    <n v="22"/>
    <x v="23"/>
    <n v="0"/>
    <n v="0"/>
    <n v="7"/>
    <n v="3.6"/>
    <n v="0"/>
    <n v="7"/>
    <n v="0"/>
    <n v="0"/>
  </r>
  <r>
    <x v="3"/>
    <n v="23"/>
    <x v="0"/>
    <n v="0"/>
    <n v="0"/>
    <n v="7"/>
    <n v="3.6"/>
    <n v="0"/>
    <n v="7"/>
    <n v="0"/>
    <n v="0"/>
  </r>
  <r>
    <x v="3"/>
    <n v="23"/>
    <x v="1"/>
    <n v="0"/>
    <n v="0"/>
    <n v="8"/>
    <n v="5.0999999999999996"/>
    <n v="0"/>
    <n v="8"/>
    <n v="0"/>
    <n v="0"/>
  </r>
  <r>
    <x v="3"/>
    <n v="23"/>
    <x v="2"/>
    <n v="0"/>
    <n v="0"/>
    <n v="8"/>
    <n v="3.1"/>
    <n v="0"/>
    <n v="8"/>
    <n v="0"/>
    <n v="0"/>
  </r>
  <r>
    <x v="3"/>
    <n v="23"/>
    <x v="3"/>
    <n v="0"/>
    <n v="0"/>
    <n v="8"/>
    <n v="2.6"/>
    <n v="0"/>
    <n v="8"/>
    <n v="0"/>
    <n v="0"/>
  </r>
  <r>
    <x v="3"/>
    <n v="23"/>
    <x v="4"/>
    <n v="0"/>
    <n v="0"/>
    <n v="8"/>
    <n v="2.1"/>
    <n v="0"/>
    <n v="8"/>
    <n v="0"/>
    <n v="0"/>
  </r>
  <r>
    <x v="3"/>
    <n v="23"/>
    <x v="5"/>
    <n v="0"/>
    <n v="0"/>
    <n v="9"/>
    <n v="2.6"/>
    <n v="0"/>
    <n v="9"/>
    <n v="0"/>
    <n v="0"/>
  </r>
  <r>
    <x v="3"/>
    <n v="23"/>
    <x v="6"/>
    <n v="0"/>
    <n v="48"/>
    <n v="10"/>
    <n v="2.6"/>
    <n v="45.46"/>
    <n v="9.0830000000000002"/>
    <n v="4202.076"/>
    <n v="3566.9270000000001"/>
  </r>
  <r>
    <x v="3"/>
    <n v="23"/>
    <x v="7"/>
    <n v="0"/>
    <n v="69"/>
    <n v="11"/>
    <n v="3.1"/>
    <n v="65.42"/>
    <n v="10.909000000000001"/>
    <n v="5998.7510000000002"/>
    <n v="5328.165"/>
  </r>
  <r>
    <x v="3"/>
    <n v="23"/>
    <x v="8"/>
    <n v="0"/>
    <n v="98"/>
    <n v="11"/>
    <n v="3.1"/>
    <n v="93.108999999999995"/>
    <n v="11.766999999999999"/>
    <n v="8505.4419999999991"/>
    <n v="7783.5780000000004"/>
  </r>
  <r>
    <x v="3"/>
    <n v="23"/>
    <x v="9"/>
    <n v="0"/>
    <n v="120"/>
    <n v="13"/>
    <n v="1.5"/>
    <n v="114.38"/>
    <n v="14.891999999999999"/>
    <n v="10303.950000000001"/>
    <n v="9543.9750000000004"/>
  </r>
  <r>
    <x v="3"/>
    <n v="23"/>
    <x v="10"/>
    <n v="0"/>
    <n v="136"/>
    <n v="13"/>
    <n v="4.0999999999999996"/>
    <n v="130.01599999999999"/>
    <n v="14.808999999999999"/>
    <n v="11716.956"/>
    <n v="10926.266"/>
  </r>
  <r>
    <x v="3"/>
    <n v="23"/>
    <x v="11"/>
    <n v="0"/>
    <n v="145"/>
    <n v="14"/>
    <n v="4.0999999999999996"/>
    <n v="138.87700000000001"/>
    <n v="16.097000000000001"/>
    <n v="12443.157999999999"/>
    <n v="11636.416999999999"/>
  </r>
  <r>
    <x v="3"/>
    <n v="23"/>
    <x v="12"/>
    <n v="0"/>
    <n v="143"/>
    <n v="13"/>
    <n v="5.0999999999999996"/>
    <n v="136.91200000000001"/>
    <n v="14.798999999999999"/>
    <n v="12338.939"/>
    <n v="11534.513000000001"/>
  </r>
  <r>
    <x v="3"/>
    <n v="23"/>
    <x v="13"/>
    <n v="0"/>
    <n v="134"/>
    <n v="13"/>
    <n v="5.0999999999999996"/>
    <n v="128.03399999999999"/>
    <n v="14.593999999999999"/>
    <n v="11549.466"/>
    <n v="10762.450999999999"/>
  </r>
  <r>
    <x v="3"/>
    <n v="23"/>
    <x v="14"/>
    <n v="0"/>
    <n v="154"/>
    <n v="14"/>
    <n v="3.6"/>
    <n v="147.286"/>
    <n v="16.428999999999998"/>
    <n v="13176.822"/>
    <n v="12353.683000000001"/>
  </r>
  <r>
    <x v="3"/>
    <n v="23"/>
    <x v="15"/>
    <n v="0"/>
    <n v="89"/>
    <n v="13"/>
    <n v="3.1"/>
    <n v="84.481999999999999"/>
    <n v="13.868"/>
    <n v="7645.6120000000001"/>
    <n v="6941.5789999999997"/>
  </r>
  <r>
    <x v="3"/>
    <n v="23"/>
    <x v="16"/>
    <n v="0"/>
    <n v="63"/>
    <n v="14"/>
    <n v="4.5999999999999996"/>
    <n v="59.71"/>
    <n v="13.948"/>
    <n v="5401.826"/>
    <n v="4743.1350000000002"/>
  </r>
  <r>
    <x v="3"/>
    <n v="23"/>
    <x v="17"/>
    <n v="0"/>
    <n v="27"/>
    <n v="13"/>
    <n v="4.5999999999999996"/>
    <n v="25.533999999999999"/>
    <n v="12.048999999999999"/>
    <n v="2329.5680000000002"/>
    <n v="1730.18"/>
  </r>
  <r>
    <x v="3"/>
    <n v="23"/>
    <x v="18"/>
    <n v="0"/>
    <n v="4"/>
    <n v="13"/>
    <n v="5.7"/>
    <n v="3.7730000000000001"/>
    <n v="11.631"/>
    <n v="344.87900000000002"/>
    <n v="0"/>
  </r>
  <r>
    <x v="3"/>
    <n v="23"/>
    <x v="19"/>
    <n v="0"/>
    <n v="0"/>
    <n v="13"/>
    <n v="2.6"/>
    <n v="0"/>
    <n v="13"/>
    <n v="0"/>
    <n v="0"/>
  </r>
  <r>
    <x v="3"/>
    <n v="23"/>
    <x v="20"/>
    <n v="0"/>
    <n v="0"/>
    <n v="13"/>
    <n v="4.0999999999999996"/>
    <n v="0"/>
    <n v="13"/>
    <n v="0"/>
    <n v="0"/>
  </r>
  <r>
    <x v="3"/>
    <n v="23"/>
    <x v="21"/>
    <n v="0"/>
    <n v="0"/>
    <n v="13"/>
    <n v="4.0999999999999996"/>
    <n v="0"/>
    <n v="13"/>
    <n v="0"/>
    <n v="0"/>
  </r>
  <r>
    <x v="3"/>
    <n v="23"/>
    <x v="22"/>
    <n v="0"/>
    <n v="0"/>
    <n v="13"/>
    <n v="3.6"/>
    <n v="0"/>
    <n v="13"/>
    <n v="0"/>
    <n v="0"/>
  </r>
  <r>
    <x v="3"/>
    <n v="23"/>
    <x v="23"/>
    <n v="0"/>
    <n v="0"/>
    <n v="12"/>
    <n v="3.1"/>
    <n v="0"/>
    <n v="12"/>
    <n v="0"/>
    <n v="0"/>
  </r>
  <r>
    <x v="3"/>
    <n v="24"/>
    <x v="0"/>
    <n v="0"/>
    <n v="0"/>
    <n v="12"/>
    <n v="3.1"/>
    <n v="0"/>
    <n v="12"/>
    <n v="0"/>
    <n v="0"/>
  </r>
  <r>
    <x v="3"/>
    <n v="24"/>
    <x v="1"/>
    <n v="0"/>
    <n v="0"/>
    <n v="12"/>
    <n v="6.7"/>
    <n v="0"/>
    <n v="12"/>
    <n v="0"/>
    <n v="0"/>
  </r>
  <r>
    <x v="3"/>
    <n v="24"/>
    <x v="2"/>
    <n v="0"/>
    <n v="0"/>
    <n v="12"/>
    <n v="4.0999999999999996"/>
    <n v="0"/>
    <n v="12"/>
    <n v="0"/>
    <n v="0"/>
  </r>
  <r>
    <x v="3"/>
    <n v="24"/>
    <x v="3"/>
    <n v="0"/>
    <n v="0"/>
    <n v="12"/>
    <n v="6.2"/>
    <n v="0"/>
    <n v="12"/>
    <n v="0"/>
    <n v="0"/>
  </r>
  <r>
    <x v="3"/>
    <n v="24"/>
    <x v="4"/>
    <n v="0"/>
    <n v="0"/>
    <n v="11"/>
    <n v="6.2"/>
    <n v="0"/>
    <n v="11"/>
    <n v="0"/>
    <n v="0"/>
  </r>
  <r>
    <x v="3"/>
    <n v="24"/>
    <x v="5"/>
    <n v="0"/>
    <n v="0"/>
    <n v="11"/>
    <n v="3.1"/>
    <n v="0"/>
    <n v="11"/>
    <n v="0"/>
    <n v="0"/>
  </r>
  <r>
    <x v="3"/>
    <n v="24"/>
    <x v="6"/>
    <n v="0"/>
    <n v="48"/>
    <n v="11"/>
    <n v="4.0999999999999996"/>
    <n v="45.46"/>
    <n v="10.278"/>
    <n v="4180.05"/>
    <n v="3545.328"/>
  </r>
  <r>
    <x v="3"/>
    <n v="24"/>
    <x v="7"/>
    <n v="0"/>
    <n v="89"/>
    <n v="11"/>
    <n v="3.1"/>
    <n v="84.483999999999995"/>
    <n v="11.446999999999999"/>
    <n v="7728.41"/>
    <n v="7022.67"/>
  </r>
  <r>
    <x v="3"/>
    <n v="24"/>
    <x v="8"/>
    <n v="0"/>
    <n v="182"/>
    <n v="12"/>
    <n v="4.5999999999999996"/>
    <n v="174.47300000000001"/>
    <n v="14.654999999999999"/>
    <n v="15734.198"/>
    <n v="14852.465"/>
  </r>
  <r>
    <x v="3"/>
    <n v="24"/>
    <x v="9"/>
    <n v="42"/>
    <n v="296"/>
    <n v="12"/>
    <n v="6.2"/>
    <n v="329.37599999999998"/>
    <n v="17.501999999999999"/>
    <n v="29312.796999999999"/>
    <n v="28082.615000000002"/>
  </r>
  <r>
    <x v="3"/>
    <n v="24"/>
    <x v="10"/>
    <n v="615"/>
    <n v="338"/>
    <n v="12"/>
    <n v="5.7"/>
    <n v="942.17899999999997"/>
    <n v="30.914999999999999"/>
    <n v="78745.641000000003"/>
    <n v="75716.125"/>
  </r>
  <r>
    <x v="3"/>
    <n v="24"/>
    <x v="11"/>
    <n v="126"/>
    <n v="361"/>
    <n v="12"/>
    <n v="5.7"/>
    <n v="499.37"/>
    <n v="22.905999999999999"/>
    <n v="43367.699000000001"/>
    <n v="41710.660000000003"/>
  </r>
  <r>
    <x v="3"/>
    <n v="24"/>
    <x v="12"/>
    <n v="461"/>
    <n v="360"/>
    <n v="12"/>
    <n v="6.7"/>
    <n v="844.69799999999998"/>
    <n v="27.616"/>
    <n v="71746.468999999997"/>
    <n v="69022.335999999996"/>
  </r>
  <r>
    <x v="3"/>
    <n v="24"/>
    <x v="13"/>
    <n v="442"/>
    <n v="347"/>
    <n v="12"/>
    <n v="5.7"/>
    <n v="777.06799999999998"/>
    <n v="28.504000000000001"/>
    <n v="65692.179999999993"/>
    <n v="63218.73"/>
  </r>
  <r>
    <x v="3"/>
    <n v="24"/>
    <x v="14"/>
    <n v="18"/>
    <n v="170"/>
    <n v="11"/>
    <n v="5.0999999999999996"/>
    <n v="180.81399999999999"/>
    <n v="15.253"/>
    <n v="16254.905000000001"/>
    <n v="15360.968999999999"/>
  </r>
  <r>
    <x v="3"/>
    <n v="24"/>
    <x v="15"/>
    <n v="183"/>
    <n v="260"/>
    <n v="10"/>
    <n v="6.2"/>
    <n v="372.67"/>
    <n v="16.359000000000002"/>
    <n v="33093.964999999997"/>
    <n v="31755.565999999999"/>
  </r>
  <r>
    <x v="3"/>
    <n v="24"/>
    <x v="16"/>
    <n v="58"/>
    <n v="186"/>
    <n v="10"/>
    <n v="3.6"/>
    <n v="203.14500000000001"/>
    <n v="14.705"/>
    <n v="18107.504000000001"/>
    <n v="17169.400000000001"/>
  </r>
  <r>
    <x v="3"/>
    <n v="24"/>
    <x v="17"/>
    <n v="11"/>
    <n v="79"/>
    <n v="9"/>
    <n v="2.6"/>
    <n v="76.007999999999996"/>
    <n v="9.8759999999999994"/>
    <n v="6936.9859999999999"/>
    <n v="6247.4579999999996"/>
  </r>
  <r>
    <x v="3"/>
    <n v="24"/>
    <x v="18"/>
    <n v="35"/>
    <n v="8"/>
    <n v="7"/>
    <n v="2.6"/>
    <n v="6.0069999999999997"/>
    <n v="5.181"/>
    <n v="564.67999999999995"/>
    <n v="0"/>
  </r>
  <r>
    <x v="3"/>
    <n v="24"/>
    <x v="19"/>
    <n v="0"/>
    <n v="0"/>
    <n v="8"/>
    <n v="4.5999999999999996"/>
    <n v="0"/>
    <n v="8"/>
    <n v="0"/>
    <n v="0"/>
  </r>
  <r>
    <x v="3"/>
    <n v="24"/>
    <x v="20"/>
    <n v="0"/>
    <n v="0"/>
    <n v="7"/>
    <n v="3.1"/>
    <n v="0"/>
    <n v="7"/>
    <n v="0"/>
    <n v="0"/>
  </r>
  <r>
    <x v="3"/>
    <n v="24"/>
    <x v="21"/>
    <n v="0"/>
    <n v="0"/>
    <n v="7"/>
    <n v="2.6"/>
    <n v="0"/>
    <n v="7"/>
    <n v="0"/>
    <n v="0"/>
  </r>
  <r>
    <x v="3"/>
    <n v="24"/>
    <x v="22"/>
    <n v="0"/>
    <n v="0"/>
    <n v="6"/>
    <n v="3.1"/>
    <n v="0"/>
    <n v="6"/>
    <n v="0"/>
    <n v="0"/>
  </r>
  <r>
    <x v="3"/>
    <n v="24"/>
    <x v="23"/>
    <n v="0"/>
    <n v="0"/>
    <n v="4"/>
    <n v="1.5"/>
    <n v="0"/>
    <n v="4"/>
    <n v="0"/>
    <n v="0"/>
  </r>
  <r>
    <x v="3"/>
    <n v="25"/>
    <x v="0"/>
    <n v="0"/>
    <n v="0"/>
    <n v="4"/>
    <n v="1.5"/>
    <n v="0"/>
    <n v="4"/>
    <n v="0"/>
    <n v="0"/>
  </r>
  <r>
    <x v="3"/>
    <n v="25"/>
    <x v="1"/>
    <n v="0"/>
    <n v="0"/>
    <n v="4"/>
    <n v="1.5"/>
    <n v="0"/>
    <n v="4"/>
    <n v="0"/>
    <n v="0"/>
  </r>
  <r>
    <x v="3"/>
    <n v="25"/>
    <x v="2"/>
    <n v="0"/>
    <n v="0"/>
    <n v="4"/>
    <n v="0"/>
    <n v="0"/>
    <n v="4"/>
    <n v="0"/>
    <n v="0"/>
  </r>
  <r>
    <x v="3"/>
    <n v="25"/>
    <x v="3"/>
    <n v="0"/>
    <n v="0"/>
    <n v="4"/>
    <n v="3.1"/>
    <n v="0"/>
    <n v="4"/>
    <n v="0"/>
    <n v="0"/>
  </r>
  <r>
    <x v="3"/>
    <n v="25"/>
    <x v="4"/>
    <n v="0"/>
    <n v="0"/>
    <n v="3"/>
    <n v="3.1"/>
    <n v="0"/>
    <n v="3"/>
    <n v="0"/>
    <n v="0"/>
  </r>
  <r>
    <x v="3"/>
    <n v="25"/>
    <x v="5"/>
    <n v="0"/>
    <n v="0"/>
    <n v="3"/>
    <n v="3.1"/>
    <n v="0"/>
    <n v="3"/>
    <n v="0"/>
    <n v="0"/>
  </r>
  <r>
    <x v="3"/>
    <n v="25"/>
    <x v="6"/>
    <n v="289"/>
    <n v="143"/>
    <n v="4"/>
    <n v="4.5999999999999996"/>
    <n v="204.97499999999999"/>
    <n v="7.0750000000000002"/>
    <n v="17474.813999999998"/>
    <n v="16551.925999999999"/>
  </r>
  <r>
    <x v="3"/>
    <n v="25"/>
    <x v="7"/>
    <n v="93"/>
    <n v="205"/>
    <n v="4"/>
    <n v="7.2"/>
    <n v="242.22300000000001"/>
    <n v="7.3869999999999996"/>
    <n v="22279.965"/>
    <n v="21238.101999999999"/>
  </r>
  <r>
    <x v="3"/>
    <n v="25"/>
    <x v="8"/>
    <n v="244"/>
    <n v="298"/>
    <n v="6"/>
    <n v="7.2"/>
    <n v="462.197"/>
    <n v="13.488"/>
    <n v="41643.629000000001"/>
    <n v="40042.574000000001"/>
  </r>
  <r>
    <x v="3"/>
    <n v="25"/>
    <x v="9"/>
    <n v="145"/>
    <n v="364"/>
    <n v="5"/>
    <n v="6.7"/>
    <n v="492.17200000000003"/>
    <n v="13.768000000000001"/>
    <n v="44520.425999999999"/>
    <n v="42825.391000000003"/>
  </r>
  <r>
    <x v="3"/>
    <n v="25"/>
    <x v="10"/>
    <n v="6"/>
    <n v="155"/>
    <n v="7"/>
    <n v="5.0999999999999996"/>
    <n v="154.07599999999999"/>
    <n v="9.9499999999999993"/>
    <n v="14187.53"/>
    <n v="13341.5"/>
  </r>
  <r>
    <x v="3"/>
    <n v="25"/>
    <x v="11"/>
    <n v="559"/>
    <n v="368"/>
    <n v="7"/>
    <n v="6.2"/>
    <n v="954.43499999999995"/>
    <n v="24.9"/>
    <n v="82117.039000000004"/>
    <n v="78934.460999999996"/>
  </r>
  <r>
    <x v="3"/>
    <n v="25"/>
    <x v="12"/>
    <n v="665"/>
    <n v="323"/>
    <n v="9"/>
    <n v="8.6999999999999993"/>
    <n v="1006.21"/>
    <n v="25.352"/>
    <n v="86384.726999999999"/>
    <n v="83002.851999999999"/>
  </r>
  <r>
    <x v="3"/>
    <n v="25"/>
    <x v="13"/>
    <n v="0"/>
    <n v="146"/>
    <n v="8"/>
    <n v="6.2"/>
    <n v="139.65899999999999"/>
    <n v="11.182"/>
    <n v="12790.713"/>
    <n v="11976.226000000001"/>
  </r>
  <r>
    <x v="3"/>
    <n v="25"/>
    <x v="14"/>
    <n v="113"/>
    <n v="342"/>
    <n v="9"/>
    <n v="6.2"/>
    <n v="430.43299999999999"/>
    <n v="16.431000000000001"/>
    <n v="38461.597999999998"/>
    <n v="36961.207000000002"/>
  </r>
  <r>
    <x v="3"/>
    <n v="25"/>
    <x v="15"/>
    <n v="177"/>
    <n v="263"/>
    <n v="9"/>
    <n v="5.0999999999999996"/>
    <n v="371.91899999999998"/>
    <n v="16.707000000000001"/>
    <n v="32984.355000000003"/>
    <n v="31649.162"/>
  </r>
  <r>
    <x v="3"/>
    <n v="25"/>
    <x v="16"/>
    <n v="0"/>
    <n v="99"/>
    <n v="8"/>
    <n v="5.0999999999999996"/>
    <n v="94.015000000000001"/>
    <n v="9.3230000000000004"/>
    <n v="8681.0220000000008"/>
    <n v="7955.4859999999999"/>
  </r>
  <r>
    <x v="3"/>
    <n v="25"/>
    <x v="17"/>
    <n v="109"/>
    <n v="84"/>
    <n v="8"/>
    <n v="5.7"/>
    <n v="97.963999999999999"/>
    <n v="8.7040000000000006"/>
    <n v="8429.1350000000002"/>
    <n v="7708.8630000000003"/>
  </r>
  <r>
    <x v="3"/>
    <n v="25"/>
    <x v="18"/>
    <n v="54"/>
    <n v="9"/>
    <n v="8"/>
    <n v="4.5999999999999996"/>
    <n v="6.7729999999999997"/>
    <n v="6.6349999999999998"/>
    <n v="632.76300000000003"/>
    <n v="64.747"/>
  </r>
  <r>
    <x v="3"/>
    <n v="25"/>
    <x v="19"/>
    <n v="0"/>
    <n v="0"/>
    <n v="7"/>
    <n v="3.6"/>
    <n v="0"/>
    <n v="7"/>
    <n v="0"/>
    <n v="0"/>
  </r>
  <r>
    <x v="3"/>
    <n v="25"/>
    <x v="20"/>
    <n v="0"/>
    <n v="0"/>
    <n v="6"/>
    <n v="3.1"/>
    <n v="0"/>
    <n v="6"/>
    <n v="0"/>
    <n v="0"/>
  </r>
  <r>
    <x v="3"/>
    <n v="25"/>
    <x v="21"/>
    <n v="0"/>
    <n v="0"/>
    <n v="6"/>
    <n v="0"/>
    <n v="0"/>
    <n v="6"/>
    <n v="0"/>
    <n v="0"/>
  </r>
  <r>
    <x v="3"/>
    <n v="25"/>
    <x v="22"/>
    <n v="0"/>
    <n v="0"/>
    <n v="4"/>
    <n v="0"/>
    <n v="0"/>
    <n v="4"/>
    <n v="0"/>
    <n v="0"/>
  </r>
  <r>
    <x v="3"/>
    <n v="25"/>
    <x v="23"/>
    <n v="0"/>
    <n v="0"/>
    <n v="3"/>
    <n v="0"/>
    <n v="0"/>
    <n v="3"/>
    <n v="0"/>
    <n v="0"/>
  </r>
  <r>
    <x v="3"/>
    <n v="26"/>
    <x v="0"/>
    <n v="0"/>
    <n v="0"/>
    <n v="3"/>
    <n v="0"/>
    <n v="0"/>
    <n v="3"/>
    <n v="0"/>
    <n v="0"/>
  </r>
  <r>
    <x v="3"/>
    <n v="26"/>
    <x v="1"/>
    <n v="0"/>
    <n v="0"/>
    <n v="4"/>
    <n v="1.5"/>
    <n v="0"/>
    <n v="4"/>
    <n v="0"/>
    <n v="0"/>
  </r>
  <r>
    <x v="3"/>
    <n v="26"/>
    <x v="2"/>
    <n v="0"/>
    <n v="0"/>
    <n v="8"/>
    <n v="1.5"/>
    <n v="0"/>
    <n v="8"/>
    <n v="0"/>
    <n v="0"/>
  </r>
  <r>
    <x v="3"/>
    <n v="26"/>
    <x v="3"/>
    <n v="0"/>
    <n v="0"/>
    <n v="6"/>
    <n v="0"/>
    <n v="0"/>
    <n v="6"/>
    <n v="0"/>
    <n v="0"/>
  </r>
  <r>
    <x v="3"/>
    <n v="26"/>
    <x v="4"/>
    <n v="0"/>
    <n v="0"/>
    <n v="4"/>
    <n v="0"/>
    <n v="0"/>
    <n v="4"/>
    <n v="0"/>
    <n v="0"/>
  </r>
  <r>
    <x v="3"/>
    <n v="26"/>
    <x v="5"/>
    <n v="0"/>
    <n v="0"/>
    <n v="4"/>
    <n v="0"/>
    <n v="0"/>
    <n v="4"/>
    <n v="0"/>
    <n v="0"/>
  </r>
  <r>
    <x v="3"/>
    <n v="26"/>
    <x v="6"/>
    <n v="413"/>
    <n v="106"/>
    <n v="8"/>
    <n v="0"/>
    <n v="201.648"/>
    <n v="14.085000000000001"/>
    <n v="15969.396000000001"/>
    <n v="15082.162"/>
  </r>
  <r>
    <x v="3"/>
    <n v="26"/>
    <x v="7"/>
    <n v="627"/>
    <n v="130"/>
    <n v="13"/>
    <n v="0"/>
    <n v="428.017"/>
    <n v="31.364000000000001"/>
    <n v="34057.023000000001"/>
    <n v="32690.285"/>
  </r>
  <r>
    <x v="3"/>
    <n v="26"/>
    <x v="8"/>
    <n v="732"/>
    <n v="149"/>
    <n v="16"/>
    <n v="3.6"/>
    <n v="650.05200000000002"/>
    <n v="32.387"/>
    <n v="53267.891000000003"/>
    <n v="51269.762000000002"/>
  </r>
  <r>
    <x v="3"/>
    <n v="26"/>
    <x v="9"/>
    <n v="708"/>
    <n v="199"/>
    <n v="17"/>
    <n v="5.0999999999999996"/>
    <n v="805.81899999999996"/>
    <n v="34.889000000000003"/>
    <n v="65901.406000000003"/>
    <n v="63419.495999999999"/>
  </r>
  <r>
    <x v="3"/>
    <n v="26"/>
    <x v="10"/>
    <n v="645"/>
    <n v="278"/>
    <n v="18"/>
    <n v="7.2"/>
    <n v="910.803"/>
    <n v="34.661000000000001"/>
    <n v="74744.031000000003"/>
    <n v="71891.148000000001"/>
  </r>
  <r>
    <x v="3"/>
    <n v="26"/>
    <x v="11"/>
    <n v="379"/>
    <n v="398"/>
    <n v="19"/>
    <n v="5.7"/>
    <n v="798.96900000000005"/>
    <n v="36.137999999999998"/>
    <n v="65112.824000000001"/>
    <n v="62662.707000000002"/>
  </r>
  <r>
    <x v="3"/>
    <n v="26"/>
    <x v="12"/>
    <n v="288"/>
    <n v="426"/>
    <n v="18"/>
    <n v="6.2"/>
    <n v="735.34900000000005"/>
    <n v="32.798000000000002"/>
    <n v="60919.805"/>
    <n v="58635.156000000003"/>
  </r>
  <r>
    <x v="3"/>
    <n v="26"/>
    <x v="13"/>
    <n v="567"/>
    <n v="312"/>
    <n v="18"/>
    <n v="8.1999999999999993"/>
    <n v="855.41300000000001"/>
    <n v="32.304000000000002"/>
    <n v="70996.937999999995"/>
    <n v="68304.516000000003"/>
  </r>
  <r>
    <x v="3"/>
    <n v="26"/>
    <x v="14"/>
    <n v="731"/>
    <n v="194"/>
    <n v="18"/>
    <n v="9.8000000000000007"/>
    <n v="788.745"/>
    <n v="29.827999999999999"/>
    <n v="66012.304999999993"/>
    <n v="63525.91"/>
  </r>
  <r>
    <x v="3"/>
    <n v="26"/>
    <x v="15"/>
    <n v="720"/>
    <n v="136"/>
    <n v="18"/>
    <n v="8.1999999999999993"/>
    <n v="589.56299999999999"/>
    <n v="27.876999999999999"/>
    <n v="49065.57"/>
    <n v="47216.300999999999"/>
  </r>
  <r>
    <x v="3"/>
    <n v="26"/>
    <x v="16"/>
    <n v="551"/>
    <n v="124"/>
    <n v="16"/>
    <n v="5.7"/>
    <n v="349.29700000000003"/>
    <n v="23.096"/>
    <n v="28416.99"/>
    <n v="27211.732"/>
  </r>
  <r>
    <x v="3"/>
    <n v="26"/>
    <x v="17"/>
    <n v="329"/>
    <n v="71"/>
    <n v="15"/>
    <n v="7.7"/>
    <n v="124.999"/>
    <n v="16.48"/>
    <n v="9310.8379999999997"/>
    <n v="8572.0439999999999"/>
  </r>
  <r>
    <x v="3"/>
    <n v="26"/>
    <x v="18"/>
    <n v="66"/>
    <n v="9"/>
    <n v="13"/>
    <n v="3.1"/>
    <n v="6.77"/>
    <n v="11.599"/>
    <n v="618.84900000000005"/>
    <n v="51.085999999999999"/>
  </r>
  <r>
    <x v="3"/>
    <n v="26"/>
    <x v="19"/>
    <n v="0"/>
    <n v="0"/>
    <n v="12"/>
    <n v="2.1"/>
    <n v="0"/>
    <n v="12"/>
    <n v="0"/>
    <n v="0"/>
  </r>
  <r>
    <x v="3"/>
    <n v="26"/>
    <x v="20"/>
    <n v="0"/>
    <n v="0"/>
    <n v="11"/>
    <n v="3.6"/>
    <n v="0"/>
    <n v="11"/>
    <n v="0"/>
    <n v="0"/>
  </r>
  <r>
    <x v="3"/>
    <n v="26"/>
    <x v="21"/>
    <n v="0"/>
    <n v="0"/>
    <n v="11"/>
    <n v="3.6"/>
    <n v="0"/>
    <n v="11"/>
    <n v="0"/>
    <n v="0"/>
  </r>
  <r>
    <x v="3"/>
    <n v="26"/>
    <x v="22"/>
    <n v="0"/>
    <n v="0"/>
    <n v="10"/>
    <n v="4.0999999999999996"/>
    <n v="0"/>
    <n v="10"/>
    <n v="0"/>
    <n v="0"/>
  </r>
  <r>
    <x v="3"/>
    <n v="26"/>
    <x v="23"/>
    <n v="0"/>
    <n v="0"/>
    <n v="9"/>
    <n v="3.6"/>
    <n v="0"/>
    <n v="9"/>
    <n v="0"/>
    <n v="0"/>
  </r>
  <r>
    <x v="3"/>
    <n v="27"/>
    <x v="0"/>
    <n v="0"/>
    <n v="0"/>
    <n v="9"/>
    <n v="3.1"/>
    <n v="0"/>
    <n v="9"/>
    <n v="0"/>
    <n v="0"/>
  </r>
  <r>
    <x v="3"/>
    <n v="27"/>
    <x v="1"/>
    <n v="0"/>
    <n v="0"/>
    <n v="10"/>
    <n v="4.0999999999999996"/>
    <n v="0"/>
    <n v="10"/>
    <n v="0"/>
    <n v="0"/>
  </r>
  <r>
    <x v="3"/>
    <n v="27"/>
    <x v="2"/>
    <n v="0"/>
    <n v="0"/>
    <n v="10"/>
    <n v="2.6"/>
    <n v="0"/>
    <n v="10"/>
    <n v="0"/>
    <n v="0"/>
  </r>
  <r>
    <x v="3"/>
    <n v="27"/>
    <x v="3"/>
    <n v="0"/>
    <n v="0"/>
    <n v="10"/>
    <n v="2.6"/>
    <n v="0"/>
    <n v="10"/>
    <n v="0"/>
    <n v="0"/>
  </r>
  <r>
    <x v="3"/>
    <n v="27"/>
    <x v="4"/>
    <n v="0"/>
    <n v="0"/>
    <n v="9"/>
    <n v="3.1"/>
    <n v="0"/>
    <n v="9"/>
    <n v="0"/>
    <n v="0"/>
  </r>
  <r>
    <x v="3"/>
    <n v="27"/>
    <x v="5"/>
    <n v="0"/>
    <n v="0"/>
    <n v="9"/>
    <n v="1.5"/>
    <n v="0"/>
    <n v="9"/>
    <n v="0"/>
    <n v="0"/>
  </r>
  <r>
    <x v="3"/>
    <n v="27"/>
    <x v="6"/>
    <n v="0"/>
    <n v="63"/>
    <n v="9"/>
    <n v="3.6"/>
    <n v="59.670999999999999"/>
    <n v="8.5730000000000004"/>
    <n v="5527.9489999999996"/>
    <n v="4866.7550000000001"/>
  </r>
  <r>
    <x v="3"/>
    <n v="27"/>
    <x v="7"/>
    <n v="0"/>
    <n v="82"/>
    <n v="11"/>
    <n v="3.6"/>
    <n v="77.790000000000006"/>
    <n v="11.298999999999999"/>
    <n v="7120.7510000000002"/>
    <n v="6427.4780000000001"/>
  </r>
  <r>
    <x v="3"/>
    <n v="27"/>
    <x v="8"/>
    <n v="0"/>
    <n v="104"/>
    <n v="12"/>
    <n v="4.5999999999999996"/>
    <n v="98.867000000000004"/>
    <n v="12.834"/>
    <n v="8988.6830000000009"/>
    <n v="8256.6869999999999"/>
  </r>
  <r>
    <x v="3"/>
    <n v="27"/>
    <x v="9"/>
    <n v="0"/>
    <n v="189"/>
    <n v="12"/>
    <n v="2.1"/>
    <n v="181.37200000000001"/>
    <n v="15.821"/>
    <n v="16270.942999999999"/>
    <n v="15376.63"/>
  </r>
  <r>
    <x v="3"/>
    <n v="27"/>
    <x v="10"/>
    <n v="0"/>
    <n v="142"/>
    <n v="13"/>
    <n v="3.6"/>
    <n v="135.81800000000001"/>
    <n v="15.292999999999999"/>
    <n v="12213.3"/>
    <n v="11411.659"/>
  </r>
  <r>
    <x v="3"/>
    <n v="27"/>
    <x v="11"/>
    <n v="0"/>
    <n v="151"/>
    <n v="13"/>
    <n v="0"/>
    <n v="144.691"/>
    <n v="18.472000000000001"/>
    <n v="12825.223"/>
    <n v="12009.965"/>
  </r>
  <r>
    <x v="3"/>
    <n v="27"/>
    <x v="12"/>
    <n v="0"/>
    <n v="173"/>
    <n v="13"/>
    <n v="3.1"/>
    <n v="166.09"/>
    <n v="16.135000000000002"/>
    <n v="14878.886"/>
    <n v="14016.996999999999"/>
  </r>
  <r>
    <x v="3"/>
    <n v="27"/>
    <x v="13"/>
    <n v="0"/>
    <n v="152"/>
    <n v="12"/>
    <n v="2.1"/>
    <n v="145.46799999999999"/>
    <n v="15.026999999999999"/>
    <n v="13096.644"/>
    <n v="12275.305"/>
  </r>
  <r>
    <x v="3"/>
    <n v="27"/>
    <x v="14"/>
    <n v="0"/>
    <n v="126"/>
    <n v="13"/>
    <n v="1.5"/>
    <n v="120.119"/>
    <n v="15.409000000000001"/>
    <n v="10795.862999999999"/>
    <n v="10025.272000000001"/>
  </r>
  <r>
    <x v="3"/>
    <n v="27"/>
    <x v="15"/>
    <n v="0"/>
    <n v="111"/>
    <n v="13"/>
    <n v="0"/>
    <n v="105.57599999999999"/>
    <n v="16.337"/>
    <n v="9449.2049999999999"/>
    <n v="8707.48"/>
  </r>
  <r>
    <x v="3"/>
    <n v="27"/>
    <x v="16"/>
    <n v="0"/>
    <n v="110"/>
    <n v="14"/>
    <n v="0"/>
    <n v="104.494"/>
    <n v="17.074000000000002"/>
    <n v="9321.2510000000002"/>
    <n v="8582.2360000000008"/>
  </r>
  <r>
    <x v="3"/>
    <n v="27"/>
    <x v="17"/>
    <n v="275"/>
    <n v="96"/>
    <n v="14"/>
    <n v="2.1"/>
    <n v="138.50800000000001"/>
    <n v="16.536000000000001"/>
    <n v="10823.067999999999"/>
    <n v="10051.888000000001"/>
  </r>
  <r>
    <x v="3"/>
    <n v="27"/>
    <x v="18"/>
    <n v="26"/>
    <n v="10"/>
    <n v="13"/>
    <n v="1.5"/>
    <n v="8.6229999999999993"/>
    <n v="11.500999999999999"/>
    <n v="788.63900000000001"/>
    <n v="217.78200000000001"/>
  </r>
  <r>
    <x v="3"/>
    <n v="27"/>
    <x v="19"/>
    <n v="0"/>
    <n v="0"/>
    <n v="13"/>
    <n v="0"/>
    <n v="0"/>
    <n v="13"/>
    <n v="0"/>
    <n v="0"/>
  </r>
  <r>
    <x v="3"/>
    <n v="27"/>
    <x v="20"/>
    <n v="0"/>
    <n v="0"/>
    <n v="13"/>
    <n v="0"/>
    <n v="0"/>
    <n v="13"/>
    <n v="0"/>
    <n v="0"/>
  </r>
  <r>
    <x v="3"/>
    <n v="27"/>
    <x v="21"/>
    <n v="0"/>
    <n v="0"/>
    <n v="12"/>
    <n v="4.5999999999999996"/>
    <n v="0"/>
    <n v="12"/>
    <n v="0"/>
    <n v="0"/>
  </r>
  <r>
    <x v="3"/>
    <n v="27"/>
    <x v="22"/>
    <n v="0"/>
    <n v="0"/>
    <n v="10"/>
    <n v="3.1"/>
    <n v="0"/>
    <n v="10"/>
    <n v="0"/>
    <n v="0"/>
  </r>
  <r>
    <x v="3"/>
    <n v="27"/>
    <x v="23"/>
    <n v="0"/>
    <n v="0"/>
    <n v="9"/>
    <n v="1.5"/>
    <n v="0"/>
    <n v="9"/>
    <n v="0"/>
    <n v="0"/>
  </r>
  <r>
    <x v="3"/>
    <n v="28"/>
    <x v="0"/>
    <n v="0"/>
    <n v="0"/>
    <n v="9"/>
    <n v="1.5"/>
    <n v="0"/>
    <n v="9"/>
    <n v="0"/>
    <n v="0"/>
  </r>
  <r>
    <x v="3"/>
    <n v="28"/>
    <x v="1"/>
    <n v="0"/>
    <n v="0"/>
    <n v="9"/>
    <n v="1.5"/>
    <n v="0"/>
    <n v="9"/>
    <n v="0"/>
    <n v="0"/>
  </r>
  <r>
    <x v="3"/>
    <n v="28"/>
    <x v="2"/>
    <n v="0"/>
    <n v="0"/>
    <n v="9"/>
    <n v="2.1"/>
    <n v="0"/>
    <n v="9"/>
    <n v="0"/>
    <n v="0"/>
  </r>
  <r>
    <x v="3"/>
    <n v="28"/>
    <x v="3"/>
    <n v="0"/>
    <n v="0"/>
    <n v="8"/>
    <n v="2.1"/>
    <n v="0"/>
    <n v="8"/>
    <n v="0"/>
    <n v="0"/>
  </r>
  <r>
    <x v="3"/>
    <n v="28"/>
    <x v="4"/>
    <n v="0"/>
    <n v="0"/>
    <n v="6"/>
    <n v="1.5"/>
    <n v="0"/>
    <n v="6"/>
    <n v="0"/>
    <n v="0"/>
  </r>
  <r>
    <x v="3"/>
    <n v="28"/>
    <x v="5"/>
    <n v="0"/>
    <n v="0"/>
    <n v="7"/>
    <n v="0"/>
    <n v="0"/>
    <n v="7"/>
    <n v="0"/>
    <n v="0"/>
  </r>
  <r>
    <x v="3"/>
    <n v="28"/>
    <x v="6"/>
    <n v="444"/>
    <n v="108"/>
    <n v="9"/>
    <n v="0"/>
    <n v="212.84200000000001"/>
    <n v="15.694000000000001"/>
    <n v="16707.473000000002"/>
    <n v="15802.855"/>
  </r>
  <r>
    <x v="3"/>
    <n v="28"/>
    <x v="7"/>
    <n v="595"/>
    <n v="140"/>
    <n v="12"/>
    <n v="3.6"/>
    <n v="425.05599999999998"/>
    <n v="21.992999999999999"/>
    <n v="35459.188000000002"/>
    <n v="34050.620999999999"/>
  </r>
  <r>
    <x v="3"/>
    <n v="28"/>
    <x v="8"/>
    <n v="652"/>
    <n v="200"/>
    <n v="12"/>
    <n v="3.1"/>
    <n v="649.56200000000001"/>
    <n v="29.26"/>
    <n v="54127.68"/>
    <n v="52098.347999999998"/>
  </r>
  <r>
    <x v="3"/>
    <n v="28"/>
    <x v="9"/>
    <n v="260"/>
    <n v="376"/>
    <n v="12"/>
    <n v="5.7"/>
    <n v="607.077"/>
    <n v="24.571000000000002"/>
    <n v="52247.023000000001"/>
    <n v="50285.608999999997"/>
  </r>
  <r>
    <x v="3"/>
    <n v="28"/>
    <x v="10"/>
    <n v="247"/>
    <n v="407"/>
    <n v="13"/>
    <n v="4.5999999999999996"/>
    <n v="661.39200000000005"/>
    <n v="28.504000000000001"/>
    <n v="55932.355000000003"/>
    <n v="53836.722999999998"/>
  </r>
  <r>
    <x v="3"/>
    <n v="28"/>
    <x v="11"/>
    <n v="733"/>
    <n v="287"/>
    <n v="14"/>
    <n v="4.0999999999999996"/>
    <n v="1045.27"/>
    <n v="39.862000000000002"/>
    <n v="83611.335999999996"/>
    <n v="80359.687999999995"/>
  </r>
  <r>
    <x v="3"/>
    <n v="28"/>
    <x v="12"/>
    <n v="354"/>
    <n v="414"/>
    <n v="15"/>
    <n v="8.6999999999999993"/>
    <n v="787.226"/>
    <n v="27.969000000000001"/>
    <n v="66753.672000000006"/>
    <n v="64237.171999999999"/>
  </r>
  <r>
    <x v="3"/>
    <n v="28"/>
    <x v="13"/>
    <n v="741"/>
    <n v="248"/>
    <n v="16"/>
    <n v="5.0999999999999996"/>
    <n v="950.99699999999996"/>
    <n v="37.372"/>
    <n v="76976.047000000006"/>
    <n v="74025.312999999995"/>
  </r>
  <r>
    <x v="3"/>
    <n v="28"/>
    <x v="14"/>
    <n v="696"/>
    <n v="222"/>
    <n v="16"/>
    <n v="6.2"/>
    <n v="789.67100000000005"/>
    <n v="32.127000000000002"/>
    <n v="65375.68"/>
    <n v="62914.991999999998"/>
  </r>
  <r>
    <x v="3"/>
    <n v="28"/>
    <x v="15"/>
    <n v="177"/>
    <n v="268"/>
    <n v="13"/>
    <n v="8.1999999999999993"/>
    <n v="376.64100000000002"/>
    <n v="19.207000000000001"/>
    <n v="33031.555"/>
    <n v="31694.984"/>
  </r>
  <r>
    <x v="3"/>
    <n v="28"/>
    <x v="16"/>
    <n v="400"/>
    <n v="169"/>
    <n v="12"/>
    <n v="5.7"/>
    <n v="329.904"/>
    <n v="18.212"/>
    <n v="27881.928"/>
    <n v="26691.428"/>
  </r>
  <r>
    <x v="3"/>
    <n v="28"/>
    <x v="17"/>
    <n v="0"/>
    <n v="60"/>
    <n v="12"/>
    <n v="4.0999999999999996"/>
    <n v="56.664000000000001"/>
    <n v="12.590999999999999"/>
    <n v="5157.2889999999998"/>
    <n v="4503.4359999999997"/>
  </r>
  <r>
    <x v="3"/>
    <n v="28"/>
    <x v="18"/>
    <n v="0"/>
    <n v="6"/>
    <n v="9"/>
    <n v="5.7"/>
    <n v="5.6619999999999999"/>
    <n v="7.6859999999999999"/>
    <n v="526.57399999999996"/>
    <n v="0"/>
  </r>
  <r>
    <x v="3"/>
    <n v="28"/>
    <x v="19"/>
    <n v="0"/>
    <n v="0"/>
    <n v="7"/>
    <n v="2.1"/>
    <n v="0"/>
    <n v="7"/>
    <n v="0"/>
    <n v="0"/>
  </r>
  <r>
    <x v="3"/>
    <n v="28"/>
    <x v="20"/>
    <n v="0"/>
    <n v="0"/>
    <n v="6"/>
    <n v="2.6"/>
    <n v="0"/>
    <n v="6"/>
    <n v="0"/>
    <n v="0"/>
  </r>
  <r>
    <x v="3"/>
    <n v="28"/>
    <x v="21"/>
    <n v="0"/>
    <n v="0"/>
    <n v="4"/>
    <n v="3.1"/>
    <n v="0"/>
    <n v="4"/>
    <n v="0"/>
    <n v="0"/>
  </r>
  <r>
    <x v="3"/>
    <n v="28"/>
    <x v="22"/>
    <n v="0"/>
    <n v="0"/>
    <n v="4"/>
    <n v="3.1"/>
    <n v="0"/>
    <n v="4"/>
    <n v="0"/>
    <n v="0"/>
  </r>
  <r>
    <x v="3"/>
    <n v="28"/>
    <x v="23"/>
    <n v="0"/>
    <n v="0"/>
    <n v="6"/>
    <n v="3.1"/>
    <n v="0"/>
    <n v="6"/>
    <n v="0"/>
    <n v="0"/>
  </r>
  <r>
    <x v="3"/>
    <n v="29"/>
    <x v="0"/>
    <n v="0"/>
    <n v="0"/>
    <n v="3"/>
    <n v="3.1"/>
    <n v="0"/>
    <n v="3"/>
    <n v="0"/>
    <n v="0"/>
  </r>
  <r>
    <x v="3"/>
    <n v="29"/>
    <x v="1"/>
    <n v="0"/>
    <n v="0"/>
    <n v="2"/>
    <n v="1.5"/>
    <n v="0"/>
    <n v="2"/>
    <n v="0"/>
    <n v="0"/>
  </r>
  <r>
    <x v="3"/>
    <n v="29"/>
    <x v="2"/>
    <n v="0"/>
    <n v="0"/>
    <n v="1"/>
    <n v="3.1"/>
    <n v="0"/>
    <n v="1"/>
    <n v="0"/>
    <n v="0"/>
  </r>
  <r>
    <x v="3"/>
    <n v="29"/>
    <x v="3"/>
    <n v="0"/>
    <n v="0"/>
    <n v="1"/>
    <n v="2.6"/>
    <n v="0"/>
    <n v="1"/>
    <n v="0"/>
    <n v="0"/>
  </r>
  <r>
    <x v="3"/>
    <n v="29"/>
    <x v="4"/>
    <n v="0"/>
    <n v="0"/>
    <n v="2"/>
    <n v="4.0999999999999996"/>
    <n v="0"/>
    <n v="2"/>
    <n v="0"/>
    <n v="0"/>
  </r>
  <r>
    <x v="3"/>
    <n v="29"/>
    <x v="5"/>
    <n v="63"/>
    <n v="59"/>
    <n v="4"/>
    <n v="2.6"/>
    <n v="47.987000000000002"/>
    <n v="3.06"/>
    <n v="4493.6459999999997"/>
    <n v="3852.82"/>
  </r>
  <r>
    <x v="3"/>
    <n v="29"/>
    <x v="6"/>
    <n v="430"/>
    <n v="109"/>
    <n v="7"/>
    <n v="4.0999999999999996"/>
    <n v="211.26599999999999"/>
    <n v="10.595000000000001"/>
    <n v="17031.905999999999"/>
    <n v="16119.587"/>
  </r>
  <r>
    <x v="3"/>
    <n v="29"/>
    <x v="7"/>
    <n v="613"/>
    <n v="135"/>
    <n v="9"/>
    <n v="5.0999999999999996"/>
    <n v="429.642"/>
    <n v="17.489000000000001"/>
    <n v="36570.866999999998"/>
    <n v="35128.660000000003"/>
  </r>
  <r>
    <x v="3"/>
    <n v="29"/>
    <x v="8"/>
    <n v="518"/>
    <n v="257"/>
    <n v="10"/>
    <n v="4.0999999999999996"/>
    <n v="615.29499999999996"/>
    <n v="24.902999999999999"/>
    <n v="52444.52"/>
    <n v="50476.031000000003"/>
  </r>
  <r>
    <x v="3"/>
    <n v="29"/>
    <x v="9"/>
    <n v="73"/>
    <n v="284"/>
    <n v="10"/>
    <n v="4.5999999999999996"/>
    <n v="342.29599999999999"/>
    <n v="18.016999999999999"/>
    <n v="30384.588"/>
    <n v="29124.226999999999"/>
  </r>
  <r>
    <x v="3"/>
    <n v="29"/>
    <x v="10"/>
    <n v="470"/>
    <n v="359"/>
    <n v="12"/>
    <n v="4.0999999999999996"/>
    <n v="828.74400000000003"/>
    <n v="31.866"/>
    <n v="68952.508000000002"/>
    <n v="66345.608999999997"/>
  </r>
  <r>
    <x v="3"/>
    <n v="29"/>
    <x v="11"/>
    <n v="811"/>
    <n v="222"/>
    <n v="13"/>
    <n v="4.5999999999999996"/>
    <n v="1056.444"/>
    <n v="38.198999999999998"/>
    <n v="85214.960999999996"/>
    <n v="81888.327999999994"/>
  </r>
  <r>
    <x v="3"/>
    <n v="29"/>
    <x v="12"/>
    <n v="875"/>
    <n v="161"/>
    <n v="14"/>
    <n v="5.0999999999999996"/>
    <n v="1042.847"/>
    <n v="37.973999999999997"/>
    <n v="84209.554999999993"/>
    <n v="80930.031000000003"/>
  </r>
  <r>
    <x v="3"/>
    <n v="29"/>
    <x v="13"/>
    <n v="842"/>
    <n v="162"/>
    <n v="16"/>
    <n v="3.6"/>
    <n v="950.86300000000006"/>
    <n v="41.671999999999997"/>
    <n v="75307.133000000002"/>
    <n v="72429.726999999999"/>
  </r>
  <r>
    <x v="3"/>
    <n v="29"/>
    <x v="14"/>
    <n v="744"/>
    <n v="192"/>
    <n v="16"/>
    <n v="3.6"/>
    <n v="797.58500000000004"/>
    <n v="37.643000000000001"/>
    <n v="64245.961000000003"/>
    <n v="61830.542999999998"/>
  </r>
  <r>
    <x v="3"/>
    <n v="29"/>
    <x v="15"/>
    <n v="514"/>
    <n v="209"/>
    <n v="16"/>
    <n v="4.5999999999999996"/>
    <n v="534.38499999999999"/>
    <n v="29.04"/>
    <n v="44417.355000000003"/>
    <n v="42725.737999999998"/>
  </r>
  <r>
    <x v="3"/>
    <n v="29"/>
    <x v="16"/>
    <n v="116"/>
    <n v="193"/>
    <n v="15"/>
    <n v="4.5999999999999996"/>
    <n v="235.316"/>
    <n v="20.323"/>
    <n v="20282.736000000001"/>
    <n v="19291.280999999999"/>
  </r>
  <r>
    <x v="3"/>
    <n v="29"/>
    <x v="17"/>
    <n v="33"/>
    <n v="89"/>
    <n v="14"/>
    <n v="3.6"/>
    <n v="89.13"/>
    <n v="15.247"/>
    <n v="7827.9740000000002"/>
    <n v="7120.1790000000001"/>
  </r>
  <r>
    <x v="3"/>
    <n v="29"/>
    <x v="18"/>
    <n v="0"/>
    <n v="10"/>
    <n v="12"/>
    <n v="3.1"/>
    <n v="9.4450000000000003"/>
    <n v="10.516"/>
    <n v="867.60699999999997"/>
    <n v="295.30799999999999"/>
  </r>
  <r>
    <x v="3"/>
    <n v="29"/>
    <x v="19"/>
    <n v="0"/>
    <n v="0"/>
    <n v="11"/>
    <n v="1.5"/>
    <n v="0"/>
    <n v="11"/>
    <n v="0"/>
    <n v="0"/>
  </r>
  <r>
    <x v="3"/>
    <n v="29"/>
    <x v="20"/>
    <n v="0"/>
    <n v="0"/>
    <n v="11"/>
    <n v="0"/>
    <n v="0"/>
    <n v="11"/>
    <n v="0"/>
    <n v="0"/>
  </r>
  <r>
    <x v="3"/>
    <n v="29"/>
    <x v="21"/>
    <n v="0"/>
    <n v="0"/>
    <n v="11"/>
    <n v="0"/>
    <n v="0"/>
    <n v="11"/>
    <n v="0"/>
    <n v="0"/>
  </r>
  <r>
    <x v="3"/>
    <n v="29"/>
    <x v="22"/>
    <n v="0"/>
    <n v="0"/>
    <n v="10"/>
    <n v="0"/>
    <n v="0"/>
    <n v="10"/>
    <n v="0"/>
    <n v="0"/>
  </r>
  <r>
    <x v="3"/>
    <n v="29"/>
    <x v="23"/>
    <n v="0"/>
    <n v="0"/>
    <n v="9"/>
    <n v="0"/>
    <n v="0"/>
    <n v="9"/>
    <n v="0"/>
    <n v="0"/>
  </r>
  <r>
    <x v="3"/>
    <n v="30"/>
    <x v="0"/>
    <n v="0"/>
    <n v="0"/>
    <n v="9"/>
    <n v="0"/>
    <n v="0"/>
    <n v="9"/>
    <n v="0"/>
    <n v="0"/>
  </r>
  <r>
    <x v="3"/>
    <n v="30"/>
    <x v="1"/>
    <n v="0"/>
    <n v="0"/>
    <n v="9"/>
    <n v="1.5"/>
    <n v="0"/>
    <n v="9"/>
    <n v="0"/>
    <n v="0"/>
  </r>
  <r>
    <x v="3"/>
    <n v="30"/>
    <x v="2"/>
    <n v="0"/>
    <n v="0"/>
    <n v="9"/>
    <n v="0"/>
    <n v="0"/>
    <n v="9"/>
    <n v="0"/>
    <n v="0"/>
  </r>
  <r>
    <x v="3"/>
    <n v="30"/>
    <x v="3"/>
    <n v="0"/>
    <n v="0"/>
    <n v="9"/>
    <n v="2.6"/>
    <n v="0"/>
    <n v="9"/>
    <n v="0"/>
    <n v="0"/>
  </r>
  <r>
    <x v="3"/>
    <n v="30"/>
    <x v="4"/>
    <n v="0"/>
    <n v="0"/>
    <n v="9"/>
    <n v="1.5"/>
    <n v="0"/>
    <n v="9"/>
    <n v="0"/>
    <n v="0"/>
  </r>
  <r>
    <x v="3"/>
    <n v="30"/>
    <x v="5"/>
    <n v="0"/>
    <n v="16"/>
    <n v="9"/>
    <n v="1.5"/>
    <n v="15.122999999999999"/>
    <n v="6.7530000000000001"/>
    <n v="1412.1130000000001"/>
    <n v="829.80899999999997"/>
  </r>
  <r>
    <x v="3"/>
    <n v="30"/>
    <x v="6"/>
    <n v="0"/>
    <n v="54"/>
    <n v="9"/>
    <n v="2.6"/>
    <n v="51.158999999999999"/>
    <n v="8.3010000000000002"/>
    <n v="4744.9369999999999"/>
    <n v="4099.1959999999999"/>
  </r>
  <r>
    <x v="3"/>
    <n v="30"/>
    <x v="7"/>
    <n v="0"/>
    <n v="82"/>
    <n v="8"/>
    <n v="4.0999999999999996"/>
    <n v="77.792000000000002"/>
    <n v="8.2189999999999994"/>
    <n v="7217.7359999999999"/>
    <n v="6522.4809999999998"/>
  </r>
  <r>
    <x v="3"/>
    <n v="30"/>
    <x v="8"/>
    <n v="0"/>
    <n v="117"/>
    <n v="9"/>
    <n v="2.6"/>
    <n v="111.351"/>
    <n v="10.379"/>
    <n v="10234.271000000001"/>
    <n v="9475.7929999999997"/>
  </r>
  <r>
    <x v="3"/>
    <n v="30"/>
    <x v="9"/>
    <n v="0"/>
    <n v="157"/>
    <n v="9"/>
    <n v="2.6"/>
    <n v="150.148"/>
    <n v="11.679"/>
    <n v="13721.125"/>
    <n v="12885.700999999999"/>
  </r>
  <r>
    <x v="3"/>
    <n v="30"/>
    <x v="10"/>
    <n v="0"/>
    <n v="142"/>
    <n v="11"/>
    <n v="2.6"/>
    <n v="135.80600000000001"/>
    <n v="13.441000000000001"/>
    <n v="12313.808999999999"/>
    <n v="11509.94"/>
  </r>
  <r>
    <x v="3"/>
    <n v="30"/>
    <x v="11"/>
    <n v="0"/>
    <n v="145"/>
    <n v="11"/>
    <n v="1.5"/>
    <n v="138.85300000000001"/>
    <n v="13.97"/>
    <n v="12560.419"/>
    <n v="11751.069"/>
  </r>
  <r>
    <x v="3"/>
    <n v="30"/>
    <x v="12"/>
    <n v="0"/>
    <n v="149"/>
    <n v="11"/>
    <n v="3.1"/>
    <n v="142.70699999999999"/>
    <n v="13.44"/>
    <n v="12939.619000000001"/>
    <n v="12121.802"/>
  </r>
  <r>
    <x v="3"/>
    <n v="30"/>
    <x v="13"/>
    <n v="0"/>
    <n v="134"/>
    <n v="11"/>
    <n v="5.0999999999999996"/>
    <n v="128.005"/>
    <n v="12.581"/>
    <n v="11650.998"/>
    <n v="10861.755999999999"/>
  </r>
  <r>
    <x v="3"/>
    <n v="30"/>
    <x v="14"/>
    <n v="0"/>
    <n v="126"/>
    <n v="12"/>
    <n v="3.6"/>
    <n v="120.10299999999999"/>
    <n v="13.680999999999999"/>
    <n v="10878.395"/>
    <n v="10106.013999999999"/>
  </r>
  <r>
    <x v="3"/>
    <n v="30"/>
    <x v="15"/>
    <n v="0"/>
    <n v="94"/>
    <n v="12"/>
    <n v="4.0999999999999996"/>
    <n v="89.262"/>
    <n v="12.776999999999999"/>
    <n v="8117.5150000000003"/>
    <n v="7403.7269999999999"/>
  </r>
  <r>
    <x v="3"/>
    <n v="30"/>
    <x v="16"/>
    <n v="0"/>
    <n v="58"/>
    <n v="13"/>
    <n v="3.1"/>
    <n v="54.960999999999999"/>
    <n v="12.818"/>
    <n v="4997.2730000000001"/>
    <n v="4346.576"/>
  </r>
  <r>
    <x v="3"/>
    <n v="30"/>
    <x v="17"/>
    <n v="0"/>
    <n v="37"/>
    <n v="13"/>
    <n v="1.5"/>
    <n v="35.017000000000003"/>
    <n v="11.901"/>
    <n v="3196.8969999999999"/>
    <n v="2581.0920000000001"/>
  </r>
  <r>
    <x v="3"/>
    <n v="30"/>
    <x v="18"/>
    <n v="51"/>
    <n v="12"/>
    <n v="13"/>
    <n v="0"/>
    <n v="10.303000000000001"/>
    <n v="9.3409999999999993"/>
    <n v="951.30399999999997"/>
    <n v="377.47399999999999"/>
  </r>
  <r>
    <x v="3"/>
    <n v="30"/>
    <x v="19"/>
    <n v="0"/>
    <n v="0"/>
    <n v="13"/>
    <n v="0"/>
    <n v="0"/>
    <n v="13"/>
    <n v="0"/>
    <n v="0"/>
  </r>
  <r>
    <x v="3"/>
    <n v="30"/>
    <x v="20"/>
    <n v="0"/>
    <n v="0"/>
    <n v="13"/>
    <n v="0"/>
    <n v="0"/>
    <n v="13"/>
    <n v="0"/>
    <n v="0"/>
  </r>
  <r>
    <x v="3"/>
    <n v="30"/>
    <x v="21"/>
    <n v="0"/>
    <n v="0"/>
    <n v="12.9"/>
    <n v="0.2"/>
    <n v="0"/>
    <n v="12.9"/>
    <n v="0"/>
    <n v="0"/>
  </r>
  <r>
    <x v="3"/>
    <n v="30"/>
    <x v="22"/>
    <n v="0"/>
    <n v="0"/>
    <n v="12.7"/>
    <n v="0.4"/>
    <n v="0"/>
    <n v="12.7"/>
    <n v="0"/>
    <n v="0"/>
  </r>
  <r>
    <x v="3"/>
    <n v="30"/>
    <x v="23"/>
    <n v="0"/>
    <n v="0"/>
    <n v="12.6"/>
    <n v="0.6"/>
    <n v="0"/>
    <n v="12.6"/>
    <n v="0"/>
    <n v="0"/>
  </r>
  <r>
    <x v="4"/>
    <n v="1"/>
    <x v="0"/>
    <n v="0"/>
    <n v="0"/>
    <n v="12.4"/>
    <n v="0.9"/>
    <n v="0"/>
    <n v="12.4"/>
    <n v="0"/>
    <n v="0"/>
  </r>
  <r>
    <x v="4"/>
    <n v="1"/>
    <x v="1"/>
    <n v="0"/>
    <n v="0"/>
    <n v="12.3"/>
    <n v="1.1000000000000001"/>
    <n v="0"/>
    <n v="12.3"/>
    <n v="0"/>
    <n v="0"/>
  </r>
  <r>
    <x v="4"/>
    <n v="1"/>
    <x v="2"/>
    <n v="0"/>
    <n v="0"/>
    <n v="12.1"/>
    <n v="1.3"/>
    <n v="0"/>
    <n v="12.1"/>
    <n v="0"/>
    <n v="0"/>
  </r>
  <r>
    <x v="4"/>
    <n v="1"/>
    <x v="3"/>
    <n v="0"/>
    <n v="0"/>
    <n v="12"/>
    <n v="1.5"/>
    <n v="0"/>
    <n v="12"/>
    <n v="0"/>
    <n v="0"/>
  </r>
  <r>
    <x v="4"/>
    <n v="1"/>
    <x v="4"/>
    <n v="0"/>
    <n v="0"/>
    <n v="12"/>
    <n v="0"/>
    <n v="0"/>
    <n v="12"/>
    <n v="0"/>
    <n v="0"/>
  </r>
  <r>
    <x v="4"/>
    <n v="1"/>
    <x v="5"/>
    <n v="0"/>
    <n v="15"/>
    <n v="12"/>
    <n v="2.1"/>
    <n v="14.179"/>
    <n v="10.045"/>
    <n v="1305.126"/>
    <n v="724.79700000000003"/>
  </r>
  <r>
    <x v="4"/>
    <n v="1"/>
    <x v="6"/>
    <n v="0"/>
    <n v="39"/>
    <n v="12"/>
    <n v="2.6"/>
    <n v="36.923999999999999"/>
    <n v="10.930999999999999"/>
    <n v="3385.4409999999998"/>
    <n v="2766.0340000000001"/>
  </r>
  <r>
    <x v="4"/>
    <n v="1"/>
    <x v="7"/>
    <n v="0"/>
    <n v="68"/>
    <n v="11"/>
    <n v="3.6"/>
    <n v="64.495000000000005"/>
    <n v="10.863"/>
    <n v="5915.13"/>
    <n v="5246.2179999999998"/>
  </r>
  <r>
    <x v="4"/>
    <n v="1"/>
    <x v="8"/>
    <n v="0"/>
    <n v="104"/>
    <n v="9"/>
    <n v="2.6"/>
    <n v="98.891999999999996"/>
    <n v="9.9499999999999993"/>
    <n v="9106.2839999999997"/>
    <n v="8371.8109999999997"/>
  </r>
  <r>
    <x v="4"/>
    <n v="1"/>
    <x v="9"/>
    <n v="0"/>
    <n v="132"/>
    <n v="10"/>
    <n v="2.6"/>
    <n v="125.979"/>
    <n v="11.917999999999999"/>
    <n v="11500.294"/>
    <n v="10714.357"/>
  </r>
  <r>
    <x v="4"/>
    <n v="1"/>
    <x v="10"/>
    <n v="0"/>
    <n v="166"/>
    <n v="10"/>
    <n v="3.6"/>
    <n v="159.15"/>
    <n v="12.695"/>
    <n v="14478.478999999999"/>
    <n v="13625.795"/>
  </r>
  <r>
    <x v="4"/>
    <n v="1"/>
    <x v="11"/>
    <n v="30"/>
    <n v="390"/>
    <n v="11"/>
    <n v="5.7"/>
    <n v="423.15499999999997"/>
    <n v="18.721"/>
    <n v="37465.188000000002"/>
    <n v="35995.612999999998"/>
  </r>
  <r>
    <x v="4"/>
    <n v="1"/>
    <x v="12"/>
    <n v="30"/>
    <n v="330"/>
    <n v="13"/>
    <n v="4.5999999999999996"/>
    <n v="360.31599999999997"/>
    <n v="20.963999999999999"/>
    <n v="31574.668000000001"/>
    <n v="30280.338"/>
  </r>
  <r>
    <x v="4"/>
    <n v="1"/>
    <x v="13"/>
    <n v="651"/>
    <n v="288"/>
    <n v="14"/>
    <n v="4.0999999999999996"/>
    <n v="908.81100000000004"/>
    <n v="35.792000000000002"/>
    <n v="74147"/>
    <n v="71320.008000000002"/>
  </r>
  <r>
    <x v="4"/>
    <n v="1"/>
    <x v="14"/>
    <n v="601"/>
    <n v="242"/>
    <n v="14"/>
    <n v="4.0999999999999996"/>
    <n v="733.22400000000005"/>
    <n v="33.094999999999999"/>
    <n v="60437.012000000002"/>
    <n v="58171.031000000003"/>
  </r>
  <r>
    <x v="4"/>
    <n v="1"/>
    <x v="15"/>
    <n v="520"/>
    <n v="186"/>
    <n v="14"/>
    <n v="4.0999999999999996"/>
    <n v="515.596"/>
    <n v="27.31"/>
    <n v="43185.023000000001"/>
    <n v="41533.964999999997"/>
  </r>
  <r>
    <x v="4"/>
    <n v="1"/>
    <x v="16"/>
    <n v="471"/>
    <n v="142"/>
    <n v="15"/>
    <n v="4.0999999999999996"/>
    <n v="336.11799999999999"/>
    <n v="23.228999999999999"/>
    <n v="27557.937999999998"/>
    <n v="26376.324000000001"/>
  </r>
  <r>
    <x v="4"/>
    <n v="1"/>
    <x v="17"/>
    <n v="243"/>
    <n v="108"/>
    <n v="14"/>
    <n v="3.1"/>
    <n v="144.761"/>
    <n v="17.265999999999998"/>
    <n v="11525.885"/>
    <n v="10739.388000000001"/>
  </r>
  <r>
    <x v="4"/>
    <n v="1"/>
    <x v="18"/>
    <n v="0"/>
    <n v="2"/>
    <n v="12"/>
    <n v="1.5"/>
    <n v="1.8859999999999999"/>
    <n v="10.281000000000001"/>
    <n v="173.44300000000001"/>
    <n v="0"/>
  </r>
  <r>
    <x v="4"/>
    <n v="1"/>
    <x v="19"/>
    <n v="0"/>
    <n v="0"/>
    <n v="10"/>
    <n v="2.1"/>
    <n v="0"/>
    <n v="10"/>
    <n v="0"/>
    <n v="0"/>
  </r>
  <r>
    <x v="4"/>
    <n v="1"/>
    <x v="20"/>
    <n v="0"/>
    <n v="0"/>
    <n v="7"/>
    <n v="0"/>
    <n v="0"/>
    <n v="7"/>
    <n v="0"/>
    <n v="0"/>
  </r>
  <r>
    <x v="4"/>
    <n v="1"/>
    <x v="21"/>
    <n v="0"/>
    <n v="0"/>
    <n v="6"/>
    <n v="0"/>
    <n v="0"/>
    <n v="6"/>
    <n v="0"/>
    <n v="0"/>
  </r>
  <r>
    <x v="4"/>
    <n v="1"/>
    <x v="22"/>
    <n v="0"/>
    <n v="0"/>
    <n v="4"/>
    <n v="0"/>
    <n v="0"/>
    <n v="4"/>
    <n v="0"/>
    <n v="0"/>
  </r>
  <r>
    <x v="4"/>
    <n v="1"/>
    <x v="23"/>
    <n v="0"/>
    <n v="0"/>
    <n v="3"/>
    <n v="1.5"/>
    <n v="0"/>
    <n v="3"/>
    <n v="0"/>
    <n v="0"/>
  </r>
  <r>
    <x v="4"/>
    <n v="2"/>
    <x v="0"/>
    <n v="0"/>
    <n v="0"/>
    <n v="2"/>
    <n v="0"/>
    <n v="0"/>
    <n v="2"/>
    <n v="0"/>
    <n v="0"/>
  </r>
  <r>
    <x v="4"/>
    <n v="2"/>
    <x v="1"/>
    <n v="0"/>
    <n v="0"/>
    <n v="1"/>
    <n v="0"/>
    <n v="0"/>
    <n v="1"/>
    <n v="0"/>
    <n v="0"/>
  </r>
  <r>
    <x v="4"/>
    <n v="2"/>
    <x v="2"/>
    <n v="0"/>
    <n v="0"/>
    <n v="1"/>
    <n v="0"/>
    <n v="0"/>
    <n v="1"/>
    <n v="0"/>
    <n v="0"/>
  </r>
  <r>
    <x v="4"/>
    <n v="2"/>
    <x v="3"/>
    <n v="0"/>
    <n v="0"/>
    <n v="0"/>
    <n v="0"/>
    <n v="0"/>
    <n v="0"/>
    <n v="0"/>
    <n v="0"/>
  </r>
  <r>
    <x v="4"/>
    <n v="2"/>
    <x v="4"/>
    <n v="0"/>
    <n v="0"/>
    <n v="1"/>
    <n v="0"/>
    <n v="0"/>
    <n v="1"/>
    <n v="0"/>
    <n v="0"/>
  </r>
  <r>
    <x v="4"/>
    <n v="2"/>
    <x v="5"/>
    <n v="77"/>
    <n v="63"/>
    <n v="1"/>
    <n v="0"/>
    <n v="52.73"/>
    <n v="-1.524"/>
    <n v="4981.9219999999996"/>
    <n v="4331.5259999999998"/>
  </r>
  <r>
    <x v="4"/>
    <n v="2"/>
    <x v="6"/>
    <n v="395"/>
    <n v="119"/>
    <n v="6"/>
    <n v="0"/>
    <n v="214.39400000000001"/>
    <n v="13.404999999999999"/>
    <n v="17317.186000000002"/>
    <n v="16398.065999999999"/>
  </r>
  <r>
    <x v="4"/>
    <n v="2"/>
    <x v="7"/>
    <n v="569"/>
    <n v="149"/>
    <n v="12"/>
    <n v="4.0999999999999996"/>
    <n v="423.30700000000002"/>
    <n v="21.49"/>
    <n v="35504.218999999997"/>
    <n v="34094.296999999999"/>
  </r>
  <r>
    <x v="4"/>
    <n v="2"/>
    <x v="8"/>
    <n v="640"/>
    <n v="180"/>
    <n v="13"/>
    <n v="3.6"/>
    <n v="625.01700000000005"/>
    <n v="28.792000000000002"/>
    <n v="52209.379000000001"/>
    <n v="50249.315999999999"/>
  </r>
  <r>
    <x v="4"/>
    <n v="2"/>
    <x v="9"/>
    <n v="684"/>
    <n v="204"/>
    <n v="14"/>
    <n v="6.2"/>
    <n v="794.83500000000004"/>
    <n v="29.628"/>
    <n v="66705.633000000002"/>
    <n v="64191.09"/>
  </r>
  <r>
    <x v="4"/>
    <n v="2"/>
    <x v="10"/>
    <n v="657"/>
    <n v="256"/>
    <n v="14"/>
    <n v="4.5999999999999996"/>
    <n v="902.35599999999999"/>
    <n v="35.567"/>
    <n v="73723.304999999993"/>
    <n v="70914.608999999997"/>
  </r>
  <r>
    <x v="4"/>
    <n v="2"/>
    <x v="11"/>
    <n v="541"/>
    <n v="361"/>
    <n v="15"/>
    <n v="6.2"/>
    <n v="930.12599999999998"/>
    <n v="33.814"/>
    <n v="76675.672000000006"/>
    <n v="73738.202999999994"/>
  </r>
  <r>
    <x v="4"/>
    <n v="2"/>
    <x v="12"/>
    <n v="180"/>
    <n v="423"/>
    <n v="15"/>
    <n v="7.7"/>
    <n v="614.89499999999998"/>
    <n v="25.902999999999999"/>
    <n v="52655.285000000003"/>
    <n v="50679.23"/>
  </r>
  <r>
    <x v="4"/>
    <n v="2"/>
    <x v="13"/>
    <n v="42"/>
    <n v="380"/>
    <n v="14"/>
    <n v="7.2"/>
    <n v="419.62200000000001"/>
    <n v="21.353000000000002"/>
    <n v="36702.82"/>
    <n v="35256.589999999997"/>
  </r>
  <r>
    <x v="4"/>
    <n v="2"/>
    <x v="14"/>
    <n v="6"/>
    <n v="196"/>
    <n v="13"/>
    <n v="5.0999999999999996"/>
    <n v="192.78800000000001"/>
    <n v="16.71"/>
    <n v="17223.455000000002"/>
    <n v="16306.573"/>
  </r>
  <r>
    <x v="4"/>
    <n v="2"/>
    <x v="15"/>
    <n v="0"/>
    <n v="89"/>
    <n v="11"/>
    <n v="2.6"/>
    <n v="84.518000000000001"/>
    <n v="12.108000000000001"/>
    <n v="7708.9960000000001"/>
    <n v="7003.6559999999999"/>
  </r>
  <r>
    <x v="4"/>
    <n v="2"/>
    <x v="16"/>
    <n v="0"/>
    <n v="58"/>
    <n v="9"/>
    <n v="1.5"/>
    <n v="54.978999999999999"/>
    <n v="8.6999999999999993"/>
    <n v="5090.4459999999999"/>
    <n v="4437.9129999999996"/>
  </r>
  <r>
    <x v="4"/>
    <n v="2"/>
    <x v="17"/>
    <n v="0"/>
    <n v="33"/>
    <n v="8"/>
    <n v="5.7"/>
    <n v="31.231999999999999"/>
    <n v="7.2130000000000001"/>
    <n v="2910.4479999999999"/>
    <n v="2300.0940000000001"/>
  </r>
  <r>
    <x v="4"/>
    <n v="2"/>
    <x v="18"/>
    <n v="33"/>
    <n v="14"/>
    <n v="7"/>
    <n v="3.1"/>
    <n v="11.962"/>
    <n v="5.27"/>
    <n v="1124.1210000000001"/>
    <n v="547.12199999999996"/>
  </r>
  <r>
    <x v="4"/>
    <n v="2"/>
    <x v="19"/>
    <n v="0"/>
    <n v="0"/>
    <n v="6"/>
    <n v="0"/>
    <n v="0"/>
    <n v="6"/>
    <n v="0"/>
    <n v="0"/>
  </r>
  <r>
    <x v="4"/>
    <n v="2"/>
    <x v="20"/>
    <n v="0"/>
    <n v="0"/>
    <n v="6"/>
    <n v="2.1"/>
    <n v="0"/>
    <n v="6"/>
    <n v="0"/>
    <n v="0"/>
  </r>
  <r>
    <x v="4"/>
    <n v="2"/>
    <x v="21"/>
    <n v="0"/>
    <n v="0"/>
    <n v="6"/>
    <n v="0"/>
    <n v="0"/>
    <n v="6"/>
    <n v="0"/>
    <n v="0"/>
  </r>
  <r>
    <x v="4"/>
    <n v="2"/>
    <x v="22"/>
    <n v="0"/>
    <n v="0"/>
    <n v="5"/>
    <n v="1.5"/>
    <n v="0"/>
    <n v="5"/>
    <n v="0"/>
    <n v="0"/>
  </r>
  <r>
    <x v="4"/>
    <n v="2"/>
    <x v="23"/>
    <n v="0"/>
    <n v="0"/>
    <n v="4"/>
    <n v="0"/>
    <n v="0"/>
    <n v="4"/>
    <n v="0"/>
    <n v="0"/>
  </r>
  <r>
    <x v="4"/>
    <n v="3"/>
    <x v="0"/>
    <n v="0"/>
    <n v="0"/>
    <n v="3"/>
    <n v="0"/>
    <n v="0"/>
    <n v="3"/>
    <n v="0"/>
    <n v="0"/>
  </r>
  <r>
    <x v="4"/>
    <n v="3"/>
    <x v="1"/>
    <n v="0"/>
    <n v="0"/>
    <n v="2"/>
    <n v="2.1"/>
    <n v="0"/>
    <n v="2"/>
    <n v="0"/>
    <n v="0"/>
  </r>
  <r>
    <x v="4"/>
    <n v="3"/>
    <x v="2"/>
    <n v="0"/>
    <n v="0"/>
    <n v="2"/>
    <n v="2.1"/>
    <n v="0"/>
    <n v="2"/>
    <n v="0"/>
    <n v="0"/>
  </r>
  <r>
    <x v="4"/>
    <n v="3"/>
    <x v="3"/>
    <n v="0"/>
    <n v="0"/>
    <n v="2"/>
    <n v="2.6"/>
    <n v="0"/>
    <n v="2"/>
    <n v="0"/>
    <n v="0"/>
  </r>
  <r>
    <x v="4"/>
    <n v="3"/>
    <x v="4"/>
    <n v="0"/>
    <n v="0"/>
    <n v="2"/>
    <n v="3.1"/>
    <n v="0"/>
    <n v="2"/>
    <n v="0"/>
    <n v="0"/>
  </r>
  <r>
    <x v="4"/>
    <n v="3"/>
    <x v="5"/>
    <n v="59"/>
    <n v="62"/>
    <n v="2"/>
    <n v="2.1"/>
    <n v="52.953000000000003"/>
    <n v="1.1020000000000001"/>
    <n v="4965.76"/>
    <n v="4315.683"/>
  </r>
  <r>
    <x v="4"/>
    <n v="3"/>
    <x v="6"/>
    <n v="381"/>
    <n v="129"/>
    <n v="6"/>
    <n v="0"/>
    <n v="220.874"/>
    <n v="13.766999999999999"/>
    <n v="17957.984"/>
    <n v="17023.488000000001"/>
  </r>
  <r>
    <x v="4"/>
    <n v="3"/>
    <x v="7"/>
    <n v="557"/>
    <n v="159"/>
    <n v="8"/>
    <n v="2.1"/>
    <n v="428.197"/>
    <n v="20.015000000000001"/>
    <n v="36218.504000000001"/>
    <n v="34787.008000000002"/>
  </r>
  <r>
    <x v="4"/>
    <n v="3"/>
    <x v="8"/>
    <n v="652"/>
    <n v="176"/>
    <n v="9"/>
    <n v="3.6"/>
    <n v="629.79600000000005"/>
    <n v="25.01"/>
    <n v="53559.086000000003"/>
    <n v="51550.417999999998"/>
  </r>
  <r>
    <x v="4"/>
    <n v="3"/>
    <x v="9"/>
    <n v="684"/>
    <n v="221"/>
    <n v="11"/>
    <n v="4.0999999999999996"/>
    <n v="812.48"/>
    <n v="31.311"/>
    <n v="67640.616999999998"/>
    <n v="65087.851999999999"/>
  </r>
  <r>
    <x v="4"/>
    <n v="3"/>
    <x v="10"/>
    <n v="488"/>
    <n v="350"/>
    <n v="11"/>
    <n v="3.1"/>
    <n v="837.15099999999995"/>
    <n v="34.514000000000003"/>
    <n v="68757.258000000002"/>
    <n v="66158.452999999994"/>
  </r>
  <r>
    <x v="4"/>
    <n v="3"/>
    <x v="11"/>
    <n v="12"/>
    <n v="177"/>
    <n v="12"/>
    <n v="6.2"/>
    <n v="181.96"/>
    <n v="15.757999999999999"/>
    <n v="16328.241"/>
    <n v="15432.578"/>
  </r>
  <r>
    <x v="4"/>
    <n v="3"/>
    <x v="12"/>
    <n v="473"/>
    <n v="381"/>
    <n v="11"/>
    <n v="1.5"/>
    <n v="877.53"/>
    <n v="38.101999999999997"/>
    <n v="70817.148000000001"/>
    <n v="68132.304999999993"/>
  </r>
  <r>
    <x v="4"/>
    <n v="3"/>
    <x v="13"/>
    <n v="544"/>
    <n v="294"/>
    <n v="12"/>
    <n v="3.6"/>
    <n v="816.05700000000002"/>
    <n v="34.023000000000003"/>
    <n v="67166.273000000001"/>
    <n v="64632.934000000001"/>
  </r>
  <r>
    <x v="4"/>
    <n v="3"/>
    <x v="14"/>
    <n v="518"/>
    <n v="266"/>
    <n v="12"/>
    <n v="3.6"/>
    <n v="692.04300000000001"/>
    <n v="30.731000000000002"/>
    <n v="57721.91"/>
    <n v="55559.43"/>
  </r>
  <r>
    <x v="4"/>
    <n v="3"/>
    <x v="15"/>
    <n v="555"/>
    <n v="180"/>
    <n v="12"/>
    <n v="3.6"/>
    <n v="531.59699999999998"/>
    <n v="26.276"/>
    <n v="44725.277000000002"/>
    <n v="43023.445"/>
  </r>
  <r>
    <x v="4"/>
    <n v="3"/>
    <x v="16"/>
    <n v="506"/>
    <n v="136"/>
    <n v="12"/>
    <n v="3.1"/>
    <n v="345.29300000000001"/>
    <n v="21.477"/>
    <n v="28477.798999999999"/>
    <n v="27270.859"/>
  </r>
  <r>
    <x v="4"/>
    <n v="3"/>
    <x v="17"/>
    <n v="355"/>
    <n v="85"/>
    <n v="11"/>
    <n v="2.6"/>
    <n v="145.09299999999999"/>
    <n v="14.548999999999999"/>
    <n v="11056.423000000001"/>
    <n v="10280.175999999999"/>
  </r>
  <r>
    <x v="4"/>
    <n v="3"/>
    <x v="18"/>
    <n v="91"/>
    <n v="18"/>
    <n v="11"/>
    <n v="2.1"/>
    <n v="13.736000000000001"/>
    <n v="9.7420000000000009"/>
    <n v="1266.03"/>
    <n v="686.42"/>
  </r>
  <r>
    <x v="4"/>
    <n v="3"/>
    <x v="19"/>
    <n v="0"/>
    <n v="0"/>
    <n v="9"/>
    <n v="0"/>
    <n v="0"/>
    <n v="9"/>
    <n v="0"/>
    <n v="0"/>
  </r>
  <r>
    <x v="4"/>
    <n v="3"/>
    <x v="20"/>
    <n v="0"/>
    <n v="0"/>
    <n v="7"/>
    <n v="0"/>
    <n v="0"/>
    <n v="7"/>
    <n v="0"/>
    <n v="0"/>
  </r>
  <r>
    <x v="4"/>
    <n v="3"/>
    <x v="21"/>
    <n v="0"/>
    <n v="0"/>
    <n v="4"/>
    <n v="1.5"/>
    <n v="0"/>
    <n v="4"/>
    <n v="0"/>
    <n v="0"/>
  </r>
  <r>
    <x v="4"/>
    <n v="3"/>
    <x v="22"/>
    <n v="0"/>
    <n v="0"/>
    <n v="3"/>
    <n v="2.1"/>
    <n v="0"/>
    <n v="3"/>
    <n v="0"/>
    <n v="0"/>
  </r>
  <r>
    <x v="4"/>
    <n v="3"/>
    <x v="23"/>
    <n v="0"/>
    <n v="0"/>
    <n v="2"/>
    <n v="0"/>
    <n v="0"/>
    <n v="2"/>
    <n v="0"/>
    <n v="0"/>
  </r>
  <r>
    <x v="4"/>
    <n v="4"/>
    <x v="0"/>
    <n v="0"/>
    <n v="0"/>
    <n v="1"/>
    <n v="1.5"/>
    <n v="0"/>
    <n v="1"/>
    <n v="0"/>
    <n v="0"/>
  </r>
  <r>
    <x v="4"/>
    <n v="4"/>
    <x v="1"/>
    <n v="0"/>
    <n v="0"/>
    <n v="1"/>
    <n v="0"/>
    <n v="0"/>
    <n v="1"/>
    <n v="0"/>
    <n v="0"/>
  </r>
  <r>
    <x v="4"/>
    <n v="4"/>
    <x v="2"/>
    <n v="0"/>
    <n v="0"/>
    <n v="1"/>
    <n v="0"/>
    <n v="0"/>
    <n v="1"/>
    <n v="0"/>
    <n v="0"/>
  </r>
  <r>
    <x v="4"/>
    <n v="4"/>
    <x v="3"/>
    <n v="0"/>
    <n v="0"/>
    <n v="-1"/>
    <n v="0"/>
    <n v="0"/>
    <n v="-1"/>
    <n v="0"/>
    <n v="0"/>
  </r>
  <r>
    <x v="4"/>
    <n v="4"/>
    <x v="4"/>
    <n v="0"/>
    <n v="0"/>
    <n v="-1"/>
    <n v="1.5"/>
    <n v="0"/>
    <n v="-1"/>
    <n v="0"/>
    <n v="0"/>
  </r>
  <r>
    <x v="4"/>
    <n v="4"/>
    <x v="5"/>
    <n v="99"/>
    <n v="68"/>
    <n v="1"/>
    <n v="0"/>
    <n v="57.707999999999998"/>
    <n v="-1.3280000000000001"/>
    <n v="5391.6270000000004"/>
    <n v="4733.1390000000001"/>
  </r>
  <r>
    <x v="4"/>
    <n v="4"/>
    <x v="6"/>
    <n v="400"/>
    <n v="121"/>
    <n v="6"/>
    <n v="0"/>
    <n v="218.92099999999999"/>
    <n v="13.698"/>
    <n v="17691.905999999999"/>
    <n v="16763.812999999998"/>
  </r>
  <r>
    <x v="4"/>
    <n v="4"/>
    <x v="7"/>
    <n v="544"/>
    <n v="163"/>
    <n v="9"/>
    <n v="0"/>
    <n v="426.61799999999999"/>
    <n v="27.632999999999999"/>
    <n v="34859.366999999998"/>
    <n v="33468.777000000002"/>
  </r>
  <r>
    <x v="4"/>
    <n v="4"/>
    <x v="8"/>
    <n v="621"/>
    <n v="187"/>
    <n v="11"/>
    <n v="0"/>
    <n v="620.36400000000003"/>
    <n v="38.780999999999999"/>
    <n v="49364.773000000001"/>
    <n v="47505.105000000003"/>
  </r>
  <r>
    <x v="4"/>
    <n v="4"/>
    <x v="9"/>
    <n v="496"/>
    <n v="295"/>
    <n v="11"/>
    <n v="4.0999999999999996"/>
    <n v="728.29399999999998"/>
    <n v="29.253"/>
    <n v="61265.387000000002"/>
    <n v="58967.324000000001"/>
  </r>
  <r>
    <x v="4"/>
    <n v="4"/>
    <x v="10"/>
    <n v="114"/>
    <n v="406"/>
    <n v="12"/>
    <n v="4.0999999999999996"/>
    <n v="525.08699999999999"/>
    <n v="25.542999999999999"/>
    <n v="45037.815999999999"/>
    <n v="43325.582000000002"/>
  </r>
  <r>
    <x v="4"/>
    <n v="4"/>
    <x v="11"/>
    <n v="463"/>
    <n v="411"/>
    <n v="12"/>
    <n v="2.6"/>
    <n v="903.04700000000003"/>
    <n v="37.527999999999999"/>
    <n v="73087.960999999996"/>
    <n v="70306.585999999996"/>
  </r>
  <r>
    <x v="4"/>
    <n v="4"/>
    <x v="12"/>
    <n v="12"/>
    <n v="209"/>
    <n v="12"/>
    <n v="4.5999999999999996"/>
    <n v="213.083"/>
    <n v="17.731999999999999"/>
    <n v="18951.011999999999"/>
    <n v="17992.41"/>
  </r>
  <r>
    <x v="4"/>
    <n v="4"/>
    <x v="13"/>
    <n v="0"/>
    <n v="193"/>
    <n v="12"/>
    <n v="4.5999999999999996"/>
    <n v="185.34700000000001"/>
    <n v="15.255000000000001"/>
    <n v="16669.886999999999"/>
    <n v="15766.159"/>
  </r>
  <r>
    <x v="4"/>
    <n v="4"/>
    <x v="14"/>
    <n v="6"/>
    <n v="162"/>
    <n v="12"/>
    <n v="2.6"/>
    <n v="159.673"/>
    <n v="15.305"/>
    <n v="14355.296"/>
    <n v="13505.433000000001"/>
  </r>
  <r>
    <x v="4"/>
    <n v="4"/>
    <x v="15"/>
    <n v="236"/>
    <n v="264"/>
    <n v="13"/>
    <n v="2.6"/>
    <n v="408.81400000000002"/>
    <n v="23.411000000000001"/>
    <n v="35112.476999999999"/>
    <n v="33714.313000000002"/>
  </r>
  <r>
    <x v="4"/>
    <n v="4"/>
    <x v="16"/>
    <n v="29"/>
    <n v="172"/>
    <n v="12"/>
    <n v="2.6"/>
    <n v="177.03800000000001"/>
    <n v="16.754000000000001"/>
    <n v="15715.591"/>
    <n v="14834.291999999999"/>
  </r>
  <r>
    <x v="4"/>
    <n v="4"/>
    <x v="17"/>
    <n v="300"/>
    <n v="98"/>
    <n v="12"/>
    <n v="2.6"/>
    <n v="146.941"/>
    <n v="14.896000000000001"/>
    <n v="11520.844999999999"/>
    <n v="10734.458000000001"/>
  </r>
  <r>
    <x v="4"/>
    <n v="4"/>
    <x v="18"/>
    <n v="84"/>
    <n v="19"/>
    <n v="10"/>
    <n v="0"/>
    <n v="14.512"/>
    <n v="8.76"/>
    <n v="1343.2550000000001"/>
    <n v="762.22199999999998"/>
  </r>
  <r>
    <x v="4"/>
    <n v="4"/>
    <x v="19"/>
    <n v="0"/>
    <n v="0"/>
    <n v="9"/>
    <n v="1.5"/>
    <n v="0"/>
    <n v="9"/>
    <n v="0"/>
    <n v="0"/>
  </r>
  <r>
    <x v="4"/>
    <n v="4"/>
    <x v="20"/>
    <n v="0"/>
    <n v="0"/>
    <n v="6"/>
    <n v="0"/>
    <n v="0"/>
    <n v="6"/>
    <n v="0"/>
    <n v="0"/>
  </r>
  <r>
    <x v="4"/>
    <n v="4"/>
    <x v="21"/>
    <n v="0"/>
    <n v="0"/>
    <n v="5"/>
    <n v="0"/>
    <n v="0"/>
    <n v="5"/>
    <n v="0"/>
    <n v="0"/>
  </r>
  <r>
    <x v="4"/>
    <n v="4"/>
    <x v="22"/>
    <n v="0"/>
    <n v="0"/>
    <n v="3"/>
    <n v="1.5"/>
    <n v="0"/>
    <n v="3"/>
    <n v="0"/>
    <n v="0"/>
  </r>
  <r>
    <x v="4"/>
    <n v="4"/>
    <x v="23"/>
    <n v="0"/>
    <n v="0"/>
    <n v="3"/>
    <n v="0"/>
    <n v="0"/>
    <n v="3"/>
    <n v="0"/>
    <n v="0"/>
  </r>
  <r>
    <x v="4"/>
    <n v="5"/>
    <x v="0"/>
    <n v="0"/>
    <n v="0"/>
    <n v="4"/>
    <n v="0"/>
    <n v="0"/>
    <n v="4"/>
    <n v="0"/>
    <n v="0"/>
  </r>
  <r>
    <x v="4"/>
    <n v="5"/>
    <x v="1"/>
    <n v="0"/>
    <n v="0"/>
    <n v="4"/>
    <n v="0"/>
    <n v="0"/>
    <n v="4"/>
    <n v="0"/>
    <n v="0"/>
  </r>
  <r>
    <x v="4"/>
    <n v="5"/>
    <x v="2"/>
    <n v="0"/>
    <n v="0"/>
    <n v="3"/>
    <n v="0"/>
    <n v="0"/>
    <n v="3"/>
    <n v="0"/>
    <n v="0"/>
  </r>
  <r>
    <x v="4"/>
    <n v="5"/>
    <x v="3"/>
    <n v="0"/>
    <n v="0"/>
    <n v="1"/>
    <n v="0"/>
    <n v="0"/>
    <n v="1"/>
    <n v="0"/>
    <n v="0"/>
  </r>
  <r>
    <x v="4"/>
    <n v="5"/>
    <x v="4"/>
    <n v="0"/>
    <n v="0"/>
    <n v="0"/>
    <n v="1.5"/>
    <n v="0"/>
    <n v="0"/>
    <n v="0"/>
    <n v="0"/>
  </r>
  <r>
    <x v="4"/>
    <n v="5"/>
    <x v="5"/>
    <n v="82"/>
    <n v="68"/>
    <n v="2"/>
    <n v="0"/>
    <n v="57.893000000000001"/>
    <n v="-0.28499999999999998"/>
    <n v="5404.8919999999998"/>
    <n v="4746.1400000000003"/>
  </r>
  <r>
    <x v="4"/>
    <n v="5"/>
    <x v="6"/>
    <n v="387"/>
    <n v="130"/>
    <n v="6"/>
    <n v="0"/>
    <n v="224.62"/>
    <n v="13.992000000000001"/>
    <n v="18260.215"/>
    <n v="17318.418000000001"/>
  </r>
  <r>
    <x v="4"/>
    <n v="5"/>
    <x v="7"/>
    <n v="562"/>
    <n v="159"/>
    <n v="10"/>
    <n v="3.6"/>
    <n v="432.036"/>
    <n v="20.225999999999999"/>
    <n v="36526.68"/>
    <n v="35085.815999999999"/>
  </r>
  <r>
    <x v="4"/>
    <n v="5"/>
    <x v="8"/>
    <n v="652"/>
    <n v="179"/>
    <n v="11"/>
    <n v="3.1"/>
    <n v="634.01"/>
    <n v="27.895"/>
    <n v="53199.413999999997"/>
    <n v="51203.762000000002"/>
  </r>
  <r>
    <x v="4"/>
    <n v="5"/>
    <x v="9"/>
    <n v="726"/>
    <n v="191"/>
    <n v="12"/>
    <n v="1.5"/>
    <n v="817.971"/>
    <n v="39.424999999999997"/>
    <n v="65416.152000000002"/>
    <n v="62953.832000000002"/>
  </r>
  <r>
    <x v="4"/>
    <n v="5"/>
    <x v="10"/>
    <n v="771"/>
    <n v="196"/>
    <n v="13"/>
    <n v="3.6"/>
    <n v="949.01900000000001"/>
    <n v="38.097999999999999"/>
    <n v="76563.866999999998"/>
    <n v="73631.335999999996"/>
  </r>
  <r>
    <x v="4"/>
    <n v="5"/>
    <x v="11"/>
    <n v="805"/>
    <n v="191"/>
    <n v="14"/>
    <n v="2.1"/>
    <n v="1014.232"/>
    <n v="45.732999999999997"/>
    <n v="78722.789000000004"/>
    <n v="75694.297000000006"/>
  </r>
  <r>
    <x v="4"/>
    <n v="5"/>
    <x v="12"/>
    <n v="797"/>
    <n v="196"/>
    <n v="15"/>
    <n v="0"/>
    <n v="1003.376"/>
    <n v="59.317"/>
    <n v="72368.266000000003"/>
    <n v="69617.679999999993"/>
  </r>
  <r>
    <x v="4"/>
    <n v="5"/>
    <x v="13"/>
    <n v="765"/>
    <n v="199"/>
    <n v="15"/>
    <n v="0"/>
    <n v="923.78499999999997"/>
    <n v="56.783999999999999"/>
    <n v="67530.508000000002"/>
    <n v="64982.258000000002"/>
  </r>
  <r>
    <x v="4"/>
    <n v="5"/>
    <x v="14"/>
    <n v="541"/>
    <n v="269"/>
    <n v="15"/>
    <n v="1.5"/>
    <n v="713.33900000000006"/>
    <n v="40.494999999999997"/>
    <n v="56691.421999999999"/>
    <n v="54567.565999999999"/>
  </r>
  <r>
    <x v="4"/>
    <n v="5"/>
    <x v="15"/>
    <n v="573"/>
    <n v="183"/>
    <n v="15"/>
    <n v="5.7"/>
    <n v="546.20500000000004"/>
    <n v="26.454000000000001"/>
    <n v="45917.995999999999"/>
    <n v="44176.288999999997"/>
  </r>
  <r>
    <x v="4"/>
    <n v="5"/>
    <x v="16"/>
    <n v="273"/>
    <n v="182"/>
    <n v="14"/>
    <n v="5.7"/>
    <n v="291.714"/>
    <n v="19.776"/>
    <n v="24780.51"/>
    <n v="23673.620999999999"/>
  </r>
  <r>
    <x v="4"/>
    <n v="5"/>
    <x v="17"/>
    <n v="334"/>
    <n v="85"/>
    <n v="13"/>
    <n v="4.5999999999999996"/>
    <n v="141.947"/>
    <n v="15.444000000000001"/>
    <n v="10850.248"/>
    <n v="10078.477999999999"/>
  </r>
  <r>
    <x v="4"/>
    <n v="5"/>
    <x v="18"/>
    <n v="81"/>
    <n v="20"/>
    <n v="12"/>
    <n v="2.6"/>
    <n v="16.878"/>
    <n v="10.89"/>
    <n v="1547.731"/>
    <n v="962.92"/>
  </r>
  <r>
    <x v="4"/>
    <n v="5"/>
    <x v="19"/>
    <n v="0"/>
    <n v="0"/>
    <n v="10"/>
    <n v="0"/>
    <n v="0"/>
    <n v="10"/>
    <n v="0"/>
    <n v="0"/>
  </r>
  <r>
    <x v="4"/>
    <n v="5"/>
    <x v="20"/>
    <n v="0"/>
    <n v="0"/>
    <n v="9"/>
    <n v="0"/>
    <n v="0"/>
    <n v="9"/>
    <n v="0"/>
    <n v="0"/>
  </r>
  <r>
    <x v="4"/>
    <n v="5"/>
    <x v="21"/>
    <n v="0"/>
    <n v="0"/>
    <n v="6"/>
    <n v="0"/>
    <n v="0"/>
    <n v="6"/>
    <n v="0"/>
    <n v="0"/>
  </r>
  <r>
    <x v="4"/>
    <n v="5"/>
    <x v="22"/>
    <n v="0"/>
    <n v="0"/>
    <n v="4"/>
    <n v="1.5"/>
    <n v="0"/>
    <n v="4"/>
    <n v="0"/>
    <n v="0"/>
  </r>
  <r>
    <x v="4"/>
    <n v="5"/>
    <x v="23"/>
    <n v="0"/>
    <n v="0"/>
    <n v="3"/>
    <n v="1.5"/>
    <n v="0"/>
    <n v="3"/>
    <n v="0"/>
    <n v="0"/>
  </r>
  <r>
    <x v="4"/>
    <n v="6"/>
    <x v="0"/>
    <n v="0"/>
    <n v="0"/>
    <n v="3"/>
    <n v="1.5"/>
    <n v="0"/>
    <n v="3"/>
    <n v="0"/>
    <n v="0"/>
  </r>
  <r>
    <x v="4"/>
    <n v="6"/>
    <x v="1"/>
    <n v="0"/>
    <n v="0"/>
    <n v="2"/>
    <n v="1.5"/>
    <n v="0"/>
    <n v="2"/>
    <n v="0"/>
    <n v="0"/>
  </r>
  <r>
    <x v="4"/>
    <n v="6"/>
    <x v="2"/>
    <n v="0"/>
    <n v="0"/>
    <n v="2"/>
    <n v="0"/>
    <n v="0"/>
    <n v="2"/>
    <n v="0"/>
    <n v="0"/>
  </r>
  <r>
    <x v="4"/>
    <n v="6"/>
    <x v="3"/>
    <n v="0"/>
    <n v="0"/>
    <n v="2"/>
    <n v="0"/>
    <n v="0"/>
    <n v="2"/>
    <n v="0"/>
    <n v="0"/>
  </r>
  <r>
    <x v="4"/>
    <n v="6"/>
    <x v="4"/>
    <n v="0"/>
    <n v="0"/>
    <n v="2"/>
    <n v="0"/>
    <n v="0"/>
    <n v="2"/>
    <n v="0"/>
    <n v="0"/>
  </r>
  <r>
    <x v="4"/>
    <n v="6"/>
    <x v="5"/>
    <n v="24"/>
    <n v="60"/>
    <n v="3"/>
    <n v="0"/>
    <n v="52.14"/>
    <n v="0.47699999999999998"/>
    <n v="4949.0690000000004"/>
    <n v="4299.32"/>
  </r>
  <r>
    <x v="4"/>
    <n v="6"/>
    <x v="6"/>
    <n v="0"/>
    <n v="98"/>
    <n v="6"/>
    <n v="0"/>
    <n v="92.438000000000002"/>
    <n v="6.9210000000000003"/>
    <n v="8625.1460000000006"/>
    <n v="7900.78"/>
  </r>
  <r>
    <x v="4"/>
    <n v="6"/>
    <x v="7"/>
    <n v="6"/>
    <n v="200"/>
    <n v="8"/>
    <n v="2.6"/>
    <n v="193.66900000000001"/>
    <n v="11.878"/>
    <n v="17666.643"/>
    <n v="16739.155999999999"/>
  </r>
  <r>
    <x v="4"/>
    <n v="6"/>
    <x v="8"/>
    <n v="6"/>
    <n v="235"/>
    <n v="9"/>
    <n v="4.0999999999999996"/>
    <n v="229.79900000000001"/>
    <n v="13.529"/>
    <n v="20822.5"/>
    <n v="19817.557000000001"/>
  </r>
  <r>
    <x v="4"/>
    <n v="6"/>
    <x v="9"/>
    <n v="6"/>
    <n v="221"/>
    <n v="11"/>
    <n v="3.6"/>
    <n v="217.482"/>
    <n v="15.605"/>
    <n v="19527.865000000002"/>
    <n v="18555.105"/>
  </r>
  <r>
    <x v="4"/>
    <n v="6"/>
    <x v="10"/>
    <n v="0"/>
    <n v="258"/>
    <n v="11"/>
    <n v="5.7"/>
    <n v="249.184"/>
    <n v="15.179"/>
    <n v="22419.035"/>
    <n v="21373.611000000001"/>
  </r>
  <r>
    <x v="4"/>
    <n v="6"/>
    <x v="11"/>
    <n v="12"/>
    <n v="310"/>
    <n v="12"/>
    <n v="6.7"/>
    <n v="312.96499999999997"/>
    <n v="17.053000000000001"/>
    <n v="27920.206999999999"/>
    <n v="26728.653999999999"/>
  </r>
  <r>
    <x v="4"/>
    <n v="6"/>
    <x v="12"/>
    <n v="0"/>
    <n v="232"/>
    <n v="12"/>
    <n v="3.1"/>
    <n v="223.768"/>
    <n v="17.350999999999999"/>
    <n v="19935.919999999998"/>
    <n v="18953.080000000002"/>
  </r>
  <r>
    <x v="4"/>
    <n v="6"/>
    <x v="13"/>
    <n v="0"/>
    <n v="257"/>
    <n v="12"/>
    <n v="3.1"/>
    <n v="248.07499999999999"/>
    <n v="17.692"/>
    <n v="22067.27"/>
    <n v="21030.84"/>
  </r>
  <r>
    <x v="4"/>
    <n v="6"/>
    <x v="14"/>
    <n v="0"/>
    <n v="200"/>
    <n v="12"/>
    <n v="4.0999999999999996"/>
    <n v="191.82499999999999"/>
    <n v="15.766999999999999"/>
    <n v="17212.835999999999"/>
    <n v="16296.207"/>
  </r>
  <r>
    <x v="4"/>
    <n v="6"/>
    <x v="15"/>
    <n v="0"/>
    <n v="122"/>
    <n v="12"/>
    <n v="4.0999999999999996"/>
    <n v="116.12"/>
    <n v="13.678000000000001"/>
    <n v="10517.723"/>
    <n v="9753.1440000000002"/>
  </r>
  <r>
    <x v="4"/>
    <n v="6"/>
    <x v="16"/>
    <n v="0"/>
    <n v="69"/>
    <n v="12"/>
    <n v="4.5999999999999996"/>
    <n v="65.438999999999993"/>
    <n v="12.138"/>
    <n v="5967.9889999999996"/>
    <n v="5298.0190000000002"/>
  </r>
  <r>
    <x v="4"/>
    <n v="6"/>
    <x v="17"/>
    <n v="0"/>
    <n v="33"/>
    <n v="11"/>
    <n v="3.6"/>
    <n v="31.231000000000002"/>
    <n v="10.067"/>
    <n v="2874.3780000000002"/>
    <n v="2264.7080000000001"/>
  </r>
  <r>
    <x v="4"/>
    <n v="6"/>
    <x v="18"/>
    <n v="0"/>
    <n v="8"/>
    <n v="10"/>
    <n v="3.1"/>
    <n v="7.5549999999999997"/>
    <n v="8.1980000000000004"/>
    <n v="701.005"/>
    <n v="131.74700000000001"/>
  </r>
  <r>
    <x v="4"/>
    <n v="6"/>
    <x v="19"/>
    <n v="0"/>
    <n v="0"/>
    <n v="10"/>
    <n v="5.0999999999999996"/>
    <n v="0"/>
    <n v="10"/>
    <n v="0"/>
    <n v="0"/>
  </r>
  <r>
    <x v="4"/>
    <n v="6"/>
    <x v="20"/>
    <n v="0"/>
    <n v="0"/>
    <n v="9"/>
    <n v="5.0999999999999996"/>
    <n v="0"/>
    <n v="9"/>
    <n v="0"/>
    <n v="0"/>
  </r>
  <r>
    <x v="4"/>
    <n v="6"/>
    <x v="21"/>
    <n v="0"/>
    <n v="0"/>
    <n v="8"/>
    <n v="5.0999999999999996"/>
    <n v="0"/>
    <n v="8"/>
    <n v="0"/>
    <n v="0"/>
  </r>
  <r>
    <x v="4"/>
    <n v="6"/>
    <x v="22"/>
    <n v="0"/>
    <n v="0"/>
    <n v="8"/>
    <n v="6.2"/>
    <n v="0"/>
    <n v="8"/>
    <n v="0"/>
    <n v="0"/>
  </r>
  <r>
    <x v="4"/>
    <n v="6"/>
    <x v="23"/>
    <n v="0"/>
    <n v="0"/>
    <n v="8"/>
    <n v="4.0999999999999996"/>
    <n v="0"/>
    <n v="8"/>
    <n v="0"/>
    <n v="0"/>
  </r>
  <r>
    <x v="4"/>
    <n v="7"/>
    <x v="0"/>
    <n v="0"/>
    <n v="0"/>
    <n v="8"/>
    <n v="4.5999999999999996"/>
    <n v="0"/>
    <n v="8"/>
    <n v="0"/>
    <n v="0"/>
  </r>
  <r>
    <x v="4"/>
    <n v="7"/>
    <x v="1"/>
    <n v="0"/>
    <n v="0"/>
    <n v="8"/>
    <n v="5.7"/>
    <n v="0"/>
    <n v="8"/>
    <n v="0"/>
    <n v="0"/>
  </r>
  <r>
    <x v="4"/>
    <n v="7"/>
    <x v="2"/>
    <n v="0"/>
    <n v="0"/>
    <n v="8"/>
    <n v="5.0999999999999996"/>
    <n v="0"/>
    <n v="8"/>
    <n v="0"/>
    <n v="0"/>
  </r>
  <r>
    <x v="4"/>
    <n v="7"/>
    <x v="3"/>
    <n v="0"/>
    <n v="0"/>
    <n v="8"/>
    <n v="4.5999999999999996"/>
    <n v="0"/>
    <n v="8"/>
    <n v="0"/>
    <n v="0"/>
  </r>
  <r>
    <x v="4"/>
    <n v="7"/>
    <x v="4"/>
    <n v="0"/>
    <n v="0"/>
    <n v="8"/>
    <n v="5.7"/>
    <n v="0"/>
    <n v="8"/>
    <n v="0"/>
    <n v="0"/>
  </r>
  <r>
    <x v="4"/>
    <n v="7"/>
    <x v="5"/>
    <n v="56"/>
    <n v="79"/>
    <n v="8"/>
    <n v="4.5999999999999996"/>
    <n v="65.87"/>
    <n v="7.7859999999999996"/>
    <n v="5998.4679999999998"/>
    <n v="5327.8879999999999"/>
  </r>
  <r>
    <x v="4"/>
    <n v="7"/>
    <x v="6"/>
    <n v="0"/>
    <n v="68"/>
    <n v="8"/>
    <n v="5.0999999999999996"/>
    <n v="64.435000000000002"/>
    <n v="7.9329999999999998"/>
    <n v="5985.88"/>
    <n v="5315.5519999999997"/>
  </r>
  <r>
    <x v="4"/>
    <n v="7"/>
    <x v="7"/>
    <n v="0"/>
    <n v="95"/>
    <n v="9"/>
    <n v="7.2"/>
    <n v="90.204999999999998"/>
    <n v="9.4260000000000002"/>
    <n v="8325.491"/>
    <n v="7607.3789999999999"/>
  </r>
  <r>
    <x v="4"/>
    <n v="7"/>
    <x v="8"/>
    <n v="6"/>
    <n v="222"/>
    <n v="9"/>
    <n v="7.7"/>
    <n v="217.05500000000001"/>
    <n v="11.677"/>
    <n v="19829.888999999999"/>
    <n v="18849.673999999999"/>
  </r>
  <r>
    <x v="4"/>
    <n v="7"/>
    <x v="9"/>
    <n v="73"/>
    <n v="364"/>
    <n v="11"/>
    <n v="7.7"/>
    <n v="423.43200000000002"/>
    <n v="17.504999999999999"/>
    <n v="37680.358999999997"/>
    <n v="36204.160000000003"/>
  </r>
  <r>
    <x v="4"/>
    <n v="7"/>
    <x v="10"/>
    <n v="36"/>
    <n v="411"/>
    <n v="11"/>
    <n v="9.3000000000000007"/>
    <n v="446.87299999999999"/>
    <n v="17.341999999999999"/>
    <n v="39812.980000000003"/>
    <n v="38270.262000000002"/>
  </r>
  <r>
    <x v="4"/>
    <n v="7"/>
    <x v="11"/>
    <n v="30"/>
    <n v="420"/>
    <n v="11"/>
    <n v="7.2"/>
    <n v="453.28399999999999"/>
    <n v="18.681999999999999"/>
    <n v="40139.839999999997"/>
    <n v="38586.788999999997"/>
  </r>
  <r>
    <x v="4"/>
    <n v="7"/>
    <x v="12"/>
    <n v="18"/>
    <n v="323"/>
    <n v="12"/>
    <n v="6.2"/>
    <n v="331.59800000000001"/>
    <n v="18.055"/>
    <n v="29448.125"/>
    <n v="28214.153999999999"/>
  </r>
  <r>
    <x v="4"/>
    <n v="7"/>
    <x v="13"/>
    <n v="18"/>
    <n v="336"/>
    <n v="12"/>
    <n v="7.2"/>
    <n v="342.89600000000002"/>
    <n v="17.497"/>
    <n v="30527.634999999998"/>
    <n v="29263.217000000001"/>
  </r>
  <r>
    <x v="4"/>
    <n v="7"/>
    <x v="14"/>
    <n v="0"/>
    <n v="183"/>
    <n v="13"/>
    <n v="7.2"/>
    <n v="175.25299999999999"/>
    <n v="15.45"/>
    <n v="15748.248"/>
    <n v="14866.187"/>
  </r>
  <r>
    <x v="4"/>
    <n v="7"/>
    <x v="15"/>
    <n v="12"/>
    <n v="199"/>
    <n v="13"/>
    <n v="6.7"/>
    <n v="197.86699999999999"/>
    <n v="15.737"/>
    <n v="17741.338"/>
    <n v="16812.057000000001"/>
  </r>
  <r>
    <x v="4"/>
    <n v="7"/>
    <x v="16"/>
    <n v="233"/>
    <n v="194"/>
    <n v="14"/>
    <n v="5.0999999999999996"/>
    <n v="284.70100000000002"/>
    <n v="19.266999999999999"/>
    <n v="24360.026999999998"/>
    <n v="23264.223000000002"/>
  </r>
  <r>
    <x v="4"/>
    <n v="7"/>
    <x v="17"/>
    <n v="290"/>
    <n v="95"/>
    <n v="13"/>
    <n v="5.0999999999999996"/>
    <n v="143.34800000000001"/>
    <n v="15.284000000000001"/>
    <n v="11236.348"/>
    <n v="10456.181"/>
  </r>
  <r>
    <x v="4"/>
    <n v="7"/>
    <x v="18"/>
    <n v="48"/>
    <n v="21"/>
    <n v="12"/>
    <n v="5.7"/>
    <n v="17.675000000000001"/>
    <n v="11.153"/>
    <n v="1618.9649999999999"/>
    <n v="1032.835"/>
  </r>
  <r>
    <x v="4"/>
    <n v="7"/>
    <x v="19"/>
    <n v="0"/>
    <n v="0"/>
    <n v="11"/>
    <n v="5.0999999999999996"/>
    <n v="0"/>
    <n v="11"/>
    <n v="0"/>
    <n v="0"/>
  </r>
  <r>
    <x v="4"/>
    <n v="7"/>
    <x v="20"/>
    <n v="0"/>
    <n v="0"/>
    <n v="10"/>
    <n v="4.5999999999999996"/>
    <n v="0"/>
    <n v="10"/>
    <n v="0"/>
    <n v="0"/>
  </r>
  <r>
    <x v="4"/>
    <n v="7"/>
    <x v="21"/>
    <n v="0"/>
    <n v="0"/>
    <n v="10"/>
    <n v="5.7"/>
    <n v="0"/>
    <n v="10"/>
    <n v="0"/>
    <n v="0"/>
  </r>
  <r>
    <x v="4"/>
    <n v="7"/>
    <x v="22"/>
    <n v="0"/>
    <n v="0"/>
    <n v="9"/>
    <n v="7.2"/>
    <n v="0"/>
    <n v="9"/>
    <n v="0"/>
    <n v="0"/>
  </r>
  <r>
    <x v="4"/>
    <n v="7"/>
    <x v="23"/>
    <n v="0"/>
    <n v="0"/>
    <n v="8"/>
    <n v="5.0999999999999996"/>
    <n v="0"/>
    <n v="8"/>
    <n v="0"/>
    <n v="0"/>
  </r>
  <r>
    <x v="4"/>
    <n v="8"/>
    <x v="0"/>
    <n v="0"/>
    <n v="0"/>
    <n v="7"/>
    <n v="5.0999999999999996"/>
    <n v="0"/>
    <n v="7"/>
    <n v="0"/>
    <n v="0"/>
  </r>
  <r>
    <x v="4"/>
    <n v="8"/>
    <x v="1"/>
    <n v="0"/>
    <n v="0"/>
    <n v="7"/>
    <n v="4.5999999999999996"/>
    <n v="0"/>
    <n v="7"/>
    <n v="0"/>
    <n v="0"/>
  </r>
  <r>
    <x v="4"/>
    <n v="8"/>
    <x v="2"/>
    <n v="0"/>
    <n v="0"/>
    <n v="8"/>
    <n v="4.5999999999999996"/>
    <n v="0"/>
    <n v="8"/>
    <n v="0"/>
    <n v="0"/>
  </r>
  <r>
    <x v="4"/>
    <n v="8"/>
    <x v="3"/>
    <n v="0"/>
    <n v="0"/>
    <n v="8"/>
    <n v="4.0999999999999996"/>
    <n v="0"/>
    <n v="8"/>
    <n v="0"/>
    <n v="0"/>
  </r>
  <r>
    <x v="4"/>
    <n v="8"/>
    <x v="4"/>
    <n v="0"/>
    <n v="0"/>
    <n v="8"/>
    <n v="5.7"/>
    <n v="0"/>
    <n v="8"/>
    <n v="0"/>
    <n v="0"/>
  </r>
  <r>
    <x v="4"/>
    <n v="8"/>
    <x v="5"/>
    <n v="0"/>
    <n v="36"/>
    <n v="9"/>
    <n v="6.7"/>
    <n v="33.777999999999999"/>
    <n v="8.2550000000000008"/>
    <n v="3133.55"/>
    <n v="2518.9540000000002"/>
  </r>
  <r>
    <x v="4"/>
    <n v="8"/>
    <x v="6"/>
    <n v="0"/>
    <n v="98"/>
    <n v="9"/>
    <n v="5.0999999999999996"/>
    <n v="92.44"/>
    <n v="9.5"/>
    <n v="8528.9609999999993"/>
    <n v="7806.6049999999996"/>
  </r>
  <r>
    <x v="4"/>
    <n v="8"/>
    <x v="7"/>
    <n v="0"/>
    <n v="162"/>
    <n v="10"/>
    <n v="7.2"/>
    <n v="154.21299999999999"/>
    <n v="11.651999999999999"/>
    <n v="14094.286"/>
    <n v="13250.383"/>
  </r>
  <r>
    <x v="4"/>
    <n v="8"/>
    <x v="8"/>
    <n v="6"/>
    <n v="235"/>
    <n v="10"/>
    <n v="6.7"/>
    <n v="229.69399999999999"/>
    <n v="13.279"/>
    <n v="20836.328000000001"/>
    <n v="19831.035"/>
  </r>
  <r>
    <x v="4"/>
    <n v="8"/>
    <x v="9"/>
    <n v="12"/>
    <n v="292"/>
    <n v="11"/>
    <n v="7.2"/>
    <n v="292.28899999999999"/>
    <n v="15.404"/>
    <n v="26267.73"/>
    <n v="25121.155999999999"/>
  </r>
  <r>
    <x v="4"/>
    <n v="8"/>
    <x v="10"/>
    <n v="6"/>
    <n v="192"/>
    <n v="11"/>
    <n v="8.1999999999999993"/>
    <n v="190.07300000000001"/>
    <n v="13.391999999999999"/>
    <n v="17237.883000000002"/>
    <n v="16320.656000000001"/>
  </r>
  <r>
    <x v="4"/>
    <n v="8"/>
    <x v="11"/>
    <n v="90"/>
    <n v="420"/>
    <n v="12"/>
    <n v="8.6999999999999993"/>
    <n v="512.95899999999995"/>
    <n v="19.451000000000001"/>
    <n v="45264.737999999998"/>
    <n v="43544.93"/>
  </r>
  <r>
    <x v="4"/>
    <n v="8"/>
    <x v="12"/>
    <n v="12"/>
    <n v="269"/>
    <n v="11"/>
    <n v="9.8000000000000007"/>
    <n v="272.024"/>
    <n v="14.564"/>
    <n v="24541.393"/>
    <n v="23440.813999999998"/>
  </r>
  <r>
    <x v="4"/>
    <n v="8"/>
    <x v="13"/>
    <n v="263"/>
    <n v="386"/>
    <n v="13"/>
    <n v="8.6999999999999993"/>
    <n v="644.30499999999995"/>
    <n v="22.702999999999999"/>
    <n v="55989.508000000002"/>
    <n v="53891.758000000002"/>
  </r>
  <r>
    <x v="4"/>
    <n v="8"/>
    <x v="14"/>
    <n v="24"/>
    <n v="303"/>
    <n v="12"/>
    <n v="6.2"/>
    <n v="311.94299999999998"/>
    <n v="18.010000000000002"/>
    <n v="27699.294999999998"/>
    <n v="26513.809000000001"/>
  </r>
  <r>
    <x v="4"/>
    <n v="8"/>
    <x v="15"/>
    <n v="35"/>
    <n v="262"/>
    <n v="12"/>
    <n v="8.6999999999999993"/>
    <n v="277.47000000000003"/>
    <n v="15.752000000000001"/>
    <n v="24853.025000000001"/>
    <n v="23744.219000000001"/>
  </r>
  <r>
    <x v="4"/>
    <n v="8"/>
    <x v="16"/>
    <n v="349"/>
    <n v="179"/>
    <n v="12"/>
    <n v="8.1999999999999993"/>
    <n v="320.84100000000001"/>
    <n v="16.597999999999999"/>
    <n v="27497.506000000001"/>
    <n v="26317.546999999999"/>
  </r>
  <r>
    <x v="4"/>
    <n v="8"/>
    <x v="17"/>
    <n v="285"/>
    <n v="96"/>
    <n v="12"/>
    <n v="4.0999999999999996"/>
    <n v="143.643"/>
    <n v="14.768000000000001"/>
    <n v="11318.286"/>
    <n v="10536.33"/>
  </r>
  <r>
    <x v="4"/>
    <n v="8"/>
    <x v="18"/>
    <n v="93"/>
    <n v="23"/>
    <n v="11"/>
    <n v="6.7"/>
    <n v="19.295000000000002"/>
    <n v="10.236000000000001"/>
    <n v="1774.472"/>
    <n v="1185.4549999999999"/>
  </r>
  <r>
    <x v="4"/>
    <n v="8"/>
    <x v="19"/>
    <n v="0"/>
    <n v="0"/>
    <n v="11"/>
    <n v="3.6"/>
    <n v="0"/>
    <n v="11"/>
    <n v="0"/>
    <n v="0"/>
  </r>
  <r>
    <x v="4"/>
    <n v="8"/>
    <x v="20"/>
    <n v="0"/>
    <n v="0"/>
    <n v="11"/>
    <n v="4.0999999999999996"/>
    <n v="0"/>
    <n v="11"/>
    <n v="0"/>
    <n v="0"/>
  </r>
  <r>
    <x v="4"/>
    <n v="8"/>
    <x v="21"/>
    <n v="0"/>
    <n v="0"/>
    <n v="11"/>
    <n v="4.0999999999999996"/>
    <n v="0"/>
    <n v="11"/>
    <n v="0"/>
    <n v="0"/>
  </r>
  <r>
    <x v="4"/>
    <n v="8"/>
    <x v="22"/>
    <n v="0"/>
    <n v="0"/>
    <n v="9"/>
    <n v="3.1"/>
    <n v="0"/>
    <n v="9"/>
    <n v="0"/>
    <n v="0"/>
  </r>
  <r>
    <x v="4"/>
    <n v="8"/>
    <x v="23"/>
    <n v="0"/>
    <n v="0"/>
    <n v="9"/>
    <n v="0"/>
    <n v="0"/>
    <n v="9"/>
    <n v="0"/>
    <n v="0"/>
  </r>
  <r>
    <x v="4"/>
    <n v="9"/>
    <x v="0"/>
    <n v="0"/>
    <n v="0"/>
    <n v="9"/>
    <n v="0"/>
    <n v="0"/>
    <n v="9"/>
    <n v="0"/>
    <n v="0"/>
  </r>
  <r>
    <x v="4"/>
    <n v="9"/>
    <x v="1"/>
    <n v="0"/>
    <n v="0"/>
    <n v="9"/>
    <n v="1.5"/>
    <n v="0"/>
    <n v="9"/>
    <n v="0"/>
    <n v="0"/>
  </r>
  <r>
    <x v="4"/>
    <n v="9"/>
    <x v="2"/>
    <n v="0"/>
    <n v="0"/>
    <n v="8"/>
    <n v="1.5"/>
    <n v="0"/>
    <n v="8"/>
    <n v="0"/>
    <n v="0"/>
  </r>
  <r>
    <x v="4"/>
    <n v="9"/>
    <x v="3"/>
    <n v="0"/>
    <n v="0"/>
    <n v="8"/>
    <n v="0"/>
    <n v="0"/>
    <n v="8"/>
    <n v="0"/>
    <n v="0"/>
  </r>
  <r>
    <x v="4"/>
    <n v="9"/>
    <x v="4"/>
    <n v="0"/>
    <n v="0"/>
    <n v="7"/>
    <n v="0"/>
    <n v="0"/>
    <n v="7"/>
    <n v="0"/>
    <n v="0"/>
  </r>
  <r>
    <x v="4"/>
    <n v="9"/>
    <x v="5"/>
    <n v="141"/>
    <n v="75"/>
    <n v="8"/>
    <n v="1.5"/>
    <n v="66.584999999999994"/>
    <n v="7.5460000000000003"/>
    <n v="5847.3249999999998"/>
    <n v="5179.7690000000002"/>
  </r>
  <r>
    <x v="4"/>
    <n v="9"/>
    <x v="6"/>
    <n v="148"/>
    <n v="147"/>
    <n v="10"/>
    <n v="3.1"/>
    <n v="177.57"/>
    <n v="13.13"/>
    <n v="15343.065000000001"/>
    <n v="14470.438"/>
  </r>
  <r>
    <x v="4"/>
    <n v="9"/>
    <x v="7"/>
    <n v="426"/>
    <n v="206"/>
    <n v="12"/>
    <n v="5.0999999999999996"/>
    <n v="411.09500000000003"/>
    <n v="20.024000000000001"/>
    <n v="35096.328000000001"/>
    <n v="33698.648000000001"/>
  </r>
  <r>
    <x v="4"/>
    <n v="9"/>
    <x v="8"/>
    <n v="323"/>
    <n v="297"/>
    <n v="13"/>
    <n v="3.6"/>
    <n v="521.68299999999999"/>
    <n v="26.114999999999998"/>
    <n v="44345.781000000003"/>
    <n v="42656.535000000003"/>
  </r>
  <r>
    <x v="4"/>
    <n v="9"/>
    <x v="9"/>
    <n v="605"/>
    <n v="266"/>
    <n v="14"/>
    <n v="3.6"/>
    <n v="791.23500000000001"/>
    <n v="34.262"/>
    <n v="64952.035000000003"/>
    <n v="62508.375"/>
  </r>
  <r>
    <x v="4"/>
    <n v="9"/>
    <x v="10"/>
    <n v="747"/>
    <n v="216"/>
    <n v="16"/>
    <n v="3.6"/>
    <n v="947.85400000000004"/>
    <n v="40.869"/>
    <n v="75410.843999999997"/>
    <n v="72528.906000000003"/>
  </r>
  <r>
    <x v="4"/>
    <n v="9"/>
    <x v="11"/>
    <n v="709"/>
    <n v="273"/>
    <n v="18"/>
    <n v="2.6"/>
    <n v="1008.746"/>
    <n v="47.508000000000003"/>
    <n v="77573.539000000004"/>
    <n v="74596.327999999994"/>
  </r>
  <r>
    <x v="4"/>
    <n v="9"/>
    <x v="12"/>
    <n v="354"/>
    <n v="400"/>
    <n v="18"/>
    <n v="2.6"/>
    <n v="770.80200000000002"/>
    <n v="41.456000000000003"/>
    <n v="61160.18"/>
    <n v="58866.207000000002"/>
  </r>
  <r>
    <x v="4"/>
    <n v="9"/>
    <x v="13"/>
    <n v="556"/>
    <n v="324"/>
    <n v="20"/>
    <n v="1.5"/>
    <n v="857.32"/>
    <n v="48.747"/>
    <n v="65465.663999999997"/>
    <n v="63001.351999999999"/>
  </r>
  <r>
    <x v="4"/>
    <n v="9"/>
    <x v="14"/>
    <n v="661"/>
    <n v="222"/>
    <n v="20"/>
    <n v="3.6"/>
    <n v="763.78599999999994"/>
    <n v="40.412999999999997"/>
    <n v="60702.042999999998"/>
    <n v="58425.824000000001"/>
  </r>
  <r>
    <x v="4"/>
    <n v="9"/>
    <x v="15"/>
    <n v="396"/>
    <n v="248"/>
    <n v="21"/>
    <n v="2.6"/>
    <n v="496.83199999999999"/>
    <n v="36.094999999999999"/>
    <n v="40022.879000000001"/>
    <n v="38473.531000000003"/>
  </r>
  <r>
    <x v="4"/>
    <n v="9"/>
    <x v="16"/>
    <n v="565"/>
    <n v="120"/>
    <n v="18"/>
    <n v="6.2"/>
    <n v="358.488"/>
    <n v="24.748999999999999"/>
    <n v="29026.103999999999"/>
    <n v="27803.928"/>
  </r>
  <r>
    <x v="4"/>
    <n v="9"/>
    <x v="17"/>
    <n v="386"/>
    <n v="88"/>
    <n v="17"/>
    <n v="4.0999999999999996"/>
    <n v="156.09399999999999"/>
    <n v="20.268999999999998"/>
    <n v="11571.672"/>
    <n v="10784.171"/>
  </r>
  <r>
    <x v="4"/>
    <n v="9"/>
    <x v="18"/>
    <n v="116"/>
    <n v="25"/>
    <n v="16"/>
    <n v="3.1"/>
    <n v="19.236999999999998"/>
    <n v="15.131"/>
    <n v="1731.1220000000001"/>
    <n v="1142.9100000000001"/>
  </r>
  <r>
    <x v="4"/>
    <n v="9"/>
    <x v="19"/>
    <n v="0"/>
    <n v="0"/>
    <n v="14"/>
    <n v="2.6"/>
    <n v="0"/>
    <n v="14"/>
    <n v="0"/>
    <n v="0"/>
  </r>
  <r>
    <x v="4"/>
    <n v="9"/>
    <x v="20"/>
    <n v="0"/>
    <n v="0"/>
    <n v="12"/>
    <n v="0"/>
    <n v="0"/>
    <n v="12"/>
    <n v="0"/>
    <n v="0"/>
  </r>
  <r>
    <x v="4"/>
    <n v="9"/>
    <x v="21"/>
    <n v="0"/>
    <n v="0"/>
    <n v="11"/>
    <n v="0"/>
    <n v="0"/>
    <n v="11"/>
    <n v="0"/>
    <n v="0"/>
  </r>
  <r>
    <x v="4"/>
    <n v="9"/>
    <x v="22"/>
    <n v="0"/>
    <n v="0"/>
    <n v="9"/>
    <n v="1.5"/>
    <n v="0"/>
    <n v="9"/>
    <n v="0"/>
    <n v="0"/>
  </r>
  <r>
    <x v="4"/>
    <n v="9"/>
    <x v="23"/>
    <n v="0"/>
    <n v="0"/>
    <n v="8"/>
    <n v="0"/>
    <n v="0"/>
    <n v="8"/>
    <n v="0"/>
    <n v="0"/>
  </r>
  <r>
    <x v="4"/>
    <n v="10"/>
    <x v="0"/>
    <n v="0"/>
    <n v="0"/>
    <n v="7"/>
    <n v="0"/>
    <n v="0"/>
    <n v="7"/>
    <n v="0"/>
    <n v="0"/>
  </r>
  <r>
    <x v="4"/>
    <n v="10"/>
    <x v="1"/>
    <n v="0"/>
    <n v="0"/>
    <n v="7"/>
    <n v="0"/>
    <n v="0"/>
    <n v="7"/>
    <n v="0"/>
    <n v="0"/>
  </r>
  <r>
    <x v="4"/>
    <n v="10"/>
    <x v="2"/>
    <n v="0"/>
    <n v="0"/>
    <n v="6"/>
    <n v="0"/>
    <n v="0"/>
    <n v="6"/>
    <n v="0"/>
    <n v="0"/>
  </r>
  <r>
    <x v="4"/>
    <n v="10"/>
    <x v="3"/>
    <n v="0"/>
    <n v="0"/>
    <n v="6"/>
    <n v="0"/>
    <n v="0"/>
    <n v="6"/>
    <n v="0"/>
    <n v="0"/>
  </r>
  <r>
    <x v="4"/>
    <n v="10"/>
    <x v="4"/>
    <n v="0"/>
    <n v="0"/>
    <n v="5"/>
    <n v="0"/>
    <n v="0"/>
    <n v="5"/>
    <n v="0"/>
    <n v="0"/>
  </r>
  <r>
    <x v="4"/>
    <n v="10"/>
    <x v="5"/>
    <n v="132"/>
    <n v="74"/>
    <n v="7"/>
    <n v="0"/>
    <n v="66.138999999999996"/>
    <n v="5.3529999999999998"/>
    <n v="5868.6790000000001"/>
    <n v="5200.6949999999997"/>
  </r>
  <r>
    <x v="4"/>
    <n v="10"/>
    <x v="6"/>
    <n v="436"/>
    <n v="120"/>
    <n v="11"/>
    <n v="0"/>
    <n v="231.101"/>
    <n v="19.440999999999999"/>
    <n v="18167.282999999999"/>
    <n v="17227.734"/>
  </r>
  <r>
    <x v="4"/>
    <n v="10"/>
    <x v="7"/>
    <n v="598"/>
    <n v="144"/>
    <n v="13"/>
    <n v="1.5"/>
    <n v="440.01799999999997"/>
    <n v="26.556000000000001"/>
    <n v="36095.175999999999"/>
    <n v="34667.413999999997"/>
  </r>
  <r>
    <x v="4"/>
    <n v="10"/>
    <x v="8"/>
    <n v="657"/>
    <n v="185"/>
    <n v="15"/>
    <n v="0"/>
    <n v="645.77700000000004"/>
    <n v="43.517000000000003"/>
    <n v="50176.565999999999"/>
    <n v="48288.527000000002"/>
  </r>
  <r>
    <x v="4"/>
    <n v="10"/>
    <x v="9"/>
    <n v="732"/>
    <n v="190"/>
    <n v="17"/>
    <n v="1.5"/>
    <n v="823.596"/>
    <n v="44.366"/>
    <n v="64231.487999999998"/>
    <n v="61816.648000000001"/>
  </r>
  <r>
    <x v="4"/>
    <n v="10"/>
    <x v="10"/>
    <n v="795"/>
    <n v="185"/>
    <n v="19"/>
    <n v="1.5"/>
    <n v="956.92100000000005"/>
    <n v="50.936"/>
    <n v="72238.648000000001"/>
    <n v="69493.585999999996"/>
  </r>
  <r>
    <x v="4"/>
    <n v="10"/>
    <x v="11"/>
    <n v="811"/>
    <n v="190"/>
    <n v="20"/>
    <n v="3.6"/>
    <n v="1019.711"/>
    <n v="46.923999999999999"/>
    <n v="78657.437999999995"/>
    <n v="75631.875"/>
  </r>
  <r>
    <x v="4"/>
    <n v="10"/>
    <x v="12"/>
    <n v="821"/>
    <n v="184"/>
    <n v="20"/>
    <n v="4.5999999999999996"/>
    <n v="1015.241"/>
    <n v="44.686999999999998"/>
    <n v="79227.804999999993"/>
    <n v="76176.633000000002"/>
  </r>
  <r>
    <x v="4"/>
    <n v="10"/>
    <x v="13"/>
    <n v="795"/>
    <n v="178"/>
    <n v="20"/>
    <n v="5.0999999999999996"/>
    <n v="926.12699999999995"/>
    <n v="41.338999999999999"/>
    <n v="73479.335999999996"/>
    <n v="70681.148000000001"/>
  </r>
  <r>
    <x v="4"/>
    <n v="10"/>
    <x v="14"/>
    <n v="762"/>
    <n v="162"/>
    <n v="21"/>
    <n v="3.1"/>
    <n v="783.41899999999998"/>
    <n v="43.124000000000002"/>
    <n v="61380.144999999997"/>
    <n v="59077.620999999999"/>
  </r>
  <r>
    <x v="4"/>
    <n v="10"/>
    <x v="15"/>
    <n v="703"/>
    <n v="143"/>
    <n v="20"/>
    <n v="6.2"/>
    <n v="591.14"/>
    <n v="31.93"/>
    <n v="48322.156000000003"/>
    <n v="46498.597999999998"/>
  </r>
  <r>
    <x v="4"/>
    <n v="10"/>
    <x v="16"/>
    <n v="600"/>
    <n v="114"/>
    <n v="19"/>
    <n v="4.0999999999999996"/>
    <n v="367.70800000000003"/>
    <n v="28.23"/>
    <n v="29227.476999999999"/>
    <n v="27999.682000000001"/>
  </r>
  <r>
    <x v="4"/>
    <n v="10"/>
    <x v="17"/>
    <n v="414"/>
    <n v="80"/>
    <n v="18"/>
    <n v="4.0999999999999996"/>
    <n v="154.53100000000001"/>
    <n v="21.274000000000001"/>
    <n v="11227.376"/>
    <n v="10447.404"/>
  </r>
  <r>
    <x v="4"/>
    <n v="10"/>
    <x v="18"/>
    <n v="121"/>
    <n v="25"/>
    <n v="16"/>
    <n v="2.1"/>
    <n v="19.215"/>
    <n v="15.076000000000001"/>
    <n v="1729.5809999999999"/>
    <n v="1141.3979999999999"/>
  </r>
  <r>
    <x v="4"/>
    <n v="10"/>
    <x v="19"/>
    <n v="0"/>
    <n v="0"/>
    <n v="14"/>
    <n v="2.1"/>
    <n v="0"/>
    <n v="14"/>
    <n v="0"/>
    <n v="0"/>
  </r>
  <r>
    <x v="4"/>
    <n v="10"/>
    <x v="20"/>
    <n v="0"/>
    <n v="0"/>
    <n v="13"/>
    <n v="2.6"/>
    <n v="0"/>
    <n v="13"/>
    <n v="0"/>
    <n v="0"/>
  </r>
  <r>
    <x v="4"/>
    <n v="10"/>
    <x v="21"/>
    <n v="0"/>
    <n v="0"/>
    <n v="11"/>
    <n v="2.1"/>
    <n v="0"/>
    <n v="11"/>
    <n v="0"/>
    <n v="0"/>
  </r>
  <r>
    <x v="4"/>
    <n v="10"/>
    <x v="22"/>
    <n v="0"/>
    <n v="0"/>
    <n v="11"/>
    <n v="2.6"/>
    <n v="0"/>
    <n v="11"/>
    <n v="0"/>
    <n v="0"/>
  </r>
  <r>
    <x v="4"/>
    <n v="10"/>
    <x v="23"/>
    <n v="0"/>
    <n v="0"/>
    <n v="9"/>
    <n v="1.5"/>
    <n v="0"/>
    <n v="9"/>
    <n v="0"/>
    <n v="0"/>
  </r>
  <r>
    <x v="4"/>
    <n v="11"/>
    <x v="0"/>
    <n v="0"/>
    <n v="0"/>
    <n v="9"/>
    <n v="0"/>
    <n v="0"/>
    <n v="9"/>
    <n v="0"/>
    <n v="0"/>
  </r>
  <r>
    <x v="4"/>
    <n v="11"/>
    <x v="1"/>
    <n v="0"/>
    <n v="0"/>
    <n v="9"/>
    <n v="0"/>
    <n v="0"/>
    <n v="9"/>
    <n v="0"/>
    <n v="0"/>
  </r>
  <r>
    <x v="4"/>
    <n v="11"/>
    <x v="2"/>
    <n v="0"/>
    <n v="0"/>
    <n v="7"/>
    <n v="0"/>
    <n v="0"/>
    <n v="7"/>
    <n v="0"/>
    <n v="0"/>
  </r>
  <r>
    <x v="4"/>
    <n v="11"/>
    <x v="3"/>
    <n v="0"/>
    <n v="0"/>
    <n v="7"/>
    <n v="0"/>
    <n v="0"/>
    <n v="7"/>
    <n v="0"/>
    <n v="0"/>
  </r>
  <r>
    <x v="4"/>
    <n v="11"/>
    <x v="4"/>
    <n v="0"/>
    <n v="0"/>
    <n v="7"/>
    <n v="0"/>
    <n v="0"/>
    <n v="7"/>
    <n v="0"/>
    <n v="0"/>
  </r>
  <r>
    <x v="4"/>
    <n v="11"/>
    <x v="5"/>
    <n v="0"/>
    <n v="57"/>
    <n v="9"/>
    <n v="0"/>
    <n v="51.395000000000003"/>
    <n v="6.66"/>
    <n v="4800.9660000000003"/>
    <n v="4154.1270000000004"/>
  </r>
  <r>
    <x v="4"/>
    <n v="11"/>
    <x v="6"/>
    <n v="13"/>
    <n v="137"/>
    <n v="11"/>
    <n v="2.1"/>
    <n v="131.89699999999999"/>
    <n v="13.019"/>
    <n v="11913.716"/>
    <n v="11118.694"/>
  </r>
  <r>
    <x v="4"/>
    <n v="11"/>
    <x v="7"/>
    <n v="62"/>
    <n v="232"/>
    <n v="12"/>
    <n v="4.0999999999999996"/>
    <n v="253.84800000000001"/>
    <n v="16.981999999999999"/>
    <n v="22495.09"/>
    <n v="21447.717000000001"/>
  </r>
  <r>
    <x v="4"/>
    <n v="11"/>
    <x v="8"/>
    <n v="487"/>
    <n v="257"/>
    <n v="14"/>
    <n v="1.5"/>
    <n v="598.90700000000004"/>
    <n v="32.716000000000001"/>
    <n v="49228.23"/>
    <n v="47373.313000000002"/>
  </r>
  <r>
    <x v="4"/>
    <n v="11"/>
    <x v="9"/>
    <n v="659"/>
    <n v="226"/>
    <n v="17"/>
    <n v="0"/>
    <n v="798.85699999999997"/>
    <n v="51.814999999999998"/>
    <n v="59913.281000000003"/>
    <n v="57667.461000000003"/>
  </r>
  <r>
    <x v="4"/>
    <n v="11"/>
    <x v="10"/>
    <n v="729"/>
    <n v="223"/>
    <n v="19"/>
    <n v="1.5"/>
    <n v="938.15899999999999"/>
    <n v="50.29"/>
    <n v="71068.929999999993"/>
    <n v="68373.468999999997"/>
  </r>
  <r>
    <x v="4"/>
    <n v="11"/>
    <x v="11"/>
    <n v="751"/>
    <n v="225"/>
    <n v="22"/>
    <n v="2.1"/>
    <n v="1001.479"/>
    <n v="52.835999999999999"/>
    <n v="74858.398000000001"/>
    <n v="72000.547000000006"/>
  </r>
  <r>
    <x v="4"/>
    <n v="11"/>
    <x v="12"/>
    <n v="749"/>
    <n v="224"/>
    <n v="23"/>
    <n v="1.5"/>
    <n v="990.59"/>
    <n v="56.371000000000002"/>
    <n v="72626.289000000004"/>
    <n v="69864.679999999993"/>
  </r>
  <r>
    <x v="4"/>
    <n v="11"/>
    <x v="13"/>
    <n v="753"/>
    <n v="201"/>
    <n v="24"/>
    <n v="5.0999999999999996"/>
    <n v="915.21299999999997"/>
    <n v="45.061999999999998"/>
    <n v="71239.695000000007"/>
    <n v="68537.016000000003"/>
  </r>
  <r>
    <x v="4"/>
    <n v="11"/>
    <x v="14"/>
    <n v="661"/>
    <n v="214"/>
    <n v="23"/>
    <n v="3.1"/>
    <n v="756.1"/>
    <n v="44.332999999999998"/>
    <n v="58897.375"/>
    <n v="56690.394999999997"/>
  </r>
  <r>
    <x v="4"/>
    <n v="11"/>
    <x v="15"/>
    <n v="615"/>
    <n v="174"/>
    <n v="23"/>
    <n v="5.0999999999999996"/>
    <n v="567.40899999999999"/>
    <n v="35.935000000000002"/>
    <n v="45554.745999999999"/>
    <n v="43825.23"/>
  </r>
  <r>
    <x v="4"/>
    <n v="11"/>
    <x v="16"/>
    <n v="501"/>
    <n v="141"/>
    <n v="22"/>
    <n v="3.6"/>
    <n v="351.017"/>
    <n v="31.193000000000001"/>
    <n v="27737.794999999998"/>
    <n v="26551.254000000001"/>
  </r>
  <r>
    <x v="4"/>
    <n v="11"/>
    <x v="17"/>
    <n v="319"/>
    <n v="91"/>
    <n v="21"/>
    <n v="2.1"/>
    <n v="146.78700000000001"/>
    <n v="25.056000000000001"/>
    <n v="10883.868"/>
    <n v="10111.369000000001"/>
  </r>
  <r>
    <x v="4"/>
    <n v="11"/>
    <x v="18"/>
    <n v="118"/>
    <n v="25"/>
    <n v="18"/>
    <n v="2.1"/>
    <n v="19.190999999999999"/>
    <n v="17.091999999999999"/>
    <n v="1711.739"/>
    <n v="1123.8879999999999"/>
  </r>
  <r>
    <x v="4"/>
    <n v="11"/>
    <x v="19"/>
    <n v="0"/>
    <n v="0"/>
    <n v="16"/>
    <n v="2.6"/>
    <n v="0"/>
    <n v="16"/>
    <n v="0"/>
    <n v="0"/>
  </r>
  <r>
    <x v="4"/>
    <n v="11"/>
    <x v="20"/>
    <n v="0"/>
    <n v="0"/>
    <n v="14"/>
    <n v="3.6"/>
    <n v="0"/>
    <n v="14"/>
    <n v="0"/>
    <n v="0"/>
  </r>
  <r>
    <x v="4"/>
    <n v="11"/>
    <x v="21"/>
    <n v="0"/>
    <n v="0"/>
    <n v="14"/>
    <n v="1.5"/>
    <n v="0"/>
    <n v="14"/>
    <n v="0"/>
    <n v="0"/>
  </r>
  <r>
    <x v="4"/>
    <n v="11"/>
    <x v="22"/>
    <n v="0"/>
    <n v="0"/>
    <n v="13"/>
    <n v="1.5"/>
    <n v="0"/>
    <n v="13"/>
    <n v="0"/>
    <n v="0"/>
  </r>
  <r>
    <x v="4"/>
    <n v="11"/>
    <x v="23"/>
    <n v="0"/>
    <n v="0"/>
    <n v="12"/>
    <n v="1.5"/>
    <n v="0"/>
    <n v="12"/>
    <n v="0"/>
    <n v="0"/>
  </r>
  <r>
    <x v="4"/>
    <n v="12"/>
    <x v="0"/>
    <n v="0"/>
    <n v="0"/>
    <n v="12"/>
    <n v="1.5"/>
    <n v="0"/>
    <n v="12"/>
    <n v="0"/>
    <n v="0"/>
  </r>
  <r>
    <x v="4"/>
    <n v="12"/>
    <x v="1"/>
    <n v="0"/>
    <n v="0"/>
    <n v="12"/>
    <n v="0"/>
    <n v="0"/>
    <n v="12"/>
    <n v="0"/>
    <n v="0"/>
  </r>
  <r>
    <x v="4"/>
    <n v="12"/>
    <x v="2"/>
    <n v="0"/>
    <n v="0"/>
    <n v="14"/>
    <n v="0"/>
    <n v="0"/>
    <n v="14"/>
    <n v="0"/>
    <n v="0"/>
  </r>
  <r>
    <x v="4"/>
    <n v="12"/>
    <x v="3"/>
    <n v="0"/>
    <n v="0"/>
    <n v="14"/>
    <n v="1.5"/>
    <n v="0"/>
    <n v="14"/>
    <n v="0"/>
    <n v="0"/>
  </r>
  <r>
    <x v="4"/>
    <n v="12"/>
    <x v="4"/>
    <n v="0"/>
    <n v="0"/>
    <n v="17"/>
    <n v="5.0999999999999996"/>
    <n v="0"/>
    <n v="17"/>
    <n v="0"/>
    <n v="0"/>
  </r>
  <r>
    <x v="4"/>
    <n v="12"/>
    <x v="5"/>
    <n v="153"/>
    <n v="78"/>
    <n v="15"/>
    <n v="6.2"/>
    <n v="70.703999999999994"/>
    <n v="15.028"/>
    <n v="5952.7110000000002"/>
    <n v="5283.0469999999996"/>
  </r>
  <r>
    <x v="4"/>
    <n v="12"/>
    <x v="6"/>
    <n v="217"/>
    <n v="151"/>
    <n v="14"/>
    <n v="5.0999999999999996"/>
    <n v="200.24700000000001"/>
    <n v="17.077000000000002"/>
    <n v="16748.365000000002"/>
    <n v="15842.778"/>
  </r>
  <r>
    <x v="4"/>
    <n v="12"/>
    <x v="7"/>
    <n v="395"/>
    <n v="204"/>
    <n v="14"/>
    <n v="5.0999999999999996"/>
    <n v="394.97699999999998"/>
    <n v="21.738"/>
    <n v="33504.995999999999"/>
    <n v="32154.541000000001"/>
  </r>
  <r>
    <x v="4"/>
    <n v="12"/>
    <x v="8"/>
    <n v="517"/>
    <n v="229"/>
    <n v="14"/>
    <n v="7.2"/>
    <n v="591.98"/>
    <n v="24.178999999999998"/>
    <n v="50655.813000000002"/>
    <n v="48750.921999999999"/>
  </r>
  <r>
    <x v="4"/>
    <n v="12"/>
    <x v="9"/>
    <n v="647"/>
    <n v="241"/>
    <n v="13"/>
    <n v="9.8000000000000007"/>
    <n v="803.79899999999998"/>
    <n v="24.716000000000001"/>
    <n v="69073.937999999995"/>
    <n v="66462"/>
  </r>
  <r>
    <x v="4"/>
    <n v="12"/>
    <x v="10"/>
    <n v="729"/>
    <n v="221"/>
    <n v="14"/>
    <n v="6.2"/>
    <n v="936.13300000000004"/>
    <n v="32.75"/>
    <n v="77550.562999999995"/>
    <n v="74574.366999999998"/>
  </r>
  <r>
    <x v="4"/>
    <n v="12"/>
    <x v="11"/>
    <n v="727"/>
    <n v="240"/>
    <n v="14"/>
    <n v="9.8000000000000007"/>
    <n v="992.97699999999998"/>
    <n v="28.940999999999999"/>
    <n v="83813.273000000001"/>
    <n v="80552.226999999999"/>
  </r>
  <r>
    <x v="4"/>
    <n v="12"/>
    <x v="12"/>
    <n v="761"/>
    <n v="218"/>
    <n v="15"/>
    <n v="8.6999999999999993"/>
    <n v="996.18399999999997"/>
    <n v="31.314"/>
    <n v="83125.508000000002"/>
    <n v="79896.398000000001"/>
  </r>
  <r>
    <x v="4"/>
    <n v="12"/>
    <x v="13"/>
    <n v="765"/>
    <n v="195"/>
    <n v="16"/>
    <n v="6.7"/>
    <n v="920.06799999999998"/>
    <n v="33.893999999999998"/>
    <n v="75767.945000000007"/>
    <n v="72870.391000000003"/>
  </r>
  <r>
    <x v="4"/>
    <n v="12"/>
    <x v="14"/>
    <n v="714"/>
    <n v="190"/>
    <n v="15"/>
    <n v="8.6999999999999993"/>
    <n v="774.30200000000002"/>
    <n v="27.611999999999998"/>
    <n v="65517.035000000003"/>
    <n v="63050.648000000001"/>
  </r>
  <r>
    <x v="4"/>
    <n v="12"/>
    <x v="15"/>
    <n v="644"/>
    <n v="165"/>
    <n v="15"/>
    <n v="6.2"/>
    <n v="576.95600000000002"/>
    <n v="26.571999999999999"/>
    <n v="48449.987999999998"/>
    <n v="46622.023000000001"/>
  </r>
  <r>
    <x v="4"/>
    <n v="12"/>
    <x v="16"/>
    <n v="601"/>
    <n v="111"/>
    <n v="14"/>
    <n v="6.2"/>
    <n v="366.173"/>
    <n v="20.995999999999999"/>
    <n v="30113.307000000001"/>
    <n v="28860.623"/>
  </r>
  <r>
    <x v="4"/>
    <n v="12"/>
    <x v="17"/>
    <n v="387"/>
    <n v="96"/>
    <n v="14"/>
    <n v="4.5999999999999996"/>
    <n v="164.99600000000001"/>
    <n v="17.202000000000002"/>
    <n v="12526.63"/>
    <n v="11718.031999999999"/>
  </r>
  <r>
    <x v="4"/>
    <n v="12"/>
    <x v="18"/>
    <n v="128"/>
    <n v="28"/>
    <n v="12"/>
    <n v="3.6"/>
    <n v="21.602"/>
    <n v="11.17"/>
    <n v="1978.548"/>
    <n v="1385.73"/>
  </r>
  <r>
    <x v="4"/>
    <n v="12"/>
    <x v="19"/>
    <n v="0"/>
    <n v="0"/>
    <n v="8"/>
    <n v="1.5"/>
    <n v="0"/>
    <n v="8"/>
    <n v="0"/>
    <n v="0"/>
  </r>
  <r>
    <x v="4"/>
    <n v="12"/>
    <x v="20"/>
    <n v="0"/>
    <n v="0"/>
    <n v="6"/>
    <n v="1.5"/>
    <n v="0"/>
    <n v="6"/>
    <n v="0"/>
    <n v="0"/>
  </r>
  <r>
    <x v="4"/>
    <n v="12"/>
    <x v="21"/>
    <n v="0"/>
    <n v="0"/>
    <n v="4"/>
    <n v="1.5"/>
    <n v="0"/>
    <n v="4"/>
    <n v="0"/>
    <n v="0"/>
  </r>
  <r>
    <x v="4"/>
    <n v="12"/>
    <x v="22"/>
    <n v="0"/>
    <n v="0"/>
    <n v="3"/>
    <n v="1.5"/>
    <n v="0"/>
    <n v="3"/>
    <n v="0"/>
    <n v="0"/>
  </r>
  <r>
    <x v="4"/>
    <n v="12"/>
    <x v="23"/>
    <n v="0"/>
    <n v="0"/>
    <n v="2"/>
    <n v="0"/>
    <n v="0"/>
    <n v="2"/>
    <n v="0"/>
    <n v="0"/>
  </r>
  <r>
    <x v="4"/>
    <n v="13"/>
    <x v="0"/>
    <n v="0"/>
    <n v="0"/>
    <n v="2"/>
    <n v="0"/>
    <n v="0"/>
    <n v="2"/>
    <n v="0"/>
    <n v="0"/>
  </r>
  <r>
    <x v="4"/>
    <n v="13"/>
    <x v="1"/>
    <n v="0"/>
    <n v="0"/>
    <n v="2"/>
    <n v="0"/>
    <n v="0"/>
    <n v="2"/>
    <n v="0"/>
    <n v="0"/>
  </r>
  <r>
    <x v="4"/>
    <n v="13"/>
    <x v="2"/>
    <n v="0"/>
    <n v="0"/>
    <n v="-1"/>
    <n v="1.5"/>
    <n v="0"/>
    <n v="-1"/>
    <n v="0"/>
    <n v="0"/>
  </r>
  <r>
    <x v="4"/>
    <n v="13"/>
    <x v="3"/>
    <n v="0"/>
    <n v="0"/>
    <n v="-1"/>
    <n v="1.5"/>
    <n v="0"/>
    <n v="-1"/>
    <n v="0"/>
    <n v="0"/>
  </r>
  <r>
    <x v="4"/>
    <n v="13"/>
    <x v="4"/>
    <n v="0"/>
    <n v="0"/>
    <n v="0"/>
    <n v="0"/>
    <n v="0"/>
    <n v="0"/>
    <n v="0"/>
    <n v="0"/>
  </r>
  <r>
    <x v="4"/>
    <n v="13"/>
    <x v="5"/>
    <n v="152"/>
    <n v="76"/>
    <n v="2"/>
    <n v="1.5"/>
    <n v="69.397000000000006"/>
    <n v="1.542"/>
    <n v="6176.6490000000003"/>
    <n v="5502.4949999999999"/>
  </r>
  <r>
    <x v="4"/>
    <n v="13"/>
    <x v="6"/>
    <n v="466"/>
    <n v="119"/>
    <n v="6"/>
    <n v="0"/>
    <n v="239.82599999999999"/>
    <n v="14.898"/>
    <n v="19194.151999999998"/>
    <n v="18229.598000000002"/>
  </r>
  <r>
    <x v="4"/>
    <n v="13"/>
    <x v="7"/>
    <n v="616"/>
    <n v="143"/>
    <n v="8"/>
    <n v="0"/>
    <n v="449.39400000000001"/>
    <n v="27.797000000000001"/>
    <n v="36655.027000000002"/>
    <n v="35210.258000000002"/>
  </r>
  <r>
    <x v="4"/>
    <n v="13"/>
    <x v="8"/>
    <n v="681"/>
    <n v="177"/>
    <n v="9"/>
    <n v="0"/>
    <n v="655.29899999999998"/>
    <n v="38.363999999999997"/>
    <n v="52263.813000000002"/>
    <n v="50301.796999999999"/>
  </r>
  <r>
    <x v="4"/>
    <n v="13"/>
    <x v="9"/>
    <n v="732"/>
    <n v="191"/>
    <n v="11"/>
    <n v="2.1"/>
    <n v="825.19299999999998"/>
    <n v="36.478999999999999"/>
    <n v="66983.733999999997"/>
    <n v="64457.851999999999"/>
  </r>
  <r>
    <x v="4"/>
    <n v="13"/>
    <x v="10"/>
    <n v="795"/>
    <n v="187"/>
    <n v="12"/>
    <n v="0"/>
    <n v="959.23199999999997"/>
    <n v="54.067"/>
    <n v="71200.327999999994"/>
    <n v="68499.312999999995"/>
  </r>
  <r>
    <x v="4"/>
    <n v="13"/>
    <x v="11"/>
    <n v="811"/>
    <n v="192"/>
    <n v="13"/>
    <n v="2.1"/>
    <n v="1021.79"/>
    <n v="45.052999999999997"/>
    <n v="79590.906000000003"/>
    <n v="76523.375"/>
  </r>
  <r>
    <x v="4"/>
    <n v="13"/>
    <x v="12"/>
    <n v="809"/>
    <n v="191"/>
    <n v="15"/>
    <n v="3.1"/>
    <n v="1010.532"/>
    <n v="43.429000000000002"/>
    <n v="79374.218999999997"/>
    <n v="76316.460999999996"/>
  </r>
  <r>
    <x v="4"/>
    <n v="13"/>
    <x v="13"/>
    <n v="777"/>
    <n v="190"/>
    <n v="15"/>
    <n v="2.6"/>
    <n v="921.89400000000001"/>
    <n v="42.612000000000002"/>
    <n v="72671.273000000001"/>
    <n v="69907.741999999998"/>
  </r>
  <r>
    <x v="4"/>
    <n v="13"/>
    <x v="14"/>
    <n v="702"/>
    <n v="192"/>
    <n v="17"/>
    <n v="3.6"/>
    <n v="766.94100000000003"/>
    <n v="37.768000000000001"/>
    <n v="61761.02"/>
    <n v="59443.656000000003"/>
  </r>
  <r>
    <x v="4"/>
    <n v="13"/>
    <x v="15"/>
    <n v="704"/>
    <n v="144"/>
    <n v="17"/>
    <n v="2.1"/>
    <n v="593.87599999999998"/>
    <n v="36.087000000000003"/>
    <n v="47578.667999999998"/>
    <n v="45780.633000000002"/>
  </r>
  <r>
    <x v="4"/>
    <n v="13"/>
    <x v="16"/>
    <n v="595"/>
    <n v="113"/>
    <n v="17"/>
    <n v="2.6"/>
    <n v="366.113"/>
    <n v="27.888000000000002"/>
    <n v="29176.703000000001"/>
    <n v="27950.328000000001"/>
  </r>
  <r>
    <x v="4"/>
    <n v="13"/>
    <x v="17"/>
    <n v="421"/>
    <n v="86"/>
    <n v="16"/>
    <n v="3.6"/>
    <n v="162.923"/>
    <n v="19.658000000000001"/>
    <n v="12016.384"/>
    <n v="11219.097"/>
  </r>
  <r>
    <x v="4"/>
    <n v="13"/>
    <x v="18"/>
    <n v="134"/>
    <n v="28"/>
    <n v="13"/>
    <n v="4.0999999999999996"/>
    <n v="21.577999999999999"/>
    <n v="12.202"/>
    <n v="1967.3520000000001"/>
    <n v="1374.7429999999999"/>
  </r>
  <r>
    <x v="4"/>
    <n v="13"/>
    <x v="19"/>
    <n v="0"/>
    <n v="0"/>
    <n v="11"/>
    <n v="3.1"/>
    <n v="0"/>
    <n v="11"/>
    <n v="0"/>
    <n v="0"/>
  </r>
  <r>
    <x v="4"/>
    <n v="13"/>
    <x v="20"/>
    <n v="0"/>
    <n v="0"/>
    <n v="10"/>
    <n v="0"/>
    <n v="0"/>
    <n v="10"/>
    <n v="0"/>
    <n v="0"/>
  </r>
  <r>
    <x v="4"/>
    <n v="13"/>
    <x v="21"/>
    <n v="0"/>
    <n v="0"/>
    <n v="9"/>
    <n v="2.6"/>
    <n v="0"/>
    <n v="9"/>
    <n v="0"/>
    <n v="0"/>
  </r>
  <r>
    <x v="4"/>
    <n v="13"/>
    <x v="22"/>
    <n v="0"/>
    <n v="0"/>
    <n v="11"/>
    <n v="3.6"/>
    <n v="0"/>
    <n v="11"/>
    <n v="0"/>
    <n v="0"/>
  </r>
  <r>
    <x v="4"/>
    <n v="13"/>
    <x v="23"/>
    <n v="0"/>
    <n v="0"/>
    <n v="11"/>
    <n v="3.6"/>
    <n v="0"/>
    <n v="11"/>
    <n v="0"/>
    <n v="0"/>
  </r>
  <r>
    <x v="4"/>
    <n v="14"/>
    <x v="0"/>
    <n v="0"/>
    <n v="0"/>
    <n v="11"/>
    <n v="1.5"/>
    <n v="0"/>
    <n v="11"/>
    <n v="0"/>
    <n v="0"/>
  </r>
  <r>
    <x v="4"/>
    <n v="14"/>
    <x v="1"/>
    <n v="0"/>
    <n v="0"/>
    <n v="11"/>
    <n v="0"/>
    <n v="0"/>
    <n v="11"/>
    <n v="0"/>
    <n v="0"/>
  </r>
  <r>
    <x v="4"/>
    <n v="14"/>
    <x v="2"/>
    <n v="0"/>
    <n v="0"/>
    <n v="11"/>
    <n v="1.5"/>
    <n v="0"/>
    <n v="11"/>
    <n v="0"/>
    <n v="0"/>
  </r>
  <r>
    <x v="4"/>
    <n v="14"/>
    <x v="3"/>
    <n v="0"/>
    <n v="0"/>
    <n v="11"/>
    <n v="2.6"/>
    <n v="0"/>
    <n v="11"/>
    <n v="0"/>
    <n v="0"/>
  </r>
  <r>
    <x v="4"/>
    <n v="14"/>
    <x v="4"/>
    <n v="0"/>
    <n v="0"/>
    <n v="10"/>
    <n v="2.6"/>
    <n v="0"/>
    <n v="10"/>
    <n v="0"/>
    <n v="0"/>
  </r>
  <r>
    <x v="4"/>
    <n v="14"/>
    <x v="5"/>
    <n v="30"/>
    <n v="71"/>
    <n v="11"/>
    <n v="3.6"/>
    <n v="62.497"/>
    <n v="10.680999999999999"/>
    <n v="5648.6419999999998"/>
    <n v="4985.0469999999996"/>
  </r>
  <r>
    <x v="4"/>
    <n v="14"/>
    <x v="6"/>
    <n v="121"/>
    <n v="159"/>
    <n v="13"/>
    <n v="4.5999999999999996"/>
    <n v="181.89599999999999"/>
    <n v="15.787000000000001"/>
    <n v="15698.642"/>
    <n v="14817.739"/>
  </r>
  <r>
    <x v="4"/>
    <n v="14"/>
    <x v="7"/>
    <n v="74"/>
    <n v="251"/>
    <n v="13"/>
    <n v="4.5999999999999996"/>
    <n v="277.96600000000001"/>
    <n v="18.384"/>
    <n v="24462.728999999999"/>
    <n v="23364.223000000002"/>
  </r>
  <r>
    <x v="4"/>
    <n v="14"/>
    <x v="8"/>
    <n v="97"/>
    <n v="315"/>
    <n v="14"/>
    <n v="3.6"/>
    <n v="375.20100000000002"/>
    <n v="22.902000000000001"/>
    <n v="32500.998"/>
    <n v="31179.893"/>
  </r>
  <r>
    <x v="4"/>
    <n v="14"/>
    <x v="9"/>
    <n v="320"/>
    <n v="360"/>
    <n v="17"/>
    <n v="4.5999999999999996"/>
    <n v="640.12699999999995"/>
    <n v="31.44"/>
    <n v="53315.792999999998"/>
    <n v="51315.93"/>
  </r>
  <r>
    <x v="4"/>
    <n v="14"/>
    <x v="10"/>
    <n v="404"/>
    <n v="370"/>
    <n v="18"/>
    <n v="2.6"/>
    <n v="776.93100000000004"/>
    <n v="40.311"/>
    <n v="61995.167999999998"/>
    <n v="59668.652000000002"/>
  </r>
  <r>
    <x v="4"/>
    <n v="14"/>
    <x v="11"/>
    <n v="276"/>
    <n v="423"/>
    <n v="19"/>
    <n v="3.1"/>
    <n v="719.84799999999996"/>
    <n v="39.085000000000001"/>
    <n v="57808.336000000003"/>
    <n v="55642.601999999999"/>
  </r>
  <r>
    <x v="4"/>
    <n v="14"/>
    <x v="12"/>
    <n v="156"/>
    <n v="477"/>
    <n v="19"/>
    <n v="0"/>
    <n v="644.68399999999997"/>
    <n v="49.317999999999998"/>
    <n v="49105.199000000001"/>
    <n v="47254.555"/>
  </r>
  <r>
    <x v="4"/>
    <n v="14"/>
    <x v="13"/>
    <n v="179"/>
    <n v="414"/>
    <n v="21"/>
    <n v="3.6"/>
    <n v="586.63"/>
    <n v="36.374000000000002"/>
    <n v="47741.652000000002"/>
    <n v="45938.035000000003"/>
  </r>
  <r>
    <x v="4"/>
    <n v="14"/>
    <x v="14"/>
    <n v="369"/>
    <n v="328"/>
    <n v="21"/>
    <n v="5.0999999999999996"/>
    <n v="629.96"/>
    <n v="34.911000000000001"/>
    <n v="51526.68"/>
    <n v="49590.961000000003"/>
  </r>
  <r>
    <x v="4"/>
    <n v="14"/>
    <x v="15"/>
    <n v="585"/>
    <n v="194"/>
    <n v="21"/>
    <n v="4.5999999999999996"/>
    <n v="566.94200000000001"/>
    <n v="34.414999999999999"/>
    <n v="45904.370999999999"/>
    <n v="44163.120999999999"/>
  </r>
  <r>
    <x v="4"/>
    <n v="14"/>
    <x v="16"/>
    <n v="519"/>
    <n v="136"/>
    <n v="19"/>
    <n v="4.5999999999999996"/>
    <n v="354.983"/>
    <n v="27.279"/>
    <n v="28561.548999999999"/>
    <n v="27352.287"/>
  </r>
  <r>
    <x v="4"/>
    <n v="14"/>
    <x v="17"/>
    <n v="348"/>
    <n v="91"/>
    <n v="18"/>
    <n v="2.6"/>
    <n v="153.61699999999999"/>
    <n v="21.893999999999998"/>
    <n v="11485.273999999999"/>
    <n v="10699.666999999999"/>
  </r>
  <r>
    <x v="4"/>
    <n v="14"/>
    <x v="18"/>
    <n v="116"/>
    <n v="30"/>
    <n v="16"/>
    <n v="2.6"/>
    <n v="24.84"/>
    <n v="15.263999999999999"/>
    <n v="2233.9810000000002"/>
    <n v="1636.386"/>
  </r>
  <r>
    <x v="4"/>
    <n v="14"/>
    <x v="19"/>
    <n v="0"/>
    <n v="0"/>
    <n v="15"/>
    <n v="1.5"/>
    <n v="0"/>
    <n v="15"/>
    <n v="0"/>
    <n v="0"/>
  </r>
  <r>
    <x v="4"/>
    <n v="14"/>
    <x v="20"/>
    <n v="0"/>
    <n v="0"/>
    <n v="14"/>
    <n v="2.1"/>
    <n v="0"/>
    <n v="14"/>
    <n v="0"/>
    <n v="0"/>
  </r>
  <r>
    <x v="4"/>
    <n v="14"/>
    <x v="21"/>
    <n v="0"/>
    <n v="0"/>
    <n v="14"/>
    <n v="2.1"/>
    <n v="0"/>
    <n v="14"/>
    <n v="0"/>
    <n v="0"/>
  </r>
  <r>
    <x v="4"/>
    <n v="14"/>
    <x v="22"/>
    <n v="0"/>
    <n v="0"/>
    <n v="14"/>
    <n v="0"/>
    <n v="0"/>
    <n v="14"/>
    <n v="0"/>
    <n v="0"/>
  </r>
  <r>
    <x v="4"/>
    <n v="14"/>
    <x v="23"/>
    <n v="0"/>
    <n v="0"/>
    <n v="13"/>
    <n v="0"/>
    <n v="0"/>
    <n v="13"/>
    <n v="0"/>
    <n v="0"/>
  </r>
  <r>
    <x v="4"/>
    <n v="15"/>
    <x v="0"/>
    <n v="0"/>
    <n v="0"/>
    <n v="14"/>
    <n v="0"/>
    <n v="0"/>
    <n v="14"/>
    <n v="0"/>
    <n v="0"/>
  </r>
  <r>
    <x v="4"/>
    <n v="15"/>
    <x v="1"/>
    <n v="0"/>
    <n v="0"/>
    <n v="13"/>
    <n v="0"/>
    <n v="0"/>
    <n v="13"/>
    <n v="0"/>
    <n v="0"/>
  </r>
  <r>
    <x v="4"/>
    <n v="15"/>
    <x v="2"/>
    <n v="0"/>
    <n v="0"/>
    <n v="13"/>
    <n v="2.6"/>
    <n v="0"/>
    <n v="13"/>
    <n v="0"/>
    <n v="0"/>
  </r>
  <r>
    <x v="4"/>
    <n v="15"/>
    <x v="3"/>
    <n v="0"/>
    <n v="0"/>
    <n v="13"/>
    <n v="2.6"/>
    <n v="0"/>
    <n v="13"/>
    <n v="0"/>
    <n v="0"/>
  </r>
  <r>
    <x v="4"/>
    <n v="15"/>
    <x v="4"/>
    <n v="0"/>
    <n v="0"/>
    <n v="12"/>
    <n v="0"/>
    <n v="0"/>
    <n v="12"/>
    <n v="0"/>
    <n v="0"/>
  </r>
  <r>
    <x v="4"/>
    <n v="15"/>
    <x v="5"/>
    <n v="30"/>
    <n v="70"/>
    <n v="13"/>
    <n v="0"/>
    <n v="62.021999999999998"/>
    <n v="11.465"/>
    <n v="5583.2380000000003"/>
    <n v="4920.9449999999997"/>
  </r>
  <r>
    <x v="4"/>
    <n v="15"/>
    <x v="6"/>
    <n v="0"/>
    <n v="74"/>
    <n v="13"/>
    <n v="2.1"/>
    <n v="70.09"/>
    <n v="13.154"/>
    <n v="6363.3389999999999"/>
    <n v="5685.4279999999999"/>
  </r>
  <r>
    <x v="4"/>
    <n v="15"/>
    <x v="7"/>
    <n v="12"/>
    <n v="209"/>
    <n v="14"/>
    <n v="2.6"/>
    <n v="204.83199999999999"/>
    <n v="18.161999999999999"/>
    <n v="18151.687999999998"/>
    <n v="17212.516"/>
  </r>
  <r>
    <x v="4"/>
    <n v="15"/>
    <x v="8"/>
    <n v="97"/>
    <n v="314"/>
    <n v="16"/>
    <n v="1.5"/>
    <n v="374.10599999999999"/>
    <n v="27.24"/>
    <n v="31752.046999999999"/>
    <n v="30452.611000000001"/>
  </r>
  <r>
    <x v="4"/>
    <n v="15"/>
    <x v="9"/>
    <n v="30"/>
    <n v="333"/>
    <n v="18"/>
    <n v="1.5"/>
    <n v="354.53199999999998"/>
    <n v="29.501000000000001"/>
    <n v="29838.254000000001"/>
    <n v="28593.326000000001"/>
  </r>
  <r>
    <x v="4"/>
    <n v="15"/>
    <x v="10"/>
    <n v="12"/>
    <n v="272"/>
    <n v="19"/>
    <n v="0"/>
    <n v="274.005"/>
    <n v="32.652000000000001"/>
    <n v="22716.623"/>
    <n v="21663.559000000001"/>
  </r>
  <r>
    <x v="4"/>
    <n v="15"/>
    <x v="11"/>
    <n v="126"/>
    <n v="416"/>
    <n v="22"/>
    <n v="4.5999999999999996"/>
    <n v="553.15"/>
    <n v="34.21"/>
    <n v="45511.519999999997"/>
    <n v="43783.453000000001"/>
  </r>
  <r>
    <x v="4"/>
    <n v="15"/>
    <x v="12"/>
    <n v="24"/>
    <n v="305"/>
    <n v="21"/>
    <n v="3.6"/>
    <n v="327.11599999999999"/>
    <n v="29.538"/>
    <n v="27531.807000000001"/>
    <n v="26350.91"/>
  </r>
  <r>
    <x v="4"/>
    <n v="15"/>
    <x v="13"/>
    <n v="24"/>
    <n v="354"/>
    <n v="22"/>
    <n v="3.6"/>
    <n v="365.709"/>
    <n v="30.826000000000001"/>
    <n v="30588.238000000001"/>
    <n v="29322.1"/>
  </r>
  <r>
    <x v="4"/>
    <n v="15"/>
    <x v="14"/>
    <n v="6"/>
    <n v="202"/>
    <n v="22"/>
    <n v="0"/>
    <n v="198.32300000000001"/>
    <n v="32.652000000000001"/>
    <n v="16440.309000000001"/>
    <n v="15542.004000000001"/>
  </r>
  <r>
    <x v="4"/>
    <n v="15"/>
    <x v="15"/>
    <n v="41"/>
    <n v="281"/>
    <n v="22"/>
    <n v="2.1"/>
    <n v="299.30200000000002"/>
    <n v="29.984000000000002"/>
    <n v="25087.48"/>
    <n v="23972.463"/>
  </r>
  <r>
    <x v="4"/>
    <n v="15"/>
    <x v="16"/>
    <n v="18"/>
    <n v="179"/>
    <n v="22"/>
    <n v="2.1"/>
    <n v="177.30799999999999"/>
    <n v="26.763000000000002"/>
    <n v="15065.334999999999"/>
    <n v="14199.143"/>
  </r>
  <r>
    <x v="4"/>
    <n v="15"/>
    <x v="17"/>
    <n v="67"/>
    <n v="112"/>
    <n v="22"/>
    <n v="3.1"/>
    <n v="117.133"/>
    <n v="24.053000000000001"/>
    <n v="9752.8870000000006"/>
    <n v="9004.7060000000001"/>
  </r>
  <r>
    <x v="4"/>
    <n v="15"/>
    <x v="18"/>
    <n v="122"/>
    <n v="33"/>
    <n v="20"/>
    <n v="2.6"/>
    <n v="27.175000000000001"/>
    <n v="19.283000000000001"/>
    <n v="2399.8789999999999"/>
    <n v="1799.1690000000001"/>
  </r>
  <r>
    <x v="4"/>
    <n v="15"/>
    <x v="19"/>
    <n v="0"/>
    <n v="0"/>
    <n v="18"/>
    <n v="2.1"/>
    <n v="0"/>
    <n v="18"/>
    <n v="0"/>
    <n v="0"/>
  </r>
  <r>
    <x v="4"/>
    <n v="15"/>
    <x v="20"/>
    <n v="0"/>
    <n v="0"/>
    <n v="18"/>
    <n v="0"/>
    <n v="0"/>
    <n v="18"/>
    <n v="0"/>
    <n v="0"/>
  </r>
  <r>
    <x v="4"/>
    <n v="15"/>
    <x v="21"/>
    <n v="0"/>
    <n v="0"/>
    <n v="17"/>
    <n v="2.6"/>
    <n v="0"/>
    <n v="17"/>
    <n v="0"/>
    <n v="0"/>
  </r>
  <r>
    <x v="4"/>
    <n v="15"/>
    <x v="22"/>
    <n v="0"/>
    <n v="0"/>
    <n v="16"/>
    <n v="0"/>
    <n v="0"/>
    <n v="16"/>
    <n v="0"/>
    <n v="0"/>
  </r>
  <r>
    <x v="4"/>
    <n v="15"/>
    <x v="23"/>
    <n v="0"/>
    <n v="0"/>
    <n v="16"/>
    <n v="2.6"/>
    <n v="0"/>
    <n v="16"/>
    <n v="0"/>
    <n v="0"/>
  </r>
  <r>
    <x v="4"/>
    <n v="16"/>
    <x v="0"/>
    <n v="0"/>
    <n v="0"/>
    <n v="15"/>
    <n v="2.6"/>
    <n v="0"/>
    <n v="15"/>
    <n v="0"/>
    <n v="0"/>
  </r>
  <r>
    <x v="4"/>
    <n v="16"/>
    <x v="1"/>
    <n v="0"/>
    <n v="0"/>
    <n v="14"/>
    <n v="2.6"/>
    <n v="0"/>
    <n v="14"/>
    <n v="0"/>
    <n v="0"/>
  </r>
  <r>
    <x v="4"/>
    <n v="16"/>
    <x v="2"/>
    <n v="0"/>
    <n v="0"/>
    <n v="13"/>
    <n v="2.6"/>
    <n v="0"/>
    <n v="13"/>
    <n v="0"/>
    <n v="0"/>
  </r>
  <r>
    <x v="4"/>
    <n v="16"/>
    <x v="3"/>
    <n v="0"/>
    <n v="0"/>
    <n v="13"/>
    <n v="2.6"/>
    <n v="0"/>
    <n v="13"/>
    <n v="0"/>
    <n v="0"/>
  </r>
  <r>
    <x v="4"/>
    <n v="16"/>
    <x v="4"/>
    <n v="0"/>
    <n v="0"/>
    <n v="11"/>
    <n v="3.1"/>
    <n v="0"/>
    <n v="11"/>
    <n v="0"/>
    <n v="0"/>
  </r>
  <r>
    <x v="4"/>
    <n v="16"/>
    <x v="5"/>
    <n v="0"/>
    <n v="21"/>
    <n v="11"/>
    <n v="1.5"/>
    <n v="19.859000000000002"/>
    <n v="8.9740000000000002"/>
    <n v="1836.52"/>
    <n v="1246.348"/>
  </r>
  <r>
    <x v="4"/>
    <n v="16"/>
    <x v="6"/>
    <n v="0"/>
    <n v="88"/>
    <n v="11"/>
    <n v="3.1"/>
    <n v="83.156999999999996"/>
    <n v="11.311"/>
    <n v="7611.6610000000001"/>
    <n v="6908.326"/>
  </r>
  <r>
    <x v="4"/>
    <n v="16"/>
    <x v="7"/>
    <n v="0"/>
    <n v="121"/>
    <n v="11"/>
    <n v="2.1"/>
    <n v="114.93899999999999"/>
    <n v="12.644"/>
    <n v="10458.786"/>
    <n v="9695.4789999999994"/>
  </r>
  <r>
    <x v="4"/>
    <n v="16"/>
    <x v="8"/>
    <n v="158"/>
    <n v="318"/>
    <n v="13"/>
    <n v="1.5"/>
    <n v="424.536"/>
    <n v="25.416"/>
    <n v="36303.843999999997"/>
    <n v="34869.758000000002"/>
  </r>
  <r>
    <x v="4"/>
    <n v="16"/>
    <x v="9"/>
    <n v="453"/>
    <n v="309"/>
    <n v="15"/>
    <n v="1.5"/>
    <n v="706.75"/>
    <n v="37.883000000000003"/>
    <n v="57006.663999999997"/>
    <n v="54871.031000000003"/>
  </r>
  <r>
    <x v="4"/>
    <n v="16"/>
    <x v="10"/>
    <n v="253"/>
    <n v="434"/>
    <n v="17"/>
    <n v="1.5"/>
    <n v="691.82"/>
    <n v="40.701000000000001"/>
    <n v="55097.983999999997"/>
    <n v="53033.144999999997"/>
  </r>
  <r>
    <x v="4"/>
    <n v="16"/>
    <x v="11"/>
    <n v="523"/>
    <n v="388"/>
    <n v="17"/>
    <n v="0"/>
    <n v="937.92399999999998"/>
    <n v="57.015999999999998"/>
    <n v="68523.358999999997"/>
    <n v="65934.233999999997"/>
  </r>
  <r>
    <x v="4"/>
    <n v="16"/>
    <x v="12"/>
    <n v="72"/>
    <n v="345"/>
    <n v="19"/>
    <n v="3.6"/>
    <n v="415.38299999999998"/>
    <n v="30.983000000000001"/>
    <n v="34717.991999999998"/>
    <n v="33331.616999999998"/>
  </r>
  <r>
    <x v="4"/>
    <n v="16"/>
    <x v="13"/>
    <n v="442"/>
    <n v="363"/>
    <n v="18"/>
    <n v="0"/>
    <n v="790.89599999999996"/>
    <n v="51.186"/>
    <n v="59619.995999999999"/>
    <n v="57385.425999999999"/>
  </r>
  <r>
    <x v="4"/>
    <n v="16"/>
    <x v="14"/>
    <n v="155"/>
    <n v="353"/>
    <n v="19"/>
    <n v="4.5999999999999996"/>
    <n v="478.28399999999999"/>
    <n v="30.736999999999998"/>
    <n v="39969.601999999999"/>
    <n v="38421.938000000002"/>
  </r>
  <r>
    <x v="4"/>
    <n v="16"/>
    <x v="15"/>
    <n v="562"/>
    <n v="201"/>
    <n v="18"/>
    <n v="4.0999999999999996"/>
    <n v="559.99199999999996"/>
    <n v="31.619"/>
    <n v="45989.758000000002"/>
    <n v="44245.633000000002"/>
  </r>
  <r>
    <x v="4"/>
    <n v="16"/>
    <x v="16"/>
    <n v="484"/>
    <n v="150"/>
    <n v="20"/>
    <n v="2.1"/>
    <n v="354.49"/>
    <n v="31.193000000000001"/>
    <n v="28109.151999999998"/>
    <n v="26912.396000000001"/>
  </r>
  <r>
    <x v="4"/>
    <n v="16"/>
    <x v="17"/>
    <n v="304"/>
    <n v="98"/>
    <n v="18"/>
    <n v="3.1"/>
    <n v="152.066"/>
    <n v="21.577000000000002"/>
    <n v="11612.183999999999"/>
    <n v="10823.794"/>
  </r>
  <r>
    <x v="4"/>
    <n v="16"/>
    <x v="18"/>
    <n v="165"/>
    <n v="29"/>
    <n v="17"/>
    <n v="2.1"/>
    <n v="22.268999999999998"/>
    <n v="16.186"/>
    <n v="1994.4939999999999"/>
    <n v="1401.3789999999999"/>
  </r>
  <r>
    <x v="4"/>
    <n v="16"/>
    <x v="19"/>
    <n v="0"/>
    <n v="0"/>
    <n v="16"/>
    <n v="2.1"/>
    <n v="0"/>
    <n v="16"/>
    <n v="0"/>
    <n v="0"/>
  </r>
  <r>
    <x v="4"/>
    <n v="16"/>
    <x v="20"/>
    <n v="0"/>
    <n v="0"/>
    <n v="15"/>
    <n v="4.0999999999999996"/>
    <n v="0"/>
    <n v="15"/>
    <n v="0"/>
    <n v="0"/>
  </r>
  <r>
    <x v="4"/>
    <n v="16"/>
    <x v="21"/>
    <n v="0"/>
    <n v="0"/>
    <n v="13"/>
    <n v="2.1"/>
    <n v="0"/>
    <n v="13"/>
    <n v="0"/>
    <n v="0"/>
  </r>
  <r>
    <x v="4"/>
    <n v="16"/>
    <x v="22"/>
    <n v="0"/>
    <n v="0"/>
    <n v="13"/>
    <n v="4.5999999999999996"/>
    <n v="0"/>
    <n v="13"/>
    <n v="0"/>
    <n v="0"/>
  </r>
  <r>
    <x v="4"/>
    <n v="16"/>
    <x v="23"/>
    <n v="0"/>
    <n v="0"/>
    <n v="12"/>
    <n v="2.6"/>
    <n v="0"/>
    <n v="12"/>
    <n v="0"/>
    <n v="0"/>
  </r>
  <r>
    <x v="4"/>
    <n v="17"/>
    <x v="0"/>
    <n v="0"/>
    <n v="0"/>
    <n v="11"/>
    <n v="3.1"/>
    <n v="0"/>
    <n v="11"/>
    <n v="0"/>
    <n v="0"/>
  </r>
  <r>
    <x v="4"/>
    <n v="17"/>
    <x v="1"/>
    <n v="0"/>
    <n v="0"/>
    <n v="11"/>
    <n v="3.1"/>
    <n v="0"/>
    <n v="11"/>
    <n v="0"/>
    <n v="0"/>
  </r>
  <r>
    <x v="4"/>
    <n v="17"/>
    <x v="2"/>
    <n v="0"/>
    <n v="0"/>
    <n v="10"/>
    <n v="3.6"/>
    <n v="0"/>
    <n v="10"/>
    <n v="0"/>
    <n v="0"/>
  </r>
  <r>
    <x v="4"/>
    <n v="17"/>
    <x v="3"/>
    <n v="0"/>
    <n v="0"/>
    <n v="9"/>
    <n v="2.6"/>
    <n v="0"/>
    <n v="9"/>
    <n v="0"/>
    <n v="0"/>
  </r>
  <r>
    <x v="4"/>
    <n v="17"/>
    <x v="4"/>
    <n v="0"/>
    <n v="0"/>
    <n v="8"/>
    <n v="2.6"/>
    <n v="0"/>
    <n v="8"/>
    <n v="0"/>
    <n v="0"/>
  </r>
  <r>
    <x v="4"/>
    <n v="17"/>
    <x v="5"/>
    <n v="52"/>
    <n v="75"/>
    <n v="9"/>
    <n v="1.5"/>
    <n v="67.066999999999993"/>
    <n v="8.5839999999999996"/>
    <n v="6047.2629999999999"/>
    <n v="5375.7049999999999"/>
  </r>
  <r>
    <x v="4"/>
    <n v="17"/>
    <x v="6"/>
    <n v="325"/>
    <n v="146"/>
    <n v="10"/>
    <n v="4.5999999999999996"/>
    <n v="227.083"/>
    <n v="13.837"/>
    <n v="18880.143"/>
    <n v="17923.273000000001"/>
  </r>
  <r>
    <x v="4"/>
    <n v="17"/>
    <x v="7"/>
    <n v="431"/>
    <n v="219"/>
    <n v="12"/>
    <n v="4.0999999999999996"/>
    <n v="428.33600000000001"/>
    <n v="21.654"/>
    <n v="36362.112999999998"/>
    <n v="34926.254000000001"/>
  </r>
  <r>
    <x v="4"/>
    <n v="17"/>
    <x v="8"/>
    <n v="36"/>
    <n v="265"/>
    <n v="13"/>
    <n v="2.6"/>
    <n v="283.24700000000001"/>
    <n v="20.902999999999999"/>
    <n v="24797.044999999998"/>
    <n v="23689.719000000001"/>
  </r>
  <r>
    <x v="4"/>
    <n v="17"/>
    <x v="9"/>
    <n v="24"/>
    <n v="331"/>
    <n v="14"/>
    <n v="4.5999999999999996"/>
    <n v="340.36"/>
    <n v="21.138999999999999"/>
    <n v="29796.855"/>
    <n v="28553.094000000001"/>
  </r>
  <r>
    <x v="4"/>
    <n v="17"/>
    <x v="10"/>
    <n v="24"/>
    <n v="372"/>
    <n v="14"/>
    <n v="3.6"/>
    <n v="384.40800000000002"/>
    <n v="23.343"/>
    <n v="33315.718999999997"/>
    <n v="31970.824000000001"/>
  </r>
  <r>
    <x v="4"/>
    <n v="17"/>
    <x v="11"/>
    <n v="36"/>
    <n v="378"/>
    <n v="16"/>
    <n v="4.0999999999999996"/>
    <n v="414.06400000000002"/>
    <n v="25.782"/>
    <n v="35478.487999999998"/>
    <n v="34069.339999999997"/>
  </r>
  <r>
    <x v="4"/>
    <n v="17"/>
    <x v="12"/>
    <n v="36"/>
    <n v="372"/>
    <n v="17"/>
    <n v="0"/>
    <n v="407.29399999999998"/>
    <n v="36.447000000000003"/>
    <n v="33142.535000000003"/>
    <n v="31802.717000000001"/>
  </r>
  <r>
    <x v="4"/>
    <n v="17"/>
    <x v="13"/>
    <n v="24"/>
    <n v="360"/>
    <n v="17"/>
    <n v="3.1"/>
    <n v="371.53199999999998"/>
    <n v="26.716000000000001"/>
    <n v="31692.396000000001"/>
    <n v="30394.68"/>
  </r>
  <r>
    <x v="4"/>
    <n v="17"/>
    <x v="14"/>
    <n v="24"/>
    <n v="309"/>
    <n v="17"/>
    <n v="4.5999999999999996"/>
    <n v="317.26799999999997"/>
    <n v="23.861000000000001"/>
    <n v="27422.58"/>
    <n v="26244.671999999999"/>
  </r>
  <r>
    <x v="4"/>
    <n v="17"/>
    <x v="15"/>
    <n v="18"/>
    <n v="257"/>
    <n v="17"/>
    <n v="2.6"/>
    <n v="257.48899999999998"/>
    <n v="23.718"/>
    <n v="22255.275000000001"/>
    <n v="21214.043000000001"/>
  </r>
  <r>
    <x v="4"/>
    <n v="17"/>
    <x v="16"/>
    <n v="12"/>
    <n v="182"/>
    <n v="17"/>
    <n v="2.1"/>
    <n v="177.566"/>
    <n v="21.513000000000002"/>
    <n v="15482.439"/>
    <n v="14606.573"/>
  </r>
  <r>
    <x v="4"/>
    <n v="17"/>
    <x v="17"/>
    <n v="6"/>
    <n v="100"/>
    <n v="17"/>
    <n v="0"/>
    <n v="94.637"/>
    <n v="20.786000000000001"/>
    <n v="8266.8330000000005"/>
    <n v="7549.942"/>
  </r>
  <r>
    <x v="4"/>
    <n v="17"/>
    <x v="18"/>
    <n v="0"/>
    <n v="23"/>
    <n v="14"/>
    <n v="0"/>
    <n v="21.774000000000001"/>
    <n v="12.311"/>
    <n v="1984.2249999999999"/>
    <n v="1391.3009999999999"/>
  </r>
  <r>
    <x v="4"/>
    <n v="17"/>
    <x v="19"/>
    <n v="0"/>
    <n v="0"/>
    <n v="13"/>
    <n v="0"/>
    <n v="0"/>
    <n v="13"/>
    <n v="0"/>
    <n v="0"/>
  </r>
  <r>
    <x v="4"/>
    <n v="17"/>
    <x v="20"/>
    <n v="0"/>
    <n v="0"/>
    <n v="13"/>
    <n v="2.6"/>
    <n v="0"/>
    <n v="13"/>
    <n v="0"/>
    <n v="0"/>
  </r>
  <r>
    <x v="4"/>
    <n v="17"/>
    <x v="21"/>
    <n v="0"/>
    <n v="0"/>
    <n v="12"/>
    <n v="0"/>
    <n v="0"/>
    <n v="12"/>
    <n v="0"/>
    <n v="0"/>
  </r>
  <r>
    <x v="4"/>
    <n v="17"/>
    <x v="22"/>
    <n v="0"/>
    <n v="0"/>
    <n v="11"/>
    <n v="0"/>
    <n v="0"/>
    <n v="11"/>
    <n v="0"/>
    <n v="0"/>
  </r>
  <r>
    <x v="4"/>
    <n v="17"/>
    <x v="23"/>
    <n v="0"/>
    <n v="0"/>
    <n v="10"/>
    <n v="0"/>
    <n v="0"/>
    <n v="10"/>
    <n v="0"/>
    <n v="0"/>
  </r>
  <r>
    <x v="4"/>
    <n v="18"/>
    <x v="0"/>
    <n v="0"/>
    <n v="0"/>
    <n v="11"/>
    <n v="0"/>
    <n v="0"/>
    <n v="11"/>
    <n v="0"/>
    <n v="0"/>
  </r>
  <r>
    <x v="4"/>
    <n v="18"/>
    <x v="1"/>
    <n v="0"/>
    <n v="0"/>
    <n v="9"/>
    <n v="0"/>
    <n v="0"/>
    <n v="9"/>
    <n v="0"/>
    <n v="0"/>
  </r>
  <r>
    <x v="4"/>
    <n v="18"/>
    <x v="2"/>
    <n v="0"/>
    <n v="0"/>
    <n v="7"/>
    <n v="1.5"/>
    <n v="0"/>
    <n v="7"/>
    <n v="0"/>
    <n v="0"/>
  </r>
  <r>
    <x v="4"/>
    <n v="18"/>
    <x v="3"/>
    <n v="0"/>
    <n v="0"/>
    <n v="6"/>
    <n v="0"/>
    <n v="0"/>
    <n v="6"/>
    <n v="0"/>
    <n v="0"/>
  </r>
  <r>
    <x v="4"/>
    <n v="18"/>
    <x v="4"/>
    <n v="0"/>
    <n v="0"/>
    <n v="6"/>
    <n v="1.5"/>
    <n v="0"/>
    <n v="6"/>
    <n v="0"/>
    <n v="0"/>
  </r>
  <r>
    <x v="4"/>
    <n v="18"/>
    <x v="5"/>
    <n v="0"/>
    <n v="51"/>
    <n v="8"/>
    <n v="0"/>
    <n v="47.15"/>
    <n v="5.3869999999999996"/>
    <n v="4428.674"/>
    <n v="3789.116"/>
  </r>
  <r>
    <x v="4"/>
    <n v="18"/>
    <x v="6"/>
    <n v="6"/>
    <n v="130"/>
    <n v="11"/>
    <n v="2.6"/>
    <n v="123.614"/>
    <n v="12.635"/>
    <n v="11217.602000000001"/>
    <n v="10437.843999999999"/>
  </r>
  <r>
    <x v="4"/>
    <n v="18"/>
    <x v="7"/>
    <n v="0"/>
    <n v="154"/>
    <n v="12"/>
    <n v="1.5"/>
    <n v="146.346"/>
    <n v="15.163"/>
    <n v="13167.664000000001"/>
    <n v="12344.73"/>
  </r>
  <r>
    <x v="4"/>
    <n v="18"/>
    <x v="8"/>
    <n v="12"/>
    <n v="255"/>
    <n v="13"/>
    <n v="2.1"/>
    <n v="252.821"/>
    <n v="19.271999999999998"/>
    <n v="22317.537"/>
    <n v="21274.713"/>
  </r>
  <r>
    <x v="4"/>
    <n v="18"/>
    <x v="9"/>
    <n v="48"/>
    <n v="324"/>
    <n v="14"/>
    <n v="2.1"/>
    <n v="360.25200000000001"/>
    <n v="24.042000000000002"/>
    <n v="31110.686000000002"/>
    <n v="29829.655999999999"/>
  </r>
  <r>
    <x v="4"/>
    <n v="18"/>
    <x v="10"/>
    <n v="446"/>
    <n v="373"/>
    <n v="16"/>
    <n v="3.6"/>
    <n v="819.09"/>
    <n v="36.417000000000002"/>
    <n v="66647.702999999994"/>
    <n v="64135.516000000003"/>
  </r>
  <r>
    <x v="4"/>
    <n v="18"/>
    <x v="11"/>
    <n v="264"/>
    <n v="402"/>
    <n v="17"/>
    <n v="3.6"/>
    <n v="685.13"/>
    <n v="35.430999999999997"/>
    <n v="56032.406000000003"/>
    <n v="53933.065999999999"/>
  </r>
  <r>
    <x v="4"/>
    <n v="18"/>
    <x v="12"/>
    <n v="557"/>
    <n v="357"/>
    <n v="16"/>
    <n v="2.6"/>
    <n v="934.02800000000002"/>
    <n v="42.743000000000002"/>
    <n v="73625.25"/>
    <n v="70820.781000000003"/>
  </r>
  <r>
    <x v="4"/>
    <n v="18"/>
    <x v="13"/>
    <n v="508"/>
    <n v="328"/>
    <n v="17"/>
    <n v="4.5999999999999996"/>
    <n v="816.46500000000003"/>
    <n v="36.93"/>
    <n v="66247.172000000006"/>
    <n v="63751.258000000002"/>
  </r>
  <r>
    <x v="4"/>
    <n v="18"/>
    <x v="14"/>
    <n v="322"/>
    <n v="340"/>
    <n v="17"/>
    <n v="4.0999999999999996"/>
    <n v="604.40700000000004"/>
    <n v="32.659999999999997"/>
    <n v="49998.292999999998"/>
    <n v="48116.504000000001"/>
  </r>
  <r>
    <x v="4"/>
    <n v="18"/>
    <x v="15"/>
    <n v="396"/>
    <n v="248"/>
    <n v="16"/>
    <n v="3.1"/>
    <n v="497.97300000000001"/>
    <n v="29.780999999999999"/>
    <n v="41390.152000000002"/>
    <n v="39797.245999999999"/>
  </r>
  <r>
    <x v="4"/>
    <n v="18"/>
    <x v="16"/>
    <n v="561"/>
    <n v="145"/>
    <n v="16"/>
    <n v="2.6"/>
    <n v="383.34500000000003"/>
    <n v="27.007999999999999"/>
    <n v="30908.342000000001"/>
    <n v="29633.092000000001"/>
  </r>
  <r>
    <x v="4"/>
    <n v="18"/>
    <x v="17"/>
    <n v="406"/>
    <n v="93"/>
    <n v="17"/>
    <n v="5.0999999999999996"/>
    <n v="168.905"/>
    <n v="20.145"/>
    <n v="12608.346"/>
    <n v="11797.929"/>
  </r>
  <r>
    <x v="4"/>
    <n v="18"/>
    <x v="18"/>
    <n v="153"/>
    <n v="34"/>
    <n v="15"/>
    <n v="1.5"/>
    <n v="26.212"/>
    <n v="14.351000000000001"/>
    <n v="2367.0709999999999"/>
    <n v="1766.9770000000001"/>
  </r>
  <r>
    <x v="4"/>
    <n v="18"/>
    <x v="19"/>
    <n v="0"/>
    <n v="0"/>
    <n v="10"/>
    <n v="1.5"/>
    <n v="0"/>
    <n v="10"/>
    <n v="0"/>
    <n v="0"/>
  </r>
  <r>
    <x v="4"/>
    <n v="18"/>
    <x v="20"/>
    <n v="0"/>
    <n v="0"/>
    <n v="8"/>
    <n v="2.1"/>
    <n v="0"/>
    <n v="8"/>
    <n v="0"/>
    <n v="0"/>
  </r>
  <r>
    <x v="4"/>
    <n v="18"/>
    <x v="21"/>
    <n v="0"/>
    <n v="0"/>
    <n v="8"/>
    <n v="0"/>
    <n v="0"/>
    <n v="8"/>
    <n v="0"/>
    <n v="0"/>
  </r>
  <r>
    <x v="4"/>
    <n v="18"/>
    <x v="22"/>
    <n v="0"/>
    <n v="0"/>
    <n v="8"/>
    <n v="1.5"/>
    <n v="0"/>
    <n v="8"/>
    <n v="0"/>
    <n v="0"/>
  </r>
  <r>
    <x v="4"/>
    <n v="18"/>
    <x v="23"/>
    <n v="0"/>
    <n v="0"/>
    <n v="9"/>
    <n v="1.5"/>
    <n v="0"/>
    <n v="9"/>
    <n v="0"/>
    <n v="0"/>
  </r>
  <r>
    <x v="4"/>
    <n v="19"/>
    <x v="0"/>
    <n v="0"/>
    <n v="0"/>
    <n v="6"/>
    <n v="1.5"/>
    <n v="0"/>
    <n v="6"/>
    <n v="0"/>
    <n v="0"/>
  </r>
  <r>
    <x v="4"/>
    <n v="19"/>
    <x v="1"/>
    <n v="0"/>
    <n v="0"/>
    <n v="6"/>
    <n v="2.1"/>
    <n v="0"/>
    <n v="6"/>
    <n v="0"/>
    <n v="0"/>
  </r>
  <r>
    <x v="4"/>
    <n v="19"/>
    <x v="2"/>
    <n v="0"/>
    <n v="0"/>
    <n v="6"/>
    <n v="0"/>
    <n v="0"/>
    <n v="6"/>
    <n v="0"/>
    <n v="0"/>
  </r>
  <r>
    <x v="4"/>
    <n v="19"/>
    <x v="3"/>
    <n v="0"/>
    <n v="0"/>
    <n v="4"/>
    <n v="0"/>
    <n v="0"/>
    <n v="4"/>
    <n v="0"/>
    <n v="0"/>
  </r>
  <r>
    <x v="4"/>
    <n v="19"/>
    <x v="4"/>
    <n v="0"/>
    <n v="0"/>
    <n v="4"/>
    <n v="1.5"/>
    <n v="0"/>
    <n v="4"/>
    <n v="0"/>
    <n v="0"/>
  </r>
  <r>
    <x v="4"/>
    <n v="19"/>
    <x v="5"/>
    <n v="169"/>
    <n v="84"/>
    <n v="7"/>
    <n v="0"/>
    <n v="78.314999999999998"/>
    <n v="5.9690000000000003"/>
    <n v="6771.8410000000003"/>
    <n v="6085.6679999999997"/>
  </r>
  <r>
    <x v="4"/>
    <n v="19"/>
    <x v="6"/>
    <n v="483"/>
    <n v="118"/>
    <n v="11"/>
    <n v="0"/>
    <n v="246.12100000000001"/>
    <n v="20.298999999999999"/>
    <n v="19227.921999999999"/>
    <n v="18262.539000000001"/>
  </r>
  <r>
    <x v="4"/>
    <n v="19"/>
    <x v="7"/>
    <n v="628"/>
    <n v="141"/>
    <n v="14"/>
    <n v="2.6"/>
    <n v="455.54399999999998"/>
    <n v="26.074999999999999"/>
    <n v="37482.847999999998"/>
    <n v="36012.730000000003"/>
  </r>
  <r>
    <x v="4"/>
    <n v="19"/>
    <x v="8"/>
    <n v="669"/>
    <n v="183"/>
    <n v="15"/>
    <n v="3.6"/>
    <n v="654.18299999999999"/>
    <n v="31.593"/>
    <n v="53967.141000000003"/>
    <n v="51943.656000000003"/>
  </r>
  <r>
    <x v="4"/>
    <n v="19"/>
    <x v="9"/>
    <n v="719"/>
    <n v="199"/>
    <n v="16"/>
    <n v="5.7"/>
    <n v="822.69600000000003"/>
    <n v="33.101999999999997"/>
    <n v="67907"/>
    <n v="65343.285000000003"/>
  </r>
  <r>
    <x v="4"/>
    <n v="19"/>
    <x v="10"/>
    <n v="771"/>
    <n v="200"/>
    <n v="17"/>
    <n v="4.0999999999999996"/>
    <n v="953.96500000000003"/>
    <n v="41.027999999999999"/>
    <n v="75837.023000000001"/>
    <n v="72936.437999999995"/>
  </r>
  <r>
    <x v="4"/>
    <n v="19"/>
    <x v="11"/>
    <n v="757"/>
    <n v="222"/>
    <n v="17"/>
    <n v="1.5"/>
    <n v="1003.652"/>
    <n v="50.991"/>
    <n v="75769.531000000003"/>
    <n v="72871.898000000001"/>
  </r>
  <r>
    <x v="4"/>
    <n v="19"/>
    <x v="12"/>
    <n v="767"/>
    <n v="217"/>
    <n v="18"/>
    <n v="3.1"/>
    <n v="1000.638"/>
    <n v="45.970999999999997"/>
    <n v="77569.398000000001"/>
    <n v="74592.366999999998"/>
  </r>
  <r>
    <x v="4"/>
    <n v="19"/>
    <x v="13"/>
    <n v="711"/>
    <n v="239"/>
    <n v="18"/>
    <n v="3.1"/>
    <n v="915.553"/>
    <n v="43.822000000000003"/>
    <n v="71729.664000000004"/>
    <n v="69006.241999999998"/>
  </r>
  <r>
    <x v="4"/>
    <n v="19"/>
    <x v="14"/>
    <n v="524"/>
    <n v="276"/>
    <n v="18"/>
    <n v="4.0999999999999996"/>
    <n v="707.53300000000002"/>
    <n v="36.395000000000003"/>
    <n v="57415.25"/>
    <n v="55264.305"/>
  </r>
  <r>
    <x v="4"/>
    <n v="19"/>
    <x v="15"/>
    <n v="314"/>
    <n v="277"/>
    <n v="19"/>
    <n v="1.5"/>
    <n v="475.01"/>
    <n v="35.993000000000002"/>
    <n v="38377.815999999999"/>
    <n v="36880.031000000003"/>
  </r>
  <r>
    <x v="4"/>
    <n v="19"/>
    <x v="16"/>
    <n v="158"/>
    <n v="231"/>
    <n v="18"/>
    <n v="1.5"/>
    <n v="289.25299999999999"/>
    <n v="27.94"/>
    <n v="24043.728999999999"/>
    <n v="22956.221000000001"/>
  </r>
  <r>
    <x v="4"/>
    <n v="19"/>
    <x v="17"/>
    <n v="124"/>
    <n v="130"/>
    <n v="17"/>
    <n v="3.6"/>
    <n v="144.911"/>
    <n v="19.943000000000001"/>
    <n v="12071.706"/>
    <n v="11273.197"/>
  </r>
  <r>
    <x v="4"/>
    <n v="19"/>
    <x v="18"/>
    <n v="163"/>
    <n v="33"/>
    <n v="14"/>
    <n v="4.0999999999999996"/>
    <n v="25.34"/>
    <n v="13.26"/>
    <n v="2299.4470000000001"/>
    <n v="1700.624"/>
  </r>
  <r>
    <x v="4"/>
    <n v="19"/>
    <x v="19"/>
    <n v="0"/>
    <n v="0"/>
    <n v="13"/>
    <n v="3.1"/>
    <n v="0"/>
    <n v="13"/>
    <n v="0"/>
    <n v="0"/>
  </r>
  <r>
    <x v="4"/>
    <n v="19"/>
    <x v="20"/>
    <n v="0"/>
    <n v="0"/>
    <n v="12"/>
    <n v="2.1"/>
    <n v="0"/>
    <n v="12"/>
    <n v="0"/>
    <n v="0"/>
  </r>
  <r>
    <x v="4"/>
    <n v="19"/>
    <x v="21"/>
    <n v="0"/>
    <n v="0"/>
    <n v="12"/>
    <n v="0"/>
    <n v="0"/>
    <n v="12"/>
    <n v="0"/>
    <n v="0"/>
  </r>
  <r>
    <x v="4"/>
    <n v="19"/>
    <x v="22"/>
    <n v="0"/>
    <n v="0"/>
    <n v="11"/>
    <n v="1.5"/>
    <n v="0"/>
    <n v="11"/>
    <n v="0"/>
    <n v="0"/>
  </r>
  <r>
    <x v="4"/>
    <n v="19"/>
    <x v="23"/>
    <n v="0"/>
    <n v="0"/>
    <n v="11"/>
    <n v="1.5"/>
    <n v="0"/>
    <n v="11"/>
    <n v="0"/>
    <n v="0"/>
  </r>
  <r>
    <x v="4"/>
    <n v="20"/>
    <x v="0"/>
    <n v="0"/>
    <n v="0"/>
    <n v="10"/>
    <n v="1.5"/>
    <n v="0"/>
    <n v="10"/>
    <n v="0"/>
    <n v="0"/>
  </r>
  <r>
    <x v="4"/>
    <n v="20"/>
    <x v="1"/>
    <n v="0"/>
    <n v="0"/>
    <n v="9"/>
    <n v="0"/>
    <n v="0"/>
    <n v="9"/>
    <n v="0"/>
    <n v="0"/>
  </r>
  <r>
    <x v="4"/>
    <n v="20"/>
    <x v="2"/>
    <n v="0"/>
    <n v="0"/>
    <n v="8"/>
    <n v="0"/>
    <n v="0"/>
    <n v="8"/>
    <n v="0"/>
    <n v="0"/>
  </r>
  <r>
    <x v="4"/>
    <n v="20"/>
    <x v="3"/>
    <n v="0"/>
    <n v="0"/>
    <n v="8"/>
    <n v="0"/>
    <n v="0"/>
    <n v="8"/>
    <n v="0"/>
    <n v="0"/>
  </r>
  <r>
    <x v="4"/>
    <n v="20"/>
    <x v="4"/>
    <n v="0"/>
    <n v="0"/>
    <n v="8"/>
    <n v="0"/>
    <n v="0"/>
    <n v="8"/>
    <n v="0"/>
    <n v="0"/>
  </r>
  <r>
    <x v="4"/>
    <n v="20"/>
    <x v="5"/>
    <n v="0"/>
    <n v="50"/>
    <n v="9"/>
    <n v="0"/>
    <n v="46.412999999999997"/>
    <n v="6.4260000000000002"/>
    <n v="4339.9970000000003"/>
    <n v="3702.1660000000002"/>
  </r>
  <r>
    <x v="4"/>
    <n v="20"/>
    <x v="6"/>
    <n v="0"/>
    <n v="88"/>
    <n v="10"/>
    <n v="2.6"/>
    <n v="83.167000000000002"/>
    <n v="10.414"/>
    <n v="7642.6620000000003"/>
    <n v="6938.6890000000003"/>
  </r>
  <r>
    <x v="4"/>
    <n v="20"/>
    <x v="7"/>
    <n v="0"/>
    <n v="161"/>
    <n v="11"/>
    <n v="0"/>
    <n v="152.977"/>
    <n v="16.029"/>
    <n v="13710.754999999999"/>
    <n v="12875.566000000001"/>
  </r>
  <r>
    <x v="4"/>
    <n v="20"/>
    <x v="8"/>
    <n v="6"/>
    <n v="201"/>
    <n v="12"/>
    <n v="2.6"/>
    <n v="196.261"/>
    <n v="16.241"/>
    <n v="17568.043000000001"/>
    <n v="16642.921999999999"/>
  </r>
  <r>
    <x v="4"/>
    <n v="20"/>
    <x v="9"/>
    <n v="6"/>
    <n v="271"/>
    <n v="13"/>
    <n v="3.1"/>
    <n v="265.94499999999999"/>
    <n v="19.085999999999999"/>
    <n v="23505.618999999999"/>
    <n v="22432.15"/>
  </r>
  <r>
    <x v="4"/>
    <n v="20"/>
    <x v="10"/>
    <n v="0"/>
    <n v="258"/>
    <n v="13"/>
    <n v="2.1"/>
    <n v="248.678"/>
    <n v="19.71"/>
    <n v="21918.083999999999"/>
    <n v="20885.455000000002"/>
  </r>
  <r>
    <x v="4"/>
    <n v="20"/>
    <x v="11"/>
    <n v="6"/>
    <n v="236"/>
    <n v="13"/>
    <n v="2.6"/>
    <n v="233.41900000000001"/>
    <n v="18.728999999999999"/>
    <n v="20665.713"/>
    <n v="19664.697"/>
  </r>
  <r>
    <x v="4"/>
    <n v="20"/>
    <x v="12"/>
    <n v="6"/>
    <n v="250"/>
    <n v="12"/>
    <n v="2.6"/>
    <n v="247.02099999999999"/>
    <n v="18.056999999999999"/>
    <n v="21936.953000000001"/>
    <n v="20903.844000000001"/>
  </r>
  <r>
    <x v="4"/>
    <n v="20"/>
    <x v="13"/>
    <n v="0"/>
    <n v="211"/>
    <n v="12"/>
    <n v="2.6"/>
    <n v="202.601"/>
    <n v="16.821000000000002"/>
    <n v="18093.451000000001"/>
    <n v="17155.687999999998"/>
  </r>
  <r>
    <x v="4"/>
    <n v="20"/>
    <x v="14"/>
    <n v="0"/>
    <n v="212"/>
    <n v="13"/>
    <n v="3.1"/>
    <n v="203.14"/>
    <n v="17.376999999999999"/>
    <n v="18095.938999999998"/>
    <n v="17158.115000000002"/>
  </r>
  <r>
    <x v="4"/>
    <n v="20"/>
    <x v="15"/>
    <n v="6"/>
    <n v="209"/>
    <n v="13"/>
    <n v="3.1"/>
    <n v="203.4"/>
    <n v="17.387"/>
    <n v="18110.763999999999"/>
    <n v="17172.581999999999"/>
  </r>
  <r>
    <x v="4"/>
    <n v="20"/>
    <x v="16"/>
    <n v="18"/>
    <n v="169"/>
    <n v="13"/>
    <n v="2.6"/>
    <n v="167.82400000000001"/>
    <n v="16.629000000000001"/>
    <n v="14942.257"/>
    <n v="14078.906999999999"/>
  </r>
  <r>
    <x v="4"/>
    <n v="20"/>
    <x v="17"/>
    <n v="260"/>
    <n v="120"/>
    <n v="12"/>
    <n v="2.6"/>
    <n v="164.29400000000001"/>
    <n v="15.367000000000001"/>
    <n v="13300.114"/>
    <n v="12474.200999999999"/>
  </r>
  <r>
    <x v="4"/>
    <n v="20"/>
    <x v="18"/>
    <n v="159"/>
    <n v="34"/>
    <n v="11"/>
    <n v="2.1"/>
    <n v="26.09"/>
    <n v="10.233000000000001"/>
    <n v="2399.4319999999998"/>
    <n v="1798.731"/>
  </r>
  <r>
    <x v="4"/>
    <n v="20"/>
    <x v="19"/>
    <n v="0"/>
    <n v="0"/>
    <n v="8"/>
    <n v="0"/>
    <n v="0"/>
    <n v="8"/>
    <n v="0"/>
    <n v="0"/>
  </r>
  <r>
    <x v="4"/>
    <n v="20"/>
    <x v="20"/>
    <n v="0"/>
    <n v="0"/>
    <n v="8"/>
    <n v="1.5"/>
    <n v="0"/>
    <n v="8"/>
    <n v="0"/>
    <n v="0"/>
  </r>
  <r>
    <x v="4"/>
    <n v="20"/>
    <x v="21"/>
    <n v="0"/>
    <n v="0"/>
    <n v="6"/>
    <n v="2.1"/>
    <n v="0"/>
    <n v="6"/>
    <n v="0"/>
    <n v="0"/>
  </r>
  <r>
    <x v="4"/>
    <n v="20"/>
    <x v="22"/>
    <n v="0"/>
    <n v="0"/>
    <n v="5"/>
    <n v="1.5"/>
    <n v="0"/>
    <n v="5"/>
    <n v="0"/>
    <n v="0"/>
  </r>
  <r>
    <x v="4"/>
    <n v="20"/>
    <x v="23"/>
    <n v="0"/>
    <n v="0"/>
    <n v="4"/>
    <n v="1.5"/>
    <n v="0"/>
    <n v="4"/>
    <n v="0"/>
    <n v="0"/>
  </r>
  <r>
    <x v="4"/>
    <n v="21"/>
    <x v="0"/>
    <n v="0"/>
    <n v="0"/>
    <n v="4"/>
    <n v="0"/>
    <n v="0"/>
    <n v="4"/>
    <n v="0"/>
    <n v="0"/>
  </r>
  <r>
    <x v="4"/>
    <n v="21"/>
    <x v="1"/>
    <n v="0"/>
    <n v="0"/>
    <n v="4"/>
    <n v="0"/>
    <n v="0"/>
    <n v="4"/>
    <n v="0"/>
    <n v="0"/>
  </r>
  <r>
    <x v="4"/>
    <n v="21"/>
    <x v="2"/>
    <n v="0"/>
    <n v="0"/>
    <n v="6"/>
    <n v="0"/>
    <n v="0"/>
    <n v="6"/>
    <n v="0"/>
    <n v="0"/>
  </r>
  <r>
    <x v="4"/>
    <n v="21"/>
    <x v="3"/>
    <n v="0"/>
    <n v="0"/>
    <n v="6"/>
    <n v="0"/>
    <n v="0"/>
    <n v="6"/>
    <n v="0"/>
    <n v="0"/>
  </r>
  <r>
    <x v="4"/>
    <n v="21"/>
    <x v="4"/>
    <n v="0"/>
    <n v="0"/>
    <n v="4"/>
    <n v="0"/>
    <n v="0"/>
    <n v="4"/>
    <n v="0"/>
    <n v="0"/>
  </r>
  <r>
    <x v="4"/>
    <n v="21"/>
    <x v="5"/>
    <n v="167"/>
    <n v="82"/>
    <n v="6"/>
    <n v="0"/>
    <n v="77.201999999999998"/>
    <n v="4.9059999999999997"/>
    <n v="6686.2920000000004"/>
    <n v="6001.8540000000003"/>
  </r>
  <r>
    <x v="4"/>
    <n v="21"/>
    <x v="6"/>
    <n v="464"/>
    <n v="122"/>
    <n v="11"/>
    <n v="0"/>
    <n v="245.184"/>
    <n v="20.227"/>
    <n v="19254.266"/>
    <n v="18288.236000000001"/>
  </r>
  <r>
    <x v="4"/>
    <n v="21"/>
    <x v="7"/>
    <n v="603"/>
    <n v="152"/>
    <n v="14"/>
    <n v="4.5999999999999996"/>
    <n v="454.27100000000002"/>
    <n v="23.725999999999999"/>
    <n v="37855.523000000001"/>
    <n v="36373.917999999998"/>
  </r>
  <r>
    <x v="4"/>
    <n v="21"/>
    <x v="8"/>
    <n v="675"/>
    <n v="183"/>
    <n v="16"/>
    <n v="3.1"/>
    <n v="658.45"/>
    <n v="33.503"/>
    <n v="53817.112999999998"/>
    <n v="51799.082000000002"/>
  </r>
  <r>
    <x v="4"/>
    <n v="21"/>
    <x v="9"/>
    <n v="731"/>
    <n v="188"/>
    <n v="16"/>
    <n v="2.6"/>
    <n v="821.50800000000004"/>
    <n v="39.648000000000003"/>
    <n v="65638.195000000007"/>
    <n v="63166.925999999999"/>
  </r>
  <r>
    <x v="4"/>
    <n v="21"/>
    <x v="10"/>
    <n v="584"/>
    <n v="340"/>
    <n v="18"/>
    <n v="4.0999999999999996"/>
    <n v="916.51599999999996"/>
    <n v="41.106999999999999"/>
    <n v="72835.312999999995"/>
    <n v="70064.766000000003"/>
  </r>
  <r>
    <x v="4"/>
    <n v="21"/>
    <x v="11"/>
    <n v="36"/>
    <n v="317"/>
    <n v="16"/>
    <n v="2.6"/>
    <n v="351.233"/>
    <n v="27.734000000000002"/>
    <n v="29817.853999999999"/>
    <n v="28573.5"/>
  </r>
  <r>
    <x v="4"/>
    <n v="21"/>
    <x v="12"/>
    <n v="0"/>
    <n v="244"/>
    <n v="17"/>
    <n v="4.0999999999999996"/>
    <n v="235.17"/>
    <n v="22.236999999999998"/>
    <n v="20487.298999999999"/>
    <n v="19490.741999999998"/>
  </r>
  <r>
    <x v="4"/>
    <n v="21"/>
    <x v="13"/>
    <n v="6"/>
    <n v="252"/>
    <n v="18"/>
    <n v="3.6"/>
    <n v="248.154"/>
    <n v="23.477"/>
    <n v="21493.671999999999"/>
    <n v="20471.815999999999"/>
  </r>
  <r>
    <x v="4"/>
    <n v="21"/>
    <x v="14"/>
    <n v="185"/>
    <n v="352"/>
    <n v="17"/>
    <n v="5.0999999999999996"/>
    <n v="500.79700000000003"/>
    <n v="27.242000000000001"/>
    <n v="42551.184000000001"/>
    <n v="40920.785000000003"/>
  </r>
  <r>
    <x v="4"/>
    <n v="21"/>
    <x v="15"/>
    <n v="36"/>
    <n v="207"/>
    <n v="18"/>
    <n v="5.0999999999999996"/>
    <n v="223.12899999999999"/>
    <n v="22.646000000000001"/>
    <n v="19357.52"/>
    <n v="18388.953000000001"/>
  </r>
  <r>
    <x v="4"/>
    <n v="21"/>
    <x v="16"/>
    <n v="479"/>
    <n v="170"/>
    <n v="18"/>
    <n v="4.5999999999999996"/>
    <n v="373.51100000000002"/>
    <n v="25.815999999999999"/>
    <n v="30514.923999999999"/>
    <n v="29250.866999999998"/>
  </r>
  <r>
    <x v="4"/>
    <n v="21"/>
    <x v="17"/>
    <n v="469"/>
    <n v="87"/>
    <n v="17"/>
    <n v="2.6"/>
    <n v="177.971"/>
    <n v="21.661000000000001"/>
    <n v="12973.656999999999"/>
    <n v="12155.078"/>
  </r>
  <r>
    <x v="4"/>
    <n v="21"/>
    <x v="18"/>
    <n v="185"/>
    <n v="35"/>
    <n v="12"/>
    <n v="2.6"/>
    <n v="26.853999999999999"/>
    <n v="11.346"/>
    <n v="2457.6469999999999"/>
    <n v="1855.85"/>
  </r>
  <r>
    <x v="4"/>
    <n v="21"/>
    <x v="19"/>
    <n v="0"/>
    <n v="0"/>
    <n v="11"/>
    <n v="2.6"/>
    <n v="0"/>
    <n v="11"/>
    <n v="0"/>
    <n v="0"/>
  </r>
  <r>
    <x v="4"/>
    <n v="21"/>
    <x v="20"/>
    <n v="0"/>
    <n v="0"/>
    <n v="10"/>
    <n v="4.5999999999999996"/>
    <n v="0"/>
    <n v="10"/>
    <n v="0"/>
    <n v="0"/>
  </r>
  <r>
    <x v="4"/>
    <n v="21"/>
    <x v="21"/>
    <n v="0"/>
    <n v="0"/>
    <n v="10"/>
    <n v="2.6"/>
    <n v="0"/>
    <n v="10"/>
    <n v="0"/>
    <n v="0"/>
  </r>
  <r>
    <x v="4"/>
    <n v="21"/>
    <x v="22"/>
    <n v="0"/>
    <n v="0"/>
    <n v="10"/>
    <n v="0"/>
    <n v="0"/>
    <n v="10"/>
    <n v="0"/>
    <n v="0"/>
  </r>
  <r>
    <x v="4"/>
    <n v="21"/>
    <x v="23"/>
    <n v="0"/>
    <n v="0"/>
    <n v="10"/>
    <n v="0"/>
    <n v="0"/>
    <n v="10"/>
    <n v="0"/>
    <n v="0"/>
  </r>
  <r>
    <x v="4"/>
    <n v="22"/>
    <x v="0"/>
    <n v="0"/>
    <n v="0"/>
    <n v="10"/>
    <n v="0"/>
    <n v="0"/>
    <n v="10"/>
    <n v="0"/>
    <n v="0"/>
  </r>
  <r>
    <x v="4"/>
    <n v="22"/>
    <x v="1"/>
    <n v="0"/>
    <n v="0"/>
    <n v="10"/>
    <n v="0"/>
    <n v="0"/>
    <n v="10"/>
    <n v="0"/>
    <n v="0"/>
  </r>
  <r>
    <x v="4"/>
    <n v="22"/>
    <x v="2"/>
    <n v="0"/>
    <n v="0"/>
    <n v="9"/>
    <n v="1.5"/>
    <n v="0"/>
    <n v="9"/>
    <n v="0"/>
    <n v="0"/>
  </r>
  <r>
    <x v="4"/>
    <n v="22"/>
    <x v="3"/>
    <n v="0"/>
    <n v="0"/>
    <n v="9"/>
    <n v="1.5"/>
    <n v="0"/>
    <n v="9"/>
    <n v="0"/>
    <n v="0"/>
  </r>
  <r>
    <x v="4"/>
    <n v="22"/>
    <x v="4"/>
    <n v="0"/>
    <n v="0"/>
    <n v="9"/>
    <n v="1.5"/>
    <n v="0"/>
    <n v="9"/>
    <n v="0"/>
    <n v="0"/>
  </r>
  <r>
    <x v="4"/>
    <n v="22"/>
    <x v="5"/>
    <n v="101"/>
    <n v="101"/>
    <n v="9"/>
    <n v="0"/>
    <n v="88.007000000000005"/>
    <n v="8.69"/>
    <n v="7798.7529999999997"/>
    <n v="7091.5619999999999"/>
  </r>
  <r>
    <x v="4"/>
    <n v="22"/>
    <x v="6"/>
    <n v="0"/>
    <n v="58"/>
    <n v="10"/>
    <n v="0"/>
    <n v="54.972999999999999"/>
    <n v="9.7240000000000002"/>
    <n v="5067.1189999999997"/>
    <n v="4415.0450000000001"/>
  </r>
  <r>
    <x v="4"/>
    <n v="22"/>
    <x v="7"/>
    <n v="0"/>
    <n v="107"/>
    <n v="9"/>
    <n v="1.5"/>
    <n v="101.596"/>
    <n v="10.148999999999999"/>
    <n v="9347.0939999999991"/>
    <n v="8607.5310000000009"/>
  </r>
  <r>
    <x v="4"/>
    <n v="22"/>
    <x v="8"/>
    <n v="0"/>
    <n v="161"/>
    <n v="11"/>
    <n v="2.6"/>
    <n v="153.53299999999999"/>
    <n v="13.756"/>
    <n v="13901.634"/>
    <n v="13062.114"/>
  </r>
  <r>
    <x v="4"/>
    <n v="22"/>
    <x v="9"/>
    <n v="12"/>
    <n v="297"/>
    <n v="12"/>
    <n v="2.6"/>
    <n v="296.42700000000002"/>
    <n v="19.158000000000001"/>
    <n v="26190.07"/>
    <n v="25045.588"/>
  </r>
  <r>
    <x v="4"/>
    <n v="22"/>
    <x v="10"/>
    <n v="24"/>
    <n v="378"/>
    <n v="12"/>
    <n v="3.6"/>
    <n v="390.00099999999998"/>
    <n v="21.353999999999999"/>
    <n v="34113.995999999999"/>
    <n v="32745.572"/>
  </r>
  <r>
    <x v="4"/>
    <n v="22"/>
    <x v="11"/>
    <n v="6"/>
    <n v="272"/>
    <n v="12"/>
    <n v="3.1"/>
    <n v="268.70600000000002"/>
    <n v="18.872"/>
    <n v="23774.324000000001"/>
    <n v="22693.857"/>
  </r>
  <r>
    <x v="4"/>
    <n v="22"/>
    <x v="12"/>
    <n v="48"/>
    <n v="384"/>
    <n v="11"/>
    <n v="2.6"/>
    <n v="430.87599999999998"/>
    <n v="22.495999999999999"/>
    <n v="37491.266000000003"/>
    <n v="36020.891000000003"/>
  </r>
  <r>
    <x v="4"/>
    <n v="22"/>
    <x v="13"/>
    <n v="12"/>
    <n v="294"/>
    <n v="11"/>
    <n v="3.1"/>
    <n v="294.88900000000001"/>
    <n v="18.742999999999999"/>
    <n v="26105.474999999999"/>
    <n v="24963.268"/>
  </r>
  <r>
    <x v="4"/>
    <n v="22"/>
    <x v="14"/>
    <n v="36"/>
    <n v="352"/>
    <n v="12"/>
    <n v="2.6"/>
    <n v="375.47300000000001"/>
    <n v="22.01"/>
    <n v="32731.865000000002"/>
    <n v="31404.043000000001"/>
  </r>
  <r>
    <x v="4"/>
    <n v="22"/>
    <x v="15"/>
    <n v="41"/>
    <n v="293"/>
    <n v="12"/>
    <n v="2.1"/>
    <n v="310.53800000000001"/>
    <n v="21.114999999999998"/>
    <n v="27143.724999999999"/>
    <n v="25973.423999999999"/>
  </r>
  <r>
    <x v="4"/>
    <n v="22"/>
    <x v="16"/>
    <n v="47"/>
    <n v="208"/>
    <n v="11"/>
    <n v="3.1"/>
    <n v="218.31399999999999"/>
    <n v="16.190000000000001"/>
    <n v="19400.826000000001"/>
    <n v="18431.195"/>
  </r>
  <r>
    <x v="4"/>
    <n v="22"/>
    <x v="17"/>
    <n v="90"/>
    <n v="130"/>
    <n v="11"/>
    <n v="1.5"/>
    <n v="138.452"/>
    <n v="14.457000000000001"/>
    <n v="11987.392"/>
    <n v="11190.745000000001"/>
  </r>
  <r>
    <x v="4"/>
    <n v="22"/>
    <x v="18"/>
    <n v="54"/>
    <n v="39"/>
    <n v="11"/>
    <n v="2.1"/>
    <n v="33.466999999999999"/>
    <n v="10.337"/>
    <n v="3076.4810000000002"/>
    <n v="2462.971"/>
  </r>
  <r>
    <x v="4"/>
    <n v="22"/>
    <x v="19"/>
    <n v="0"/>
    <n v="0"/>
    <n v="9"/>
    <n v="0"/>
    <n v="0"/>
    <n v="9"/>
    <n v="0"/>
    <n v="0"/>
  </r>
  <r>
    <x v="4"/>
    <n v="22"/>
    <x v="20"/>
    <n v="0"/>
    <n v="0"/>
    <n v="9"/>
    <n v="0"/>
    <n v="0"/>
    <n v="9"/>
    <n v="0"/>
    <n v="0"/>
  </r>
  <r>
    <x v="4"/>
    <n v="22"/>
    <x v="21"/>
    <n v="0"/>
    <n v="0"/>
    <n v="8"/>
    <n v="0"/>
    <n v="0"/>
    <n v="8"/>
    <n v="0"/>
    <n v="0"/>
  </r>
  <r>
    <x v="4"/>
    <n v="22"/>
    <x v="22"/>
    <n v="0"/>
    <n v="0"/>
    <n v="8"/>
    <n v="0"/>
    <n v="0"/>
    <n v="8"/>
    <n v="0"/>
    <n v="0"/>
  </r>
  <r>
    <x v="4"/>
    <n v="22"/>
    <x v="23"/>
    <n v="0"/>
    <n v="0"/>
    <n v="8"/>
    <n v="1.5"/>
    <n v="0"/>
    <n v="8"/>
    <n v="0"/>
    <n v="0"/>
  </r>
  <r>
    <x v="4"/>
    <n v="23"/>
    <x v="0"/>
    <n v="0"/>
    <n v="0"/>
    <n v="7"/>
    <n v="1.5"/>
    <n v="0"/>
    <n v="7"/>
    <n v="0"/>
    <n v="0"/>
  </r>
  <r>
    <x v="4"/>
    <n v="23"/>
    <x v="1"/>
    <n v="0"/>
    <n v="0"/>
    <n v="6"/>
    <n v="0"/>
    <n v="0"/>
    <n v="6"/>
    <n v="0"/>
    <n v="0"/>
  </r>
  <r>
    <x v="4"/>
    <n v="23"/>
    <x v="2"/>
    <n v="0"/>
    <n v="0"/>
    <n v="6"/>
    <n v="0"/>
    <n v="0"/>
    <n v="6"/>
    <n v="0"/>
    <n v="0"/>
  </r>
  <r>
    <x v="4"/>
    <n v="23"/>
    <x v="3"/>
    <n v="0"/>
    <n v="0"/>
    <n v="5"/>
    <n v="0"/>
    <n v="0"/>
    <n v="5"/>
    <n v="0"/>
    <n v="0"/>
  </r>
  <r>
    <x v="4"/>
    <n v="23"/>
    <x v="4"/>
    <n v="29"/>
    <n v="0"/>
    <n v="5"/>
    <n v="0"/>
    <n v="0"/>
    <n v="5"/>
    <n v="0"/>
    <n v="0"/>
  </r>
  <r>
    <x v="4"/>
    <n v="23"/>
    <x v="5"/>
    <n v="180"/>
    <n v="87"/>
    <n v="7"/>
    <n v="0"/>
    <n v="82.210999999999999"/>
    <n v="6.2160000000000002"/>
    <n v="7055.7950000000001"/>
    <n v="6363.8469999999998"/>
  </r>
  <r>
    <x v="4"/>
    <n v="23"/>
    <x v="6"/>
    <n v="488"/>
    <n v="118"/>
    <n v="10"/>
    <n v="1.5"/>
    <n v="248.65199999999999"/>
    <n v="16.387"/>
    <n v="19790.118999999999"/>
    <n v="18810.886999999999"/>
  </r>
  <r>
    <x v="4"/>
    <n v="23"/>
    <x v="7"/>
    <n v="523"/>
    <n v="178"/>
    <n v="11"/>
    <n v="2.1"/>
    <n v="437.95800000000003"/>
    <n v="23.395"/>
    <n v="36697.313000000002"/>
    <n v="35251.254000000001"/>
  </r>
  <r>
    <x v="4"/>
    <n v="23"/>
    <x v="8"/>
    <n v="334"/>
    <n v="304"/>
    <n v="12"/>
    <n v="3.1"/>
    <n v="535.85400000000004"/>
    <n v="26.279"/>
    <n v="45527.254000000001"/>
    <n v="43798.66"/>
  </r>
  <r>
    <x v="4"/>
    <n v="23"/>
    <x v="9"/>
    <n v="139"/>
    <n v="370"/>
    <n v="13"/>
    <n v="2.6"/>
    <n v="489.51299999999998"/>
    <n v="27.178999999999998"/>
    <n v="41637.133000000002"/>
    <n v="40036.285000000003"/>
  </r>
  <r>
    <x v="4"/>
    <n v="23"/>
    <x v="10"/>
    <n v="12"/>
    <n v="290"/>
    <n v="13"/>
    <n v="2.1"/>
    <n v="291.42599999999999"/>
    <n v="22.056000000000001"/>
    <n v="25409.030999999999"/>
    <n v="24285.463"/>
  </r>
  <r>
    <x v="4"/>
    <n v="23"/>
    <x v="11"/>
    <n v="36"/>
    <n v="317"/>
    <n v="13"/>
    <n v="0"/>
    <n v="351.06400000000002"/>
    <n v="29.242000000000001"/>
    <n v="29589.52"/>
    <n v="28351.583999999999"/>
  </r>
  <r>
    <x v="4"/>
    <n v="23"/>
    <x v="12"/>
    <n v="521"/>
    <n v="339"/>
    <n v="14"/>
    <n v="2.1"/>
    <n v="879.28"/>
    <n v="39.622"/>
    <n v="70419.047000000006"/>
    <n v="67750.937999999995"/>
  </r>
  <r>
    <x v="4"/>
    <n v="23"/>
    <x v="13"/>
    <n v="6"/>
    <n v="200"/>
    <n v="15"/>
    <n v="0"/>
    <n v="197.39599999999999"/>
    <n v="30.98"/>
    <n v="16498.562999999998"/>
    <n v="15598.885"/>
  </r>
  <r>
    <x v="4"/>
    <n v="23"/>
    <x v="14"/>
    <n v="0"/>
    <n v="178"/>
    <n v="15"/>
    <n v="2.1"/>
    <n v="170.15899999999999"/>
    <n v="18.986000000000001"/>
    <n v="15047.334000000001"/>
    <n v="14181.558000000001"/>
  </r>
  <r>
    <x v="4"/>
    <n v="23"/>
    <x v="15"/>
    <n v="6"/>
    <n v="209"/>
    <n v="15"/>
    <n v="2.1"/>
    <n v="203.333"/>
    <n v="19.873999999999999"/>
    <n v="17900.59"/>
    <n v="16967.476999999999"/>
  </r>
  <r>
    <x v="4"/>
    <n v="23"/>
    <x v="16"/>
    <n v="12"/>
    <n v="182"/>
    <n v="15"/>
    <n v="3.1"/>
    <n v="177.49299999999999"/>
    <n v="18.690000000000001"/>
    <n v="15679.001"/>
    <n v="14798.556"/>
  </r>
  <r>
    <x v="4"/>
    <n v="23"/>
    <x v="17"/>
    <n v="164"/>
    <n v="128"/>
    <n v="15"/>
    <n v="1.5"/>
    <n v="152.27099999999999"/>
    <n v="18.725999999999999"/>
    <n v="12571.888000000001"/>
    <n v="11762.281999999999"/>
  </r>
  <r>
    <x v="4"/>
    <n v="23"/>
    <x v="18"/>
    <n v="147"/>
    <n v="36"/>
    <n v="13"/>
    <n v="3.1"/>
    <n v="27.524999999999999"/>
    <n v="12.288"/>
    <n v="2508.5680000000002"/>
    <n v="1905.8130000000001"/>
  </r>
  <r>
    <x v="4"/>
    <n v="23"/>
    <x v="19"/>
    <n v="0"/>
    <n v="0"/>
    <n v="13"/>
    <n v="4.5999999999999996"/>
    <n v="0"/>
    <n v="13"/>
    <n v="0"/>
    <n v="0"/>
  </r>
  <r>
    <x v="4"/>
    <n v="23"/>
    <x v="20"/>
    <n v="0"/>
    <n v="0"/>
    <n v="11"/>
    <n v="0"/>
    <n v="0"/>
    <n v="11"/>
    <n v="0"/>
    <n v="0"/>
  </r>
  <r>
    <x v="4"/>
    <n v="23"/>
    <x v="21"/>
    <n v="0"/>
    <n v="0"/>
    <n v="10"/>
    <n v="0"/>
    <n v="0"/>
    <n v="10"/>
    <n v="0"/>
    <n v="0"/>
  </r>
  <r>
    <x v="4"/>
    <n v="23"/>
    <x v="22"/>
    <n v="0"/>
    <n v="0"/>
    <n v="10"/>
    <n v="0"/>
    <n v="0"/>
    <n v="10"/>
    <n v="0"/>
    <n v="0"/>
  </r>
  <r>
    <x v="4"/>
    <n v="23"/>
    <x v="23"/>
    <n v="0"/>
    <n v="0"/>
    <n v="10"/>
    <n v="0"/>
    <n v="0"/>
    <n v="10"/>
    <n v="0"/>
    <n v="0"/>
  </r>
  <r>
    <x v="4"/>
    <n v="24"/>
    <x v="0"/>
    <n v="0"/>
    <n v="0"/>
    <n v="9"/>
    <n v="0"/>
    <n v="0"/>
    <n v="9"/>
    <n v="0"/>
    <n v="0"/>
  </r>
  <r>
    <x v="4"/>
    <n v="24"/>
    <x v="1"/>
    <n v="0"/>
    <n v="0"/>
    <n v="9"/>
    <n v="1.5"/>
    <n v="0"/>
    <n v="9"/>
    <n v="0"/>
    <n v="0"/>
  </r>
  <r>
    <x v="4"/>
    <n v="24"/>
    <x v="2"/>
    <n v="0"/>
    <n v="0"/>
    <n v="9"/>
    <n v="3.1"/>
    <n v="0"/>
    <n v="9"/>
    <n v="0"/>
    <n v="0"/>
  </r>
  <r>
    <x v="4"/>
    <n v="24"/>
    <x v="3"/>
    <n v="0"/>
    <n v="0"/>
    <n v="8"/>
    <n v="2.6"/>
    <n v="0"/>
    <n v="8"/>
    <n v="0"/>
    <n v="0"/>
  </r>
  <r>
    <x v="4"/>
    <n v="24"/>
    <x v="4"/>
    <n v="0"/>
    <n v="0"/>
    <n v="8"/>
    <n v="2.6"/>
    <n v="0"/>
    <n v="8"/>
    <n v="0"/>
    <n v="0"/>
  </r>
  <r>
    <x v="4"/>
    <n v="24"/>
    <x v="5"/>
    <n v="0"/>
    <n v="68"/>
    <n v="8"/>
    <n v="3.1"/>
    <n v="61.503"/>
    <n v="7.5730000000000004"/>
    <n v="5722.5050000000001"/>
    <n v="5057.4390000000003"/>
  </r>
  <r>
    <x v="4"/>
    <n v="24"/>
    <x v="6"/>
    <n v="19"/>
    <n v="153"/>
    <n v="8"/>
    <n v="4.5999999999999996"/>
    <n v="148.214"/>
    <n v="9.92"/>
    <n v="13551.385"/>
    <n v="12719.803"/>
  </r>
  <r>
    <x v="4"/>
    <n v="24"/>
    <x v="7"/>
    <n v="6"/>
    <n v="211"/>
    <n v="8"/>
    <n v="3.1"/>
    <n v="203.43899999999999"/>
    <n v="12.153"/>
    <n v="18537.118999999999"/>
    <n v="17588.605"/>
  </r>
  <r>
    <x v="4"/>
    <n v="24"/>
    <x v="8"/>
    <n v="12"/>
    <n v="261"/>
    <n v="10"/>
    <n v="3.1"/>
    <n v="258.38600000000002"/>
    <n v="15.896000000000001"/>
    <n v="23161.48"/>
    <n v="22096.937999999998"/>
  </r>
  <r>
    <x v="4"/>
    <n v="24"/>
    <x v="9"/>
    <n v="12"/>
    <n v="297"/>
    <n v="11"/>
    <n v="4.5999999999999996"/>
    <n v="296.33199999999999"/>
    <n v="16.998999999999999"/>
    <n v="26440.248"/>
    <n v="25289.021000000001"/>
  </r>
  <r>
    <x v="4"/>
    <n v="24"/>
    <x v="10"/>
    <n v="12"/>
    <n v="284"/>
    <n v="12"/>
    <n v="3.6"/>
    <n v="285.48899999999998"/>
    <n v="18.623000000000001"/>
    <n v="25287.563999999998"/>
    <n v="24167.23"/>
  </r>
  <r>
    <x v="4"/>
    <n v="24"/>
    <x v="11"/>
    <n v="18"/>
    <n v="310"/>
    <n v="13"/>
    <n v="5.7"/>
    <n v="318.10700000000003"/>
    <n v="18.791"/>
    <n v="28155.51"/>
    <n v="26957.476999999999"/>
  </r>
  <r>
    <x v="4"/>
    <n v="24"/>
    <x v="12"/>
    <n v="0"/>
    <n v="226"/>
    <n v="10"/>
    <n v="6.7"/>
    <n v="217.506"/>
    <n v="13.317"/>
    <n v="19732.623"/>
    <n v="18754.812999999998"/>
  </r>
  <r>
    <x v="4"/>
    <n v="24"/>
    <x v="13"/>
    <n v="0"/>
    <n v="217"/>
    <n v="8"/>
    <n v="5.0999999999999996"/>
    <n v="208.381"/>
    <n v="11.532999999999999"/>
    <n v="19055"/>
    <n v="18093.855"/>
  </r>
  <r>
    <x v="4"/>
    <n v="24"/>
    <x v="14"/>
    <n v="0"/>
    <n v="138"/>
    <n v="8"/>
    <n v="3.1"/>
    <n v="131.59800000000001"/>
    <n v="10.368"/>
    <n v="12095.683999999999"/>
    <n v="11296.645"/>
  </r>
  <r>
    <x v="4"/>
    <n v="24"/>
    <x v="15"/>
    <n v="0"/>
    <n v="146"/>
    <n v="8"/>
    <n v="5.7"/>
    <n v="139.005"/>
    <n v="9.6479999999999997"/>
    <n v="12816.957"/>
    <n v="12001.884"/>
  </r>
  <r>
    <x v="4"/>
    <n v="24"/>
    <x v="16"/>
    <n v="0"/>
    <n v="113"/>
    <n v="7"/>
    <n v="4.5999999999999996"/>
    <n v="107.16200000000001"/>
    <n v="8.1370000000000005"/>
    <n v="9946.3269999999993"/>
    <n v="9194.018"/>
  </r>
  <r>
    <x v="4"/>
    <n v="24"/>
    <x v="17"/>
    <n v="0"/>
    <n v="69"/>
    <n v="7"/>
    <n v="4.0999999999999996"/>
    <n v="65.247"/>
    <n v="7.0609999999999999"/>
    <n v="6084.3149999999996"/>
    <n v="5412.0140000000001"/>
  </r>
  <r>
    <x v="4"/>
    <n v="24"/>
    <x v="18"/>
    <n v="0"/>
    <n v="18"/>
    <n v="8"/>
    <n v="4.5999999999999996"/>
    <n v="17.021000000000001"/>
    <n v="6.7919999999999998"/>
    <n v="1589.0830000000001"/>
    <n v="1003.506"/>
  </r>
  <r>
    <x v="4"/>
    <n v="24"/>
    <x v="19"/>
    <n v="0"/>
    <n v="0"/>
    <n v="8"/>
    <n v="5.0999999999999996"/>
    <n v="0"/>
    <n v="8"/>
    <n v="0"/>
    <n v="0"/>
  </r>
  <r>
    <x v="4"/>
    <n v="24"/>
    <x v="20"/>
    <n v="0"/>
    <n v="0"/>
    <n v="8"/>
    <n v="4.0999999999999996"/>
    <n v="0"/>
    <n v="8"/>
    <n v="0"/>
    <n v="0"/>
  </r>
  <r>
    <x v="4"/>
    <n v="24"/>
    <x v="21"/>
    <n v="0"/>
    <n v="0"/>
    <n v="8"/>
    <n v="3.1"/>
    <n v="0"/>
    <n v="8"/>
    <n v="0"/>
    <n v="0"/>
  </r>
  <r>
    <x v="4"/>
    <n v="24"/>
    <x v="22"/>
    <n v="0"/>
    <n v="0"/>
    <n v="8"/>
    <n v="5.7"/>
    <n v="0"/>
    <n v="8"/>
    <n v="0"/>
    <n v="0"/>
  </r>
  <r>
    <x v="4"/>
    <n v="24"/>
    <x v="23"/>
    <n v="0"/>
    <n v="0"/>
    <n v="8"/>
    <n v="4.5999999999999996"/>
    <n v="0"/>
    <n v="8"/>
    <n v="0"/>
    <n v="0"/>
  </r>
  <r>
    <x v="4"/>
    <n v="25"/>
    <x v="0"/>
    <n v="0"/>
    <n v="0"/>
    <n v="8"/>
    <n v="3.1"/>
    <n v="0"/>
    <n v="8"/>
    <n v="0"/>
    <n v="0"/>
  </r>
  <r>
    <x v="4"/>
    <n v="25"/>
    <x v="1"/>
    <n v="0"/>
    <n v="0"/>
    <n v="8"/>
    <n v="4.0999999999999996"/>
    <n v="0"/>
    <n v="8"/>
    <n v="0"/>
    <n v="0"/>
  </r>
  <r>
    <x v="4"/>
    <n v="25"/>
    <x v="2"/>
    <n v="0"/>
    <n v="0"/>
    <n v="8"/>
    <n v="5.0999999999999996"/>
    <n v="0"/>
    <n v="8"/>
    <n v="0"/>
    <n v="0"/>
  </r>
  <r>
    <x v="4"/>
    <n v="25"/>
    <x v="3"/>
    <n v="0"/>
    <n v="0"/>
    <n v="8"/>
    <n v="4.5999999999999996"/>
    <n v="0"/>
    <n v="8"/>
    <n v="0"/>
    <n v="0"/>
  </r>
  <r>
    <x v="4"/>
    <n v="25"/>
    <x v="4"/>
    <n v="0"/>
    <n v="0"/>
    <n v="8"/>
    <n v="4.5999999999999996"/>
    <n v="0"/>
    <n v="8"/>
    <n v="0"/>
    <n v="0"/>
  </r>
  <r>
    <x v="4"/>
    <n v="25"/>
    <x v="5"/>
    <n v="0"/>
    <n v="19"/>
    <n v="8"/>
    <n v="5.7"/>
    <n v="17.962"/>
    <n v="6.82"/>
    <n v="1676.7439999999999"/>
    <n v="1089.5419999999999"/>
  </r>
  <r>
    <x v="4"/>
    <n v="25"/>
    <x v="6"/>
    <n v="0"/>
    <n v="51"/>
    <n v="8"/>
    <n v="7.2"/>
    <n v="48.320999999999998"/>
    <n v="7.5780000000000003"/>
    <n v="4495.8410000000003"/>
    <n v="3854.9720000000002"/>
  </r>
  <r>
    <x v="4"/>
    <n v="25"/>
    <x v="7"/>
    <n v="0"/>
    <n v="140"/>
    <n v="8"/>
    <n v="5.0999999999999996"/>
    <n v="132.93899999999999"/>
    <n v="9.4369999999999994"/>
    <n v="12269.014999999999"/>
    <n v="11466.14"/>
  </r>
  <r>
    <x v="4"/>
    <n v="25"/>
    <x v="8"/>
    <n v="0"/>
    <n v="109"/>
    <n v="8"/>
    <n v="7.2"/>
    <n v="103.66"/>
    <n v="8.7680000000000007"/>
    <n v="9594.884"/>
    <n v="8850.0650000000005"/>
  </r>
  <r>
    <x v="4"/>
    <n v="25"/>
    <x v="9"/>
    <n v="0"/>
    <n v="175"/>
    <n v="9"/>
    <n v="6.7"/>
    <n v="167.352"/>
    <n v="10.99"/>
    <n v="15339.972"/>
    <n v="14467.415999999999"/>
  </r>
  <r>
    <x v="4"/>
    <n v="25"/>
    <x v="10"/>
    <n v="0"/>
    <n v="172"/>
    <n v="9"/>
    <n v="6.2"/>
    <n v="164.77099999999999"/>
    <n v="11.154"/>
    <n v="15092.477999999999"/>
    <n v="14225.656999999999"/>
  </r>
  <r>
    <x v="4"/>
    <n v="25"/>
    <x v="11"/>
    <n v="0"/>
    <n v="236"/>
    <n v="10"/>
    <n v="5.0999999999999996"/>
    <n v="227.32599999999999"/>
    <n v="13.855"/>
    <n v="20574.07"/>
    <n v="19575.346000000001"/>
  </r>
  <r>
    <x v="4"/>
    <n v="25"/>
    <x v="12"/>
    <n v="0"/>
    <n v="149"/>
    <n v="10"/>
    <n v="5.7"/>
    <n v="142.666"/>
    <n v="11.942"/>
    <n v="13022.259"/>
    <n v="12202.59"/>
  </r>
  <r>
    <x v="4"/>
    <n v="25"/>
    <x v="13"/>
    <n v="0"/>
    <n v="164"/>
    <n v="10"/>
    <n v="6.7"/>
    <n v="156.93799999999999"/>
    <n v="11.865"/>
    <n v="14329.938"/>
    <n v="13480.654"/>
  </r>
  <r>
    <x v="4"/>
    <n v="25"/>
    <x v="14"/>
    <n v="0"/>
    <n v="178"/>
    <n v="9"/>
    <n v="6.2"/>
    <n v="170.13900000000001"/>
    <n v="11.242000000000001"/>
    <n v="15578.057000000001"/>
    <n v="14699.965"/>
  </r>
  <r>
    <x v="4"/>
    <n v="25"/>
    <x v="15"/>
    <n v="0"/>
    <n v="112"/>
    <n v="9"/>
    <n v="6.7"/>
    <n v="106.482"/>
    <n v="9.9329999999999998"/>
    <n v="9805.9760000000006"/>
    <n v="9056.6630000000005"/>
  </r>
  <r>
    <x v="4"/>
    <n v="25"/>
    <x v="16"/>
    <n v="0"/>
    <n v="91"/>
    <n v="9"/>
    <n v="8.6999999999999993"/>
    <n v="86.347999999999999"/>
    <n v="9.3650000000000002"/>
    <n v="7971.6149999999998"/>
    <n v="7260.8509999999997"/>
  </r>
  <r>
    <x v="4"/>
    <n v="25"/>
    <x v="17"/>
    <n v="0"/>
    <n v="39"/>
    <n v="9"/>
    <n v="7.7"/>
    <n v="36.923999999999999"/>
    <n v="8.5009999999999994"/>
    <n v="3421.712"/>
    <n v="2801.61"/>
  </r>
  <r>
    <x v="4"/>
    <n v="25"/>
    <x v="18"/>
    <n v="0"/>
    <n v="25"/>
    <n v="10"/>
    <n v="6.2"/>
    <n v="23.664000000000001"/>
    <n v="9.0869999999999997"/>
    <n v="2187.337"/>
    <n v="1590.616"/>
  </r>
  <r>
    <x v="4"/>
    <n v="25"/>
    <x v="19"/>
    <n v="0"/>
    <n v="0"/>
    <n v="10"/>
    <n v="6.2"/>
    <n v="0"/>
    <n v="10"/>
    <n v="0"/>
    <n v="0"/>
  </r>
  <r>
    <x v="4"/>
    <n v="25"/>
    <x v="20"/>
    <n v="0"/>
    <n v="0"/>
    <n v="11"/>
    <n v="5.7"/>
    <n v="0"/>
    <n v="11"/>
    <n v="0"/>
    <n v="0"/>
  </r>
  <r>
    <x v="4"/>
    <n v="25"/>
    <x v="21"/>
    <n v="0"/>
    <n v="0"/>
    <n v="10"/>
    <n v="5.7"/>
    <n v="0"/>
    <n v="10"/>
    <n v="0"/>
    <n v="0"/>
  </r>
  <r>
    <x v="4"/>
    <n v="25"/>
    <x v="22"/>
    <n v="0"/>
    <n v="0"/>
    <n v="10"/>
    <n v="6.7"/>
    <n v="0"/>
    <n v="10"/>
    <n v="0"/>
    <n v="0"/>
  </r>
  <r>
    <x v="4"/>
    <n v="25"/>
    <x v="23"/>
    <n v="0"/>
    <n v="0"/>
    <n v="11"/>
    <n v="8.6999999999999993"/>
    <n v="0"/>
    <n v="11"/>
    <n v="0"/>
    <n v="0"/>
  </r>
  <r>
    <x v="4"/>
    <n v="26"/>
    <x v="0"/>
    <n v="0"/>
    <n v="0"/>
    <n v="11"/>
    <n v="6.2"/>
    <n v="0"/>
    <n v="11"/>
    <n v="0"/>
    <n v="0"/>
  </r>
  <r>
    <x v="4"/>
    <n v="26"/>
    <x v="1"/>
    <n v="0"/>
    <n v="0"/>
    <n v="11"/>
    <n v="7.7"/>
    <n v="0"/>
    <n v="11"/>
    <n v="0"/>
    <n v="0"/>
  </r>
  <r>
    <x v="4"/>
    <n v="26"/>
    <x v="2"/>
    <n v="0"/>
    <n v="0"/>
    <n v="11"/>
    <n v="4.5999999999999996"/>
    <n v="0"/>
    <n v="11"/>
    <n v="0"/>
    <n v="0"/>
  </r>
  <r>
    <x v="4"/>
    <n v="26"/>
    <x v="3"/>
    <n v="0"/>
    <n v="0"/>
    <n v="11"/>
    <n v="6.7"/>
    <n v="0"/>
    <n v="11"/>
    <n v="0"/>
    <n v="0"/>
  </r>
  <r>
    <x v="4"/>
    <n v="26"/>
    <x v="4"/>
    <n v="0"/>
    <n v="0"/>
    <n v="11"/>
    <n v="8.1999999999999993"/>
    <n v="0"/>
    <n v="11"/>
    <n v="0"/>
    <n v="0"/>
  </r>
  <r>
    <x v="4"/>
    <n v="26"/>
    <x v="5"/>
    <n v="0"/>
    <n v="38"/>
    <n v="11"/>
    <n v="5.0999999999999996"/>
    <n v="35.996000000000002"/>
    <n v="10.170999999999999"/>
    <n v="3311.3980000000001"/>
    <n v="2693.4079999999999"/>
  </r>
  <r>
    <x v="4"/>
    <n v="26"/>
    <x v="6"/>
    <n v="82"/>
    <n v="152"/>
    <n v="11"/>
    <n v="4.5999999999999996"/>
    <n v="164.875"/>
    <n v="13.284000000000001"/>
    <n v="14542.27"/>
    <n v="13688.123"/>
  </r>
  <r>
    <x v="4"/>
    <n v="26"/>
    <x v="7"/>
    <n v="0"/>
    <n v="134"/>
    <n v="11"/>
    <n v="4.0999999999999996"/>
    <n v="127.23099999999999"/>
    <n v="12.864000000000001"/>
    <n v="11565.919"/>
    <n v="10778.544"/>
  </r>
  <r>
    <x v="4"/>
    <n v="26"/>
    <x v="8"/>
    <n v="6"/>
    <n v="246"/>
    <n v="11"/>
    <n v="6.2"/>
    <n v="239.62299999999999"/>
    <n v="14.603999999999999"/>
    <n v="21609.245999999999"/>
    <n v="20584.463"/>
  </r>
  <r>
    <x v="4"/>
    <n v="26"/>
    <x v="9"/>
    <n v="12"/>
    <n v="309"/>
    <n v="12"/>
    <n v="6.2"/>
    <n v="308.017"/>
    <n v="17.193000000000001"/>
    <n v="27458.785"/>
    <n v="26279.886999999999"/>
  </r>
  <r>
    <x v="4"/>
    <n v="26"/>
    <x v="10"/>
    <n v="6"/>
    <n v="277"/>
    <n v="12"/>
    <n v="5.7"/>
    <n v="272.846"/>
    <n v="16.873000000000001"/>
    <n v="24360.891"/>
    <n v="23265.063999999998"/>
  </r>
  <r>
    <x v="4"/>
    <n v="26"/>
    <x v="11"/>
    <n v="6"/>
    <n v="224"/>
    <n v="13"/>
    <n v="5.7"/>
    <n v="221.58600000000001"/>
    <n v="16.734000000000002"/>
    <n v="19796.800999999999"/>
    <n v="18817.401999999998"/>
  </r>
  <r>
    <x v="4"/>
    <n v="26"/>
    <x v="12"/>
    <n v="6"/>
    <n v="233"/>
    <n v="12"/>
    <n v="6.7"/>
    <n v="230.26599999999999"/>
    <n v="15.423"/>
    <n v="20694.164000000001"/>
    <n v="19692.436000000002"/>
  </r>
  <r>
    <x v="4"/>
    <n v="26"/>
    <x v="13"/>
    <n v="6"/>
    <n v="223"/>
    <n v="14"/>
    <n v="5.7"/>
    <n v="219.739"/>
    <n v="17.620999999999999"/>
    <n v="19552.581999999999"/>
    <n v="18579.215"/>
  </r>
  <r>
    <x v="4"/>
    <n v="26"/>
    <x v="14"/>
    <n v="60"/>
    <n v="322"/>
    <n v="13"/>
    <n v="5.0999999999999996"/>
    <n v="364.28"/>
    <n v="20.085999999999999"/>
    <n v="32030.815999999999"/>
    <n v="30723.338"/>
  </r>
  <r>
    <x v="4"/>
    <n v="26"/>
    <x v="15"/>
    <n v="6"/>
    <n v="164"/>
    <n v="13"/>
    <n v="3.6"/>
    <n v="160.05600000000001"/>
    <n v="16.550999999999998"/>
    <n v="14304.072"/>
    <n v="13455.380999999999"/>
  </r>
  <r>
    <x v="4"/>
    <n v="26"/>
    <x v="16"/>
    <n v="6"/>
    <n v="164"/>
    <n v="13"/>
    <n v="5.0999999999999996"/>
    <n v="157.91"/>
    <n v="15.32"/>
    <n v="14178.95"/>
    <n v="13333.116"/>
  </r>
  <r>
    <x v="4"/>
    <n v="26"/>
    <x v="17"/>
    <n v="0"/>
    <n v="84"/>
    <n v="13"/>
    <n v="2.1"/>
    <n v="79.046999999999997"/>
    <n v="13.914"/>
    <n v="7152.21"/>
    <n v="6458.2939999999999"/>
  </r>
  <r>
    <x v="4"/>
    <n v="26"/>
    <x v="18"/>
    <n v="0"/>
    <n v="22"/>
    <n v="13"/>
    <n v="1.5"/>
    <n v="20.815000000000001"/>
    <n v="11.555999999999999"/>
    <n v="1903.1669999999999"/>
    <n v="1311.7539999999999"/>
  </r>
  <r>
    <x v="4"/>
    <n v="26"/>
    <x v="19"/>
    <n v="0"/>
    <n v="0"/>
    <n v="13"/>
    <n v="2.6"/>
    <n v="0"/>
    <n v="13"/>
    <n v="0"/>
    <n v="0"/>
  </r>
  <r>
    <x v="4"/>
    <n v="26"/>
    <x v="20"/>
    <n v="0"/>
    <n v="0"/>
    <n v="12"/>
    <n v="0"/>
    <n v="0"/>
    <n v="12"/>
    <n v="0"/>
    <n v="0"/>
  </r>
  <r>
    <x v="4"/>
    <n v="26"/>
    <x v="21"/>
    <n v="0"/>
    <n v="0"/>
    <n v="12"/>
    <n v="0"/>
    <n v="0"/>
    <n v="12"/>
    <n v="0"/>
    <n v="0"/>
  </r>
  <r>
    <x v="4"/>
    <n v="26"/>
    <x v="22"/>
    <n v="0"/>
    <n v="0"/>
    <n v="12"/>
    <n v="1.5"/>
    <n v="0"/>
    <n v="12"/>
    <n v="0"/>
    <n v="0"/>
  </r>
  <r>
    <x v="4"/>
    <n v="26"/>
    <x v="23"/>
    <n v="0"/>
    <n v="0"/>
    <n v="12"/>
    <n v="2.1"/>
    <n v="0"/>
    <n v="12"/>
    <n v="0"/>
    <n v="0"/>
  </r>
  <r>
    <x v="4"/>
    <n v="27"/>
    <x v="0"/>
    <n v="0"/>
    <n v="0"/>
    <n v="12"/>
    <n v="2.1"/>
    <n v="0"/>
    <n v="12"/>
    <n v="0"/>
    <n v="0"/>
  </r>
  <r>
    <x v="4"/>
    <n v="27"/>
    <x v="1"/>
    <n v="0"/>
    <n v="0"/>
    <n v="12"/>
    <n v="2.1"/>
    <n v="0"/>
    <n v="12"/>
    <n v="0"/>
    <n v="0"/>
  </r>
  <r>
    <x v="4"/>
    <n v="27"/>
    <x v="2"/>
    <n v="0"/>
    <n v="0"/>
    <n v="11"/>
    <n v="1.5"/>
    <n v="0"/>
    <n v="11"/>
    <n v="0"/>
    <n v="0"/>
  </r>
  <r>
    <x v="4"/>
    <n v="27"/>
    <x v="3"/>
    <n v="0"/>
    <n v="0"/>
    <n v="11"/>
    <n v="1.5"/>
    <n v="0"/>
    <n v="11"/>
    <n v="0"/>
    <n v="0"/>
  </r>
  <r>
    <x v="4"/>
    <n v="27"/>
    <x v="4"/>
    <n v="19"/>
    <n v="1"/>
    <n v="11"/>
    <n v="2.6"/>
    <n v="0.65300000000000002"/>
    <n v="8.7639999999999993"/>
    <n v="60.468000000000004"/>
    <n v="0"/>
  </r>
  <r>
    <x v="4"/>
    <n v="27"/>
    <x v="5"/>
    <n v="100"/>
    <n v="106"/>
    <n v="11"/>
    <n v="1.5"/>
    <n v="92.475999999999999"/>
    <n v="11.523"/>
    <n v="8096.2520000000004"/>
    <n v="7382.9049999999997"/>
  </r>
  <r>
    <x v="4"/>
    <n v="27"/>
    <x v="6"/>
    <n v="32"/>
    <n v="141"/>
    <n v="12"/>
    <n v="2.1"/>
    <n v="140.87899999999999"/>
    <n v="14.521000000000001"/>
    <n v="12550.364"/>
    <n v="11741.237999999999"/>
  </r>
  <r>
    <x v="4"/>
    <n v="27"/>
    <x v="7"/>
    <n v="252"/>
    <n v="246"/>
    <n v="13"/>
    <n v="3.1"/>
    <n v="363.22899999999998"/>
    <n v="21.548999999999999"/>
    <n v="31139.044999999998"/>
    <n v="29857.205000000002"/>
  </r>
  <r>
    <x v="4"/>
    <n v="27"/>
    <x v="8"/>
    <n v="43"/>
    <n v="317"/>
    <n v="13"/>
    <n v="3.1"/>
    <n v="338.58300000000003"/>
    <n v="21.681000000000001"/>
    <n v="29535.74"/>
    <n v="28299.313999999998"/>
  </r>
  <r>
    <x v="4"/>
    <n v="27"/>
    <x v="9"/>
    <n v="199"/>
    <n v="382"/>
    <n v="14"/>
    <n v="4.5999999999999996"/>
    <n v="551.61500000000001"/>
    <n v="26.254999999999999"/>
    <n v="47116.343999999997"/>
    <n v="45334.082000000002"/>
  </r>
  <r>
    <x v="4"/>
    <n v="27"/>
    <x v="10"/>
    <n v="331"/>
    <n v="415"/>
    <n v="17"/>
    <n v="2.1"/>
    <n v="743.81600000000003"/>
    <n v="39.473999999999997"/>
    <n v="59606.125"/>
    <n v="57372.086000000003"/>
  </r>
  <r>
    <x v="4"/>
    <n v="27"/>
    <x v="11"/>
    <n v="559"/>
    <n v="365"/>
    <n v="19"/>
    <n v="3.1"/>
    <n v="948.33799999999997"/>
    <n v="44.804000000000002"/>
    <n v="73965.398000000001"/>
    <n v="71146.25"/>
  </r>
  <r>
    <x v="4"/>
    <n v="27"/>
    <x v="12"/>
    <n v="785"/>
    <n v="217"/>
    <n v="21"/>
    <n v="4.5999999999999996"/>
    <n v="1017.801"/>
    <n v="45.567999999999998"/>
    <n v="79066.023000000001"/>
    <n v="76022.125"/>
  </r>
  <r>
    <x v="4"/>
    <n v="27"/>
    <x v="13"/>
    <n v="759"/>
    <n v="208"/>
    <n v="23"/>
    <n v="1.5"/>
    <n v="928.71400000000006"/>
    <n v="54.680999999999997"/>
    <n v="68686.468999999997"/>
    <n v="66090.593999999997"/>
  </r>
  <r>
    <x v="4"/>
    <n v="27"/>
    <x v="14"/>
    <n v="685"/>
    <n v="208"/>
    <n v="24"/>
    <n v="2.6"/>
    <n v="772.14"/>
    <n v="46.978999999999999"/>
    <n v="59337.608999999997"/>
    <n v="57113.84"/>
  </r>
  <r>
    <x v="4"/>
    <n v="27"/>
    <x v="15"/>
    <n v="610"/>
    <n v="184"/>
    <n v="23"/>
    <n v="4.0999999999999996"/>
    <n v="579.44799999999998"/>
    <n v="37.850999999999999"/>
    <n v="46149.766000000003"/>
    <n v="44400.25"/>
  </r>
  <r>
    <x v="4"/>
    <n v="27"/>
    <x v="16"/>
    <n v="468"/>
    <n v="177"/>
    <n v="22"/>
    <n v="3.6"/>
    <n v="377.93599999999998"/>
    <n v="31.914000000000001"/>
    <n v="30071.127"/>
    <n v="28819.634999999998"/>
  </r>
  <r>
    <x v="4"/>
    <n v="27"/>
    <x v="17"/>
    <n v="11"/>
    <n v="105"/>
    <n v="16"/>
    <n v="3.6"/>
    <n v="100.48399999999999"/>
    <n v="18.053999999999998"/>
    <n v="8862.8150000000005"/>
    <n v="8133.4660000000003"/>
  </r>
  <r>
    <x v="4"/>
    <n v="27"/>
    <x v="18"/>
    <n v="40"/>
    <n v="39"/>
    <n v="15"/>
    <n v="0"/>
    <n v="33.74"/>
    <n v="14.074"/>
    <n v="3050.6439999999998"/>
    <n v="2437.6260000000002"/>
  </r>
  <r>
    <x v="4"/>
    <n v="27"/>
    <x v="19"/>
    <n v="0"/>
    <n v="0"/>
    <n v="14"/>
    <n v="0"/>
    <n v="0"/>
    <n v="14"/>
    <n v="0"/>
    <n v="0"/>
  </r>
  <r>
    <x v="4"/>
    <n v="27"/>
    <x v="20"/>
    <n v="0"/>
    <n v="0"/>
    <n v="12"/>
    <n v="1.5"/>
    <n v="0"/>
    <n v="12"/>
    <n v="0"/>
    <n v="0"/>
  </r>
  <r>
    <x v="4"/>
    <n v="27"/>
    <x v="21"/>
    <n v="0"/>
    <n v="0"/>
    <n v="12"/>
    <n v="1.5"/>
    <n v="0"/>
    <n v="12"/>
    <n v="0"/>
    <n v="0"/>
  </r>
  <r>
    <x v="4"/>
    <n v="27"/>
    <x v="22"/>
    <n v="0"/>
    <n v="0"/>
    <n v="11"/>
    <n v="1.5"/>
    <n v="0"/>
    <n v="11"/>
    <n v="0"/>
    <n v="0"/>
  </r>
  <r>
    <x v="4"/>
    <n v="27"/>
    <x v="23"/>
    <n v="0"/>
    <n v="0"/>
    <n v="12"/>
    <n v="0"/>
    <n v="0"/>
    <n v="12"/>
    <n v="0"/>
    <n v="0"/>
  </r>
  <r>
    <x v="4"/>
    <n v="28"/>
    <x v="0"/>
    <n v="0"/>
    <n v="0"/>
    <n v="9"/>
    <n v="0"/>
    <n v="0"/>
    <n v="9"/>
    <n v="0"/>
    <n v="0"/>
  </r>
  <r>
    <x v="4"/>
    <n v="28"/>
    <x v="1"/>
    <n v="0"/>
    <n v="0"/>
    <n v="8"/>
    <n v="2.1"/>
    <n v="0"/>
    <n v="8"/>
    <n v="0"/>
    <n v="0"/>
  </r>
  <r>
    <x v="4"/>
    <n v="28"/>
    <x v="2"/>
    <n v="0"/>
    <n v="0"/>
    <n v="8"/>
    <n v="0"/>
    <n v="0"/>
    <n v="8"/>
    <n v="0"/>
    <n v="0"/>
  </r>
  <r>
    <x v="4"/>
    <n v="28"/>
    <x v="3"/>
    <n v="0"/>
    <n v="0"/>
    <n v="8"/>
    <n v="0"/>
    <n v="0"/>
    <n v="8"/>
    <n v="0"/>
    <n v="0"/>
  </r>
  <r>
    <x v="4"/>
    <n v="28"/>
    <x v="4"/>
    <n v="38"/>
    <n v="1"/>
    <n v="8"/>
    <n v="0"/>
    <n v="0.877"/>
    <n v="3.1920000000000002"/>
    <n v="83.182000000000002"/>
    <n v="0"/>
  </r>
  <r>
    <x v="4"/>
    <n v="28"/>
    <x v="5"/>
    <n v="192"/>
    <n v="89"/>
    <n v="11"/>
    <n v="0"/>
    <n v="85.305999999999997"/>
    <n v="10.359"/>
    <n v="7140.585"/>
    <n v="6446.9070000000002"/>
  </r>
  <r>
    <x v="4"/>
    <n v="28"/>
    <x v="6"/>
    <n v="487"/>
    <n v="121"/>
    <n v="13"/>
    <n v="0"/>
    <n v="251.91200000000001"/>
    <n v="22.686"/>
    <n v="19526.895"/>
    <n v="18554.16"/>
  </r>
  <r>
    <x v="4"/>
    <n v="28"/>
    <x v="7"/>
    <n v="633"/>
    <n v="142"/>
    <n v="17"/>
    <n v="2.6"/>
    <n v="459.99700000000001"/>
    <n v="29.198"/>
    <n v="37313.472999999998"/>
    <n v="35848.559000000001"/>
  </r>
  <r>
    <x v="4"/>
    <n v="28"/>
    <x v="8"/>
    <n v="644"/>
    <n v="198"/>
    <n v="19"/>
    <n v="3.6"/>
    <n v="651.375"/>
    <n v="35.466999999999999"/>
    <n v="52748.538999999997"/>
    <n v="50769.133000000002"/>
  </r>
  <r>
    <x v="4"/>
    <n v="28"/>
    <x v="9"/>
    <n v="767"/>
    <n v="177"/>
    <n v="21"/>
    <n v="3.6"/>
    <n v="839.6"/>
    <n v="42.648000000000003"/>
    <n v="66063.812999999995"/>
    <n v="63575.328000000001"/>
  </r>
  <r>
    <x v="4"/>
    <n v="28"/>
    <x v="10"/>
    <n v="759"/>
    <n v="215"/>
    <n v="22"/>
    <n v="3.1"/>
    <n v="956.40800000000002"/>
    <n v="48.179000000000002"/>
    <n v="73267.781000000003"/>
    <n v="70478.687999999995"/>
  </r>
  <r>
    <x v="4"/>
    <n v="28"/>
    <x v="11"/>
    <n v="559"/>
    <n v="334"/>
    <n v="21"/>
    <n v="3.1"/>
    <n v="916.65899999999999"/>
    <n v="46.582999999999998"/>
    <n v="70835.375"/>
    <n v="68149.766000000003"/>
  </r>
  <r>
    <x v="4"/>
    <n v="28"/>
    <x v="12"/>
    <n v="449"/>
    <n v="361"/>
    <n v="22"/>
    <n v="2.1"/>
    <n v="829.43100000000004"/>
    <n v="48.08"/>
    <n v="63591.516000000003"/>
    <n v="61202.125"/>
  </r>
  <r>
    <x v="4"/>
    <n v="28"/>
    <x v="13"/>
    <n v="137"/>
    <n v="413"/>
    <n v="22"/>
    <n v="3.6"/>
    <n v="544.76199999999994"/>
    <n v="36.866"/>
    <n v="44228.620999999999"/>
    <n v="42543.25"/>
  </r>
  <r>
    <x v="4"/>
    <n v="28"/>
    <x v="14"/>
    <n v="12"/>
    <n v="278"/>
    <n v="21"/>
    <n v="1.5"/>
    <n v="276.83199999999999"/>
    <n v="30.885999999999999"/>
    <n v="23144.984"/>
    <n v="22080.868999999999"/>
  </r>
  <r>
    <x v="4"/>
    <n v="28"/>
    <x v="15"/>
    <n v="12"/>
    <n v="200"/>
    <n v="21"/>
    <n v="3.1"/>
    <n v="198.423"/>
    <n v="25.603000000000002"/>
    <n v="17001.998"/>
    <n v="16090.392"/>
  </r>
  <r>
    <x v="4"/>
    <n v="28"/>
    <x v="16"/>
    <n v="258"/>
    <n v="220"/>
    <n v="21"/>
    <n v="3.6"/>
    <n v="325.31400000000002"/>
    <n v="28.382999999999999"/>
    <n v="26764.136999999999"/>
    <n v="25604.15"/>
  </r>
  <r>
    <x v="4"/>
    <n v="28"/>
    <x v="17"/>
    <n v="11"/>
    <n v="110"/>
    <n v="19"/>
    <n v="2.6"/>
    <n v="105.015"/>
    <n v="21.384"/>
    <n v="9124.8889999999992"/>
    <n v="8390.0220000000008"/>
  </r>
  <r>
    <x v="4"/>
    <n v="28"/>
    <x v="18"/>
    <n v="0"/>
    <n v="30"/>
    <n v="15"/>
    <n v="2.6"/>
    <n v="28.414000000000001"/>
    <n v="14.14"/>
    <n v="2568.3130000000001"/>
    <n v="1964.432"/>
  </r>
  <r>
    <x v="4"/>
    <n v="28"/>
    <x v="19"/>
    <n v="0"/>
    <n v="0"/>
    <n v="14"/>
    <n v="3.1"/>
    <n v="0"/>
    <n v="14"/>
    <n v="0"/>
    <n v="0"/>
  </r>
  <r>
    <x v="4"/>
    <n v="28"/>
    <x v="20"/>
    <n v="0"/>
    <n v="0"/>
    <n v="13"/>
    <n v="0"/>
    <n v="0"/>
    <n v="13"/>
    <n v="0"/>
    <n v="0"/>
  </r>
  <r>
    <x v="4"/>
    <n v="28"/>
    <x v="21"/>
    <n v="0"/>
    <n v="0"/>
    <n v="13"/>
    <n v="0"/>
    <n v="0"/>
    <n v="13"/>
    <n v="0"/>
    <n v="0"/>
  </r>
  <r>
    <x v="4"/>
    <n v="28"/>
    <x v="22"/>
    <n v="0"/>
    <n v="0"/>
    <n v="13"/>
    <n v="1.5"/>
    <n v="0"/>
    <n v="13"/>
    <n v="0"/>
    <n v="0"/>
  </r>
  <r>
    <x v="4"/>
    <n v="28"/>
    <x v="23"/>
    <n v="0"/>
    <n v="0"/>
    <n v="13"/>
    <n v="1.5"/>
    <n v="0"/>
    <n v="13"/>
    <n v="0"/>
    <n v="0"/>
  </r>
  <r>
    <x v="4"/>
    <n v="29"/>
    <x v="0"/>
    <n v="0"/>
    <n v="0"/>
    <n v="13"/>
    <n v="2.6"/>
    <n v="0"/>
    <n v="13"/>
    <n v="0"/>
    <n v="0"/>
  </r>
  <r>
    <x v="4"/>
    <n v="29"/>
    <x v="1"/>
    <n v="0"/>
    <n v="0"/>
    <n v="13"/>
    <n v="2.1"/>
    <n v="0"/>
    <n v="13"/>
    <n v="0"/>
    <n v="0"/>
  </r>
  <r>
    <x v="4"/>
    <n v="29"/>
    <x v="2"/>
    <n v="0"/>
    <n v="0"/>
    <n v="13"/>
    <n v="2.6"/>
    <n v="0"/>
    <n v="13"/>
    <n v="0"/>
    <n v="0"/>
  </r>
  <r>
    <x v="4"/>
    <n v="29"/>
    <x v="3"/>
    <n v="0"/>
    <n v="0"/>
    <n v="12"/>
    <n v="2.1"/>
    <n v="0"/>
    <n v="12"/>
    <n v="0"/>
    <n v="0"/>
  </r>
  <r>
    <x v="4"/>
    <n v="29"/>
    <x v="4"/>
    <n v="38"/>
    <n v="1"/>
    <n v="12"/>
    <n v="2.1"/>
    <n v="0.877"/>
    <n v="9.6229999999999993"/>
    <n v="80.893000000000001"/>
    <n v="0"/>
  </r>
  <r>
    <x v="4"/>
    <n v="29"/>
    <x v="5"/>
    <n v="185"/>
    <n v="89"/>
    <n v="12"/>
    <n v="2.1"/>
    <n v="85.037999999999997"/>
    <n v="12.302"/>
    <n v="7076.2209999999995"/>
    <n v="6383.8559999999998"/>
  </r>
  <r>
    <x v="4"/>
    <n v="29"/>
    <x v="6"/>
    <n v="481"/>
    <n v="122"/>
    <n v="14"/>
    <n v="4.5999999999999996"/>
    <n v="251.209"/>
    <n v="18.507999999999999"/>
    <n v="19875.155999999999"/>
    <n v="18893.82"/>
  </r>
  <r>
    <x v="4"/>
    <n v="29"/>
    <x v="7"/>
    <n v="572"/>
    <n v="167"/>
    <n v="16"/>
    <n v="2.6"/>
    <n v="451.786"/>
    <n v="27.971"/>
    <n v="36979.211000000003"/>
    <n v="35524.542999999998"/>
  </r>
  <r>
    <x v="4"/>
    <n v="29"/>
    <x v="8"/>
    <n v="583"/>
    <n v="239"/>
    <n v="16"/>
    <n v="1.5"/>
    <n v="647.36300000000006"/>
    <n v="37.154000000000003"/>
    <n v="52031.391000000003"/>
    <n v="50077.688000000002"/>
  </r>
  <r>
    <x v="4"/>
    <n v="29"/>
    <x v="9"/>
    <n v="290"/>
    <n v="383"/>
    <n v="17"/>
    <n v="4.0999999999999996"/>
    <n v="635.30999999999995"/>
    <n v="32.935000000000002"/>
    <n v="52538.296999999999"/>
    <n v="50566.445"/>
  </r>
  <r>
    <x v="4"/>
    <n v="29"/>
    <x v="10"/>
    <n v="72"/>
    <n v="389"/>
    <n v="17"/>
    <n v="4.0999999999999996"/>
    <n v="454.93900000000002"/>
    <n v="28.507999999999999"/>
    <n v="38477.347999999998"/>
    <n v="36976.472999999998"/>
  </r>
  <r>
    <x v="4"/>
    <n v="29"/>
    <x v="11"/>
    <n v="697"/>
    <n v="289"/>
    <n v="19"/>
    <n v="4.5999999999999996"/>
    <n v="1009.742"/>
    <n v="42.188000000000002"/>
    <n v="79822.116999999998"/>
    <n v="76744.148000000001"/>
  </r>
  <r>
    <x v="4"/>
    <n v="29"/>
    <x v="12"/>
    <n v="809"/>
    <n v="193"/>
    <n v="21"/>
    <n v="4.5999999999999996"/>
    <n v="1011.822"/>
    <n v="45.58"/>
    <n v="78596.437999999995"/>
    <n v="75573.601999999999"/>
  </r>
  <r>
    <x v="4"/>
    <n v="29"/>
    <x v="13"/>
    <n v="753"/>
    <n v="212"/>
    <n v="20"/>
    <n v="5.0999999999999996"/>
    <n v="927.41899999999998"/>
    <n v="41.36"/>
    <n v="73582.195000000007"/>
    <n v="70779.577999999994"/>
  </r>
  <r>
    <x v="4"/>
    <n v="29"/>
    <x v="14"/>
    <n v="673"/>
    <n v="216"/>
    <n v="19"/>
    <n v="4.0999999999999996"/>
    <n v="770.92200000000003"/>
    <n v="38.914000000000001"/>
    <n v="61753.828000000001"/>
    <n v="59436.745999999999"/>
  </r>
  <r>
    <x v="4"/>
    <n v="29"/>
    <x v="15"/>
    <n v="622"/>
    <n v="180"/>
    <n v="21"/>
    <n v="2.1"/>
    <n v="583.98599999999999"/>
    <n v="39.695"/>
    <n v="46080.523000000001"/>
    <n v="44333.343999999997"/>
  </r>
  <r>
    <x v="4"/>
    <n v="29"/>
    <x v="16"/>
    <n v="632"/>
    <n v="123"/>
    <n v="22"/>
    <n v="2.6"/>
    <n v="400.78"/>
    <n v="33.777000000000001"/>
    <n v="31219.68"/>
    <n v="29935.532999999999"/>
  </r>
  <r>
    <x v="4"/>
    <n v="29"/>
    <x v="17"/>
    <n v="352"/>
    <n v="124"/>
    <n v="20"/>
    <n v="2.1"/>
    <n v="190.94900000000001"/>
    <n v="25.61"/>
    <n v="14497.83"/>
    <n v="13644.703"/>
  </r>
  <r>
    <x v="4"/>
    <n v="29"/>
    <x v="18"/>
    <n v="0"/>
    <n v="34"/>
    <n v="18"/>
    <n v="2.6"/>
    <n v="31.925999999999998"/>
    <n v="17.677"/>
    <n v="2840.1379999999999"/>
    <n v="2231.1170000000002"/>
  </r>
  <r>
    <x v="4"/>
    <n v="29"/>
    <x v="19"/>
    <n v="0"/>
    <n v="0"/>
    <n v="13"/>
    <n v="0"/>
    <n v="0"/>
    <n v="13"/>
    <n v="0"/>
    <n v="0"/>
  </r>
  <r>
    <x v="4"/>
    <n v="29"/>
    <x v="20"/>
    <n v="0"/>
    <n v="0"/>
    <n v="12"/>
    <n v="2.1"/>
    <n v="0"/>
    <n v="12"/>
    <n v="0"/>
    <n v="0"/>
  </r>
  <r>
    <x v="4"/>
    <n v="29"/>
    <x v="21"/>
    <n v="0"/>
    <n v="0"/>
    <n v="12"/>
    <n v="1.5"/>
    <n v="0"/>
    <n v="12"/>
    <n v="0"/>
    <n v="0"/>
  </r>
  <r>
    <x v="4"/>
    <n v="29"/>
    <x v="22"/>
    <n v="0"/>
    <n v="0"/>
    <n v="12"/>
    <n v="2.1"/>
    <n v="0"/>
    <n v="12"/>
    <n v="0"/>
    <n v="0"/>
  </r>
  <r>
    <x v="4"/>
    <n v="29"/>
    <x v="23"/>
    <n v="0"/>
    <n v="0"/>
    <n v="11"/>
    <n v="1.5"/>
    <n v="0"/>
    <n v="11"/>
    <n v="0"/>
    <n v="0"/>
  </r>
  <r>
    <x v="4"/>
    <n v="30"/>
    <x v="0"/>
    <n v="0"/>
    <n v="0"/>
    <n v="9"/>
    <n v="1.5"/>
    <n v="0"/>
    <n v="9"/>
    <n v="0"/>
    <n v="0"/>
  </r>
  <r>
    <x v="4"/>
    <n v="30"/>
    <x v="1"/>
    <n v="0"/>
    <n v="0"/>
    <n v="8"/>
    <n v="1.5"/>
    <n v="0"/>
    <n v="8"/>
    <n v="0"/>
    <n v="0"/>
  </r>
  <r>
    <x v="4"/>
    <n v="30"/>
    <x v="2"/>
    <n v="0"/>
    <n v="0"/>
    <n v="8"/>
    <n v="1.5"/>
    <n v="0"/>
    <n v="8"/>
    <n v="0"/>
    <n v="0"/>
  </r>
  <r>
    <x v="4"/>
    <n v="30"/>
    <x v="3"/>
    <n v="0"/>
    <n v="0"/>
    <n v="7"/>
    <n v="1.5"/>
    <n v="0"/>
    <n v="7"/>
    <n v="0"/>
    <n v="0"/>
  </r>
  <r>
    <x v="4"/>
    <n v="30"/>
    <x v="4"/>
    <n v="42"/>
    <n v="1"/>
    <n v="7"/>
    <n v="2.1"/>
    <n v="0.878"/>
    <n v="4.5060000000000002"/>
    <n v="82.783000000000001"/>
    <n v="0"/>
  </r>
  <r>
    <x v="4"/>
    <n v="30"/>
    <x v="5"/>
    <n v="198"/>
    <n v="86"/>
    <n v="10"/>
    <n v="0"/>
    <n v="83.540999999999997"/>
    <n v="9.3040000000000003"/>
    <n v="6980.2280000000001"/>
    <n v="6289.8190000000004"/>
  </r>
  <r>
    <x v="4"/>
    <n v="30"/>
    <x v="6"/>
    <n v="481"/>
    <n v="122"/>
    <n v="13"/>
    <n v="1.5"/>
    <n v="251.244"/>
    <n v="19.495999999999999"/>
    <n v="19789.815999999999"/>
    <n v="18810.592000000001"/>
  </r>
  <r>
    <x v="4"/>
    <n v="30"/>
    <x v="7"/>
    <n v="645"/>
    <n v="141"/>
    <n v="16"/>
    <n v="2.6"/>
    <n v="464.887"/>
    <n v="28.338999999999999"/>
    <n v="37853.815999999999"/>
    <n v="36372.266000000003"/>
  </r>
  <r>
    <x v="4"/>
    <n v="30"/>
    <x v="8"/>
    <n v="729"/>
    <n v="163"/>
    <n v="18"/>
    <n v="3.1"/>
    <n v="675.08"/>
    <n v="35.930999999999997"/>
    <n v="54493.358999999997"/>
    <n v="52450.684000000001"/>
  </r>
  <r>
    <x v="4"/>
    <n v="30"/>
    <x v="9"/>
    <n v="761"/>
    <n v="175"/>
    <n v="19"/>
    <n v="3.6"/>
    <n v="832.01199999999994"/>
    <n v="40.587000000000003"/>
    <n v="66157.672000000006"/>
    <n v="63665.391000000003"/>
  </r>
  <r>
    <x v="4"/>
    <n v="30"/>
    <x v="10"/>
    <n v="759"/>
    <n v="208"/>
    <n v="21"/>
    <n v="4.5999999999999996"/>
    <n v="948.71500000000003"/>
    <n v="43.710999999999999"/>
    <n v="74390.858999999997"/>
    <n v="71553.304999999993"/>
  </r>
  <r>
    <x v="4"/>
    <n v="30"/>
    <x v="11"/>
    <n v="697"/>
    <n v="282"/>
    <n v="21"/>
    <n v="4.0999999999999996"/>
    <n v="1002.571"/>
    <n v="46.356999999999999"/>
    <n v="77565.679999999993"/>
    <n v="74588.812999999995"/>
  </r>
  <r>
    <x v="4"/>
    <n v="30"/>
    <x v="12"/>
    <n v="318"/>
    <n v="448"/>
    <n v="22"/>
    <n v="4.5999999999999996"/>
    <n v="780.65599999999995"/>
    <n v="41.281999999999996"/>
    <n v="61997.586000000003"/>
    <n v="59670.976999999999"/>
  </r>
  <r>
    <x v="4"/>
    <n v="30"/>
    <x v="13"/>
    <n v="699"/>
    <n v="258"/>
    <n v="21"/>
    <n v="2.6"/>
    <n v="923.85799999999995"/>
    <n v="47.575000000000003"/>
    <n v="70983.25"/>
    <n v="68291.398000000001"/>
  </r>
  <r>
    <x v="4"/>
    <n v="30"/>
    <x v="14"/>
    <n v="631"/>
    <n v="236"/>
    <n v="22"/>
    <n v="3.1"/>
    <n v="757.05200000000002"/>
    <n v="43.414999999999999"/>
    <n v="59280.184000000001"/>
    <n v="57058.608999999997"/>
  </r>
  <r>
    <x v="4"/>
    <n v="30"/>
    <x v="15"/>
    <n v="663"/>
    <n v="175"/>
    <n v="21"/>
    <n v="2.1"/>
    <n v="605.71"/>
    <n v="40.256999999999998"/>
    <n v="47643.09"/>
    <n v="45842.847999999998"/>
  </r>
  <r>
    <x v="4"/>
    <n v="30"/>
    <x v="16"/>
    <n v="357"/>
    <n v="197"/>
    <n v="21"/>
    <n v="3.1"/>
    <n v="347.48200000000003"/>
    <n v="30.748000000000001"/>
    <n v="28033.787"/>
    <n v="26839.107"/>
  </r>
  <r>
    <x v="4"/>
    <n v="30"/>
    <x v="17"/>
    <n v="68"/>
    <n v="128"/>
    <n v="19"/>
    <n v="1.5"/>
    <n v="133.065"/>
    <n v="23.111999999999998"/>
    <n v="11178.859"/>
    <n v="10399.945"/>
  </r>
  <r>
    <x v="4"/>
    <n v="30"/>
    <x v="18"/>
    <n v="131"/>
    <n v="47"/>
    <n v="17"/>
    <n v="1.5"/>
    <n v="38.033999999999999"/>
    <n v="16.599"/>
    <n v="3400.1149999999998"/>
    <n v="2780.4279999999999"/>
  </r>
  <r>
    <x v="4"/>
    <n v="30"/>
    <x v="19"/>
    <n v="0"/>
    <n v="0"/>
    <n v="14"/>
    <n v="2.6"/>
    <n v="0"/>
    <n v="14"/>
    <n v="0"/>
    <n v="0"/>
  </r>
  <r>
    <x v="4"/>
    <n v="30"/>
    <x v="20"/>
    <n v="0"/>
    <n v="0"/>
    <n v="13"/>
    <n v="0"/>
    <n v="0"/>
    <n v="13"/>
    <n v="0"/>
    <n v="0"/>
  </r>
  <r>
    <x v="4"/>
    <n v="30"/>
    <x v="21"/>
    <n v="0"/>
    <n v="0"/>
    <n v="11"/>
    <n v="2.1"/>
    <n v="0"/>
    <n v="11"/>
    <n v="0"/>
    <n v="0"/>
  </r>
  <r>
    <x v="4"/>
    <n v="30"/>
    <x v="22"/>
    <n v="0"/>
    <n v="0"/>
    <n v="9"/>
    <n v="2.1"/>
    <n v="0"/>
    <n v="9"/>
    <n v="0"/>
    <n v="0"/>
  </r>
  <r>
    <x v="4"/>
    <n v="30"/>
    <x v="23"/>
    <n v="0"/>
    <n v="0"/>
    <n v="9"/>
    <n v="1.5"/>
    <n v="0"/>
    <n v="9"/>
    <n v="0"/>
    <n v="0"/>
  </r>
  <r>
    <x v="4"/>
    <n v="31"/>
    <x v="0"/>
    <n v="0"/>
    <n v="0"/>
    <n v="9"/>
    <n v="0"/>
    <n v="0"/>
    <n v="9"/>
    <n v="0"/>
    <n v="0"/>
  </r>
  <r>
    <x v="4"/>
    <n v="31"/>
    <x v="1"/>
    <n v="0"/>
    <n v="0"/>
    <n v="8"/>
    <n v="0"/>
    <n v="0"/>
    <n v="8"/>
    <n v="0"/>
    <n v="0"/>
  </r>
  <r>
    <x v="4"/>
    <n v="31"/>
    <x v="2"/>
    <n v="0"/>
    <n v="0"/>
    <n v="8"/>
    <n v="0"/>
    <n v="0"/>
    <n v="8"/>
    <n v="0"/>
    <n v="0"/>
  </r>
  <r>
    <x v="4"/>
    <n v="31"/>
    <x v="3"/>
    <n v="0"/>
    <n v="0"/>
    <n v="7"/>
    <n v="2.1"/>
    <n v="0"/>
    <n v="7"/>
    <n v="0"/>
    <n v="0"/>
  </r>
  <r>
    <x v="4"/>
    <n v="31"/>
    <x v="4"/>
    <n v="41"/>
    <n v="1"/>
    <n v="8"/>
    <n v="0"/>
    <n v="0.878"/>
    <n v="3.1920000000000002"/>
    <n v="83.221999999999994"/>
    <n v="0"/>
  </r>
  <r>
    <x v="4"/>
    <n v="31"/>
    <x v="5"/>
    <n v="191"/>
    <n v="87"/>
    <n v="9"/>
    <n v="0"/>
    <n v="84.012"/>
    <n v="8.2680000000000007"/>
    <n v="7078.4120000000003"/>
    <n v="6386.0020000000004"/>
  </r>
  <r>
    <x v="4"/>
    <n v="31"/>
    <x v="6"/>
    <n v="480"/>
    <n v="121"/>
    <n v="13"/>
    <n v="0"/>
    <n v="250.04400000000001"/>
    <n v="22.559000000000001"/>
    <n v="19413.273000000001"/>
    <n v="18443.335999999999"/>
  </r>
  <r>
    <x v="4"/>
    <n v="31"/>
    <x v="7"/>
    <n v="510"/>
    <n v="213"/>
    <n v="17"/>
    <n v="2.1"/>
    <n v="464.673"/>
    <n v="30.126999999999999"/>
    <n v="37823.815999999999"/>
    <n v="36343.190999999999"/>
  </r>
  <r>
    <x v="4"/>
    <n v="31"/>
    <x v="8"/>
    <n v="6"/>
    <n v="195"/>
    <n v="19"/>
    <n v="2.6"/>
    <n v="190.267"/>
    <n v="24.396999999999998"/>
    <n v="16404.326000000001"/>
    <n v="15506.870999999999"/>
  </r>
  <r>
    <x v="4"/>
    <n v="31"/>
    <x v="9"/>
    <n v="0"/>
    <n v="238"/>
    <n v="20"/>
    <n v="3.1"/>
    <n v="228.34700000000001"/>
    <n v="25.096"/>
    <n v="19628.982"/>
    <n v="18653.73"/>
  </r>
  <r>
    <x v="4"/>
    <n v="31"/>
    <x v="10"/>
    <n v="0"/>
    <n v="264"/>
    <n v="22"/>
    <n v="3.1"/>
    <n v="254.27600000000001"/>
    <n v="27.957000000000001"/>
    <n v="21563.812999999998"/>
    <n v="20540.18"/>
  </r>
  <r>
    <x v="4"/>
    <n v="31"/>
    <x v="11"/>
    <n v="6"/>
    <n v="272"/>
    <n v="23"/>
    <n v="3.1"/>
    <n v="268.49"/>
    <n v="29.442"/>
    <n v="22608.046999999999"/>
    <n v="21557.773000000001"/>
  </r>
  <r>
    <x v="4"/>
    <n v="31"/>
    <x v="12"/>
    <n v="6"/>
    <n v="268"/>
    <n v="23"/>
    <n v="1.5"/>
    <n v="264.44799999999998"/>
    <n v="31.036000000000001"/>
    <n v="22097.258000000002"/>
    <n v="21060.062999999998"/>
  </r>
  <r>
    <x v="4"/>
    <n v="31"/>
    <x v="13"/>
    <n v="0"/>
    <n v="258"/>
    <n v="21"/>
    <n v="4.0999999999999996"/>
    <n v="248.25800000000001"/>
    <n v="26.347999999999999"/>
    <n v="21214.923999999999"/>
    <n v="20200.109"/>
  </r>
  <r>
    <x v="4"/>
    <n v="31"/>
    <x v="14"/>
    <n v="0"/>
    <n v="224"/>
    <n v="20"/>
    <n v="5.7"/>
    <n v="214.58199999999999"/>
    <n v="23.641999999999999"/>
    <n v="18571.884999999998"/>
    <n v="17622.526999999998"/>
  </r>
  <r>
    <x v="4"/>
    <n v="31"/>
    <x v="15"/>
    <n v="6"/>
    <n v="176"/>
    <n v="19"/>
    <n v="3.6"/>
    <n v="171.53800000000001"/>
    <n v="22.423999999999999"/>
    <n v="14923.911"/>
    <n v="14060.984"/>
  </r>
  <r>
    <x v="4"/>
    <n v="31"/>
    <x v="16"/>
    <n v="0"/>
    <n v="129"/>
    <n v="21"/>
    <n v="2.6"/>
    <n v="122.261"/>
    <n v="23.295999999999999"/>
    <n v="10598.641"/>
    <n v="9832.3150000000005"/>
  </r>
  <r>
    <x v="4"/>
    <n v="31"/>
    <x v="17"/>
    <n v="0"/>
    <n v="75"/>
    <n v="19"/>
    <n v="2.1"/>
    <n v="70.841999999999999"/>
    <n v="19.614999999999998"/>
    <n v="6246.59"/>
    <n v="5571.03"/>
  </r>
  <r>
    <x v="4"/>
    <n v="31"/>
    <x v="18"/>
    <n v="0"/>
    <n v="23"/>
    <n v="17.600000000000001"/>
    <n v="1.1000000000000001"/>
    <n v="21.760999999999999"/>
    <n v="16.177"/>
    <n v="1949.008"/>
    <n v="1356.741"/>
  </r>
  <r>
    <x v="4"/>
    <n v="31"/>
    <x v="19"/>
    <n v="0"/>
    <n v="0"/>
    <n v="16"/>
    <n v="0"/>
    <n v="0"/>
    <n v="16"/>
    <n v="0"/>
    <n v="0"/>
  </r>
  <r>
    <x v="4"/>
    <n v="31"/>
    <x v="20"/>
    <n v="0"/>
    <n v="0"/>
    <n v="14"/>
    <n v="2.1"/>
    <n v="0"/>
    <n v="14"/>
    <n v="0"/>
    <n v="0"/>
  </r>
  <r>
    <x v="4"/>
    <n v="31"/>
    <x v="21"/>
    <n v="0"/>
    <n v="0"/>
    <n v="12.3"/>
    <n v="2"/>
    <n v="0"/>
    <n v="12.3"/>
    <n v="0"/>
    <n v="0"/>
  </r>
  <r>
    <x v="4"/>
    <n v="31"/>
    <x v="22"/>
    <n v="0"/>
    <n v="0"/>
    <n v="10.6"/>
    <n v="1.9"/>
    <n v="0"/>
    <n v="10.6"/>
    <n v="0"/>
    <n v="0"/>
  </r>
  <r>
    <x v="4"/>
    <n v="31"/>
    <x v="23"/>
    <n v="0"/>
    <n v="0"/>
    <n v="8.9"/>
    <n v="1.8"/>
    <n v="0"/>
    <n v="8.9"/>
    <n v="0"/>
    <n v="0"/>
  </r>
  <r>
    <x v="5"/>
    <n v="1"/>
    <x v="0"/>
    <n v="0"/>
    <n v="0"/>
    <n v="7.1"/>
    <n v="1.8"/>
    <n v="0"/>
    <n v="7.1"/>
    <n v="0"/>
    <n v="0"/>
  </r>
  <r>
    <x v="5"/>
    <n v="1"/>
    <x v="1"/>
    <n v="0"/>
    <n v="0"/>
    <n v="5.4"/>
    <n v="1.7"/>
    <n v="0"/>
    <n v="5.4"/>
    <n v="0"/>
    <n v="0"/>
  </r>
  <r>
    <x v="5"/>
    <n v="1"/>
    <x v="2"/>
    <n v="0"/>
    <n v="0"/>
    <n v="3.7"/>
    <n v="1.6"/>
    <n v="0"/>
    <n v="3.7"/>
    <n v="0"/>
    <n v="0"/>
  </r>
  <r>
    <x v="5"/>
    <n v="1"/>
    <x v="3"/>
    <n v="0"/>
    <n v="0"/>
    <n v="2"/>
    <n v="1.5"/>
    <n v="0"/>
    <n v="2"/>
    <n v="0"/>
    <n v="0"/>
  </r>
  <r>
    <x v="5"/>
    <n v="1"/>
    <x v="4"/>
    <n v="38"/>
    <n v="1"/>
    <n v="2"/>
    <n v="1.5"/>
    <n v="0.876"/>
    <n v="-0.88400000000000001"/>
    <n v="84.510999999999996"/>
    <n v="0"/>
  </r>
  <r>
    <x v="5"/>
    <n v="1"/>
    <x v="5"/>
    <n v="170"/>
    <n v="90"/>
    <n v="6"/>
    <n v="1.5"/>
    <n v="85.183000000000007"/>
    <n v="6.1630000000000003"/>
    <n v="7329.6440000000002"/>
    <n v="6632.0990000000002"/>
  </r>
  <r>
    <x v="5"/>
    <n v="1"/>
    <x v="6"/>
    <n v="423"/>
    <n v="134"/>
    <n v="10"/>
    <n v="1.5"/>
    <n v="245.852"/>
    <n v="16.309000000000001"/>
    <n v="19888.103999999999"/>
    <n v="18906.445"/>
  </r>
  <r>
    <x v="5"/>
    <n v="1"/>
    <x v="7"/>
    <n v="571"/>
    <n v="159"/>
    <n v="13"/>
    <n v="1.5"/>
    <n v="443.13099999999997"/>
    <n v="26.733000000000001"/>
    <n v="36461.472999999998"/>
    <n v="35022.593999999997"/>
  </r>
  <r>
    <x v="5"/>
    <n v="1"/>
    <x v="8"/>
    <n v="383"/>
    <n v="280"/>
    <n v="16"/>
    <n v="1.5"/>
    <n v="544.44299999999998"/>
    <n v="33.917000000000002"/>
    <n v="44550.93"/>
    <n v="42854.883000000002"/>
  </r>
  <r>
    <x v="5"/>
    <n v="1"/>
    <x v="9"/>
    <n v="483"/>
    <n v="288"/>
    <n v="17"/>
    <n v="1.5"/>
    <n v="708.10799999999995"/>
    <n v="40.42"/>
    <n v="56385.741999999998"/>
    <n v="54273.277000000002"/>
  </r>
  <r>
    <x v="5"/>
    <n v="1"/>
    <x v="10"/>
    <n v="620"/>
    <n v="295"/>
    <n v="18"/>
    <n v="3.1"/>
    <n v="903.11500000000001"/>
    <n v="42.585999999999999"/>
    <n v="71228.898000000001"/>
    <n v="68526.679999999993"/>
  </r>
  <r>
    <x v="5"/>
    <n v="1"/>
    <x v="11"/>
    <n v="769"/>
    <n v="207"/>
    <n v="19"/>
    <n v="1.5"/>
    <n v="992.14800000000002"/>
    <n v="52.29"/>
    <n v="74379.718999999997"/>
    <n v="71542.648000000001"/>
  </r>
  <r>
    <x v="5"/>
    <n v="1"/>
    <x v="12"/>
    <n v="755"/>
    <n v="217"/>
    <n v="19"/>
    <n v="3.1"/>
    <n v="987.39099999999996"/>
    <n v="46.555999999999997"/>
    <n v="76309.733999999997"/>
    <n v="73388.391000000003"/>
  </r>
  <r>
    <x v="5"/>
    <n v="1"/>
    <x v="13"/>
    <n v="538"/>
    <n v="335"/>
    <n v="19"/>
    <n v="5.0999999999999996"/>
    <n v="850.50400000000002"/>
    <n v="38.625"/>
    <n v="68428.554999999993"/>
    <n v="65843.351999999999"/>
  </r>
  <r>
    <x v="5"/>
    <n v="1"/>
    <x v="14"/>
    <n v="167"/>
    <n v="352"/>
    <n v="18"/>
    <n v="4.0999999999999996"/>
    <n v="485.78800000000001"/>
    <n v="30.863"/>
    <n v="40573.137000000002"/>
    <n v="39006.332000000002"/>
  </r>
  <r>
    <x v="5"/>
    <n v="1"/>
    <x v="15"/>
    <n v="12"/>
    <n v="194"/>
    <n v="17"/>
    <n v="3.6"/>
    <n v="192.58199999999999"/>
    <n v="21.832999999999998"/>
    <n v="16794.594000000001"/>
    <n v="15887.912"/>
  </r>
  <r>
    <x v="5"/>
    <n v="1"/>
    <x v="16"/>
    <n v="59"/>
    <n v="198"/>
    <n v="17"/>
    <n v="3.6"/>
    <n v="214.233"/>
    <n v="21.443000000000001"/>
    <n v="18553.432000000001"/>
    <n v="17604.521000000001"/>
  </r>
  <r>
    <x v="5"/>
    <n v="1"/>
    <x v="17"/>
    <n v="0"/>
    <n v="55"/>
    <n v="16"/>
    <n v="3.1"/>
    <n v="52.106000000000002"/>
    <n v="16.266999999999999"/>
    <n v="4665.049"/>
    <n v="4020.873"/>
  </r>
  <r>
    <x v="5"/>
    <n v="1"/>
    <x v="18"/>
    <n v="0"/>
    <n v="27"/>
    <n v="14"/>
    <n v="2.1"/>
    <n v="25.55"/>
    <n v="12.72"/>
    <n v="2324.1039999999998"/>
    <n v="1724.818"/>
  </r>
  <r>
    <x v="5"/>
    <n v="1"/>
    <x v="19"/>
    <n v="0"/>
    <n v="0"/>
    <n v="14"/>
    <n v="2.1"/>
    <n v="0"/>
    <n v="14"/>
    <n v="0"/>
    <n v="0"/>
  </r>
  <r>
    <x v="5"/>
    <n v="1"/>
    <x v="20"/>
    <n v="0"/>
    <n v="0"/>
    <n v="14"/>
    <n v="2.1"/>
    <n v="0"/>
    <n v="14"/>
    <n v="0"/>
    <n v="0"/>
  </r>
  <r>
    <x v="5"/>
    <n v="1"/>
    <x v="21"/>
    <n v="0"/>
    <n v="0"/>
    <n v="12.9"/>
    <n v="2.1"/>
    <n v="0"/>
    <n v="12.9"/>
    <n v="0"/>
    <n v="0"/>
  </r>
  <r>
    <x v="5"/>
    <n v="1"/>
    <x v="22"/>
    <n v="0"/>
    <n v="0"/>
    <n v="12"/>
    <n v="2.1"/>
    <n v="0"/>
    <n v="12"/>
    <n v="0"/>
    <n v="0"/>
  </r>
  <r>
    <x v="5"/>
    <n v="1"/>
    <x v="23"/>
    <n v="0"/>
    <n v="0"/>
    <n v="13"/>
    <n v="3.6"/>
    <n v="0"/>
    <n v="13"/>
    <n v="0"/>
    <n v="0"/>
  </r>
  <r>
    <x v="5"/>
    <n v="2"/>
    <x v="0"/>
    <n v="0"/>
    <n v="0"/>
    <n v="13"/>
    <n v="2.6"/>
    <n v="0"/>
    <n v="13"/>
    <n v="0"/>
    <n v="0"/>
  </r>
  <r>
    <x v="5"/>
    <n v="2"/>
    <x v="1"/>
    <n v="0"/>
    <n v="0"/>
    <n v="13"/>
    <n v="3.6"/>
    <n v="0"/>
    <n v="13"/>
    <n v="0"/>
    <n v="0"/>
  </r>
  <r>
    <x v="5"/>
    <n v="2"/>
    <x v="2"/>
    <n v="0"/>
    <n v="0"/>
    <n v="13"/>
    <n v="4.0999999999999996"/>
    <n v="0"/>
    <n v="13"/>
    <n v="0"/>
    <n v="0"/>
  </r>
  <r>
    <x v="5"/>
    <n v="2"/>
    <x v="3"/>
    <n v="0"/>
    <n v="0"/>
    <n v="14"/>
    <n v="2.6"/>
    <n v="0"/>
    <n v="14"/>
    <n v="0"/>
    <n v="0"/>
  </r>
  <r>
    <x v="5"/>
    <n v="2"/>
    <x v="4"/>
    <n v="0"/>
    <n v="1"/>
    <n v="16"/>
    <n v="4.0999999999999996"/>
    <n v="0.94299999999999995"/>
    <n v="14.236000000000001"/>
    <n v="85.156999999999996"/>
    <n v="0"/>
  </r>
  <r>
    <x v="5"/>
    <n v="2"/>
    <x v="5"/>
    <n v="0"/>
    <n v="46"/>
    <n v="16.3"/>
    <n v="4.0999999999999996"/>
    <n v="43.295999999999999"/>
    <n v="15.621"/>
    <n v="3887.549"/>
    <n v="3258.489"/>
  </r>
  <r>
    <x v="5"/>
    <n v="2"/>
    <x v="6"/>
    <n v="0"/>
    <n v="65"/>
    <n v="17"/>
    <n v="4.0999999999999996"/>
    <n v="61.610999999999997"/>
    <n v="16.928999999999998"/>
    <n v="5499.51"/>
    <n v="4838.8810000000003"/>
  </r>
  <r>
    <x v="5"/>
    <n v="2"/>
    <x v="7"/>
    <n v="0"/>
    <n v="73"/>
    <n v="17"/>
    <n v="3.1"/>
    <n v="69.245999999999995"/>
    <n v="17.196000000000002"/>
    <n v="6173.5889999999999"/>
    <n v="5499.4960000000001"/>
  </r>
  <r>
    <x v="5"/>
    <n v="2"/>
    <x v="8"/>
    <n v="0"/>
    <n v="103"/>
    <n v="18"/>
    <n v="2.1"/>
    <n v="97.893000000000001"/>
    <n v="19.177"/>
    <n v="8649.1650000000009"/>
    <n v="7924.2950000000001"/>
  </r>
  <r>
    <x v="5"/>
    <n v="2"/>
    <x v="9"/>
    <n v="0"/>
    <n v="169"/>
    <n v="18.600000000000001"/>
    <n v="2.1"/>
    <n v="161.44499999999999"/>
    <n v="21.895"/>
    <n v="14086.923000000001"/>
    <n v="13243.187"/>
  </r>
  <r>
    <x v="5"/>
    <n v="2"/>
    <x v="10"/>
    <n v="0"/>
    <n v="196"/>
    <n v="19"/>
    <n v="2.1"/>
    <n v="187.92"/>
    <n v="23.41"/>
    <n v="16281.921"/>
    <n v="15387.349"/>
  </r>
  <r>
    <x v="5"/>
    <n v="2"/>
    <x v="11"/>
    <n v="0"/>
    <n v="169"/>
    <n v="19"/>
    <n v="2.1"/>
    <n v="161.98699999999999"/>
    <n v="22.738"/>
    <n v="14078.921"/>
    <n v="13235.367"/>
  </r>
  <r>
    <x v="5"/>
    <n v="2"/>
    <x v="12"/>
    <n v="6"/>
    <n v="233"/>
    <n v="19"/>
    <n v="2.1"/>
    <n v="230.108"/>
    <n v="24.7"/>
    <n v="19817.166000000001"/>
    <n v="18837.263999999999"/>
  </r>
  <r>
    <x v="5"/>
    <n v="2"/>
    <x v="13"/>
    <n v="0"/>
    <n v="205"/>
    <n v="20"/>
    <n v="2.1"/>
    <n v="196.55"/>
    <n v="25.003"/>
    <n v="16903.080000000002"/>
    <n v="15993.823"/>
  </r>
  <r>
    <x v="5"/>
    <n v="2"/>
    <x v="14"/>
    <n v="0"/>
    <n v="178"/>
    <n v="19"/>
    <n v="1.5"/>
    <n v="170.024"/>
    <n v="23.492000000000001"/>
    <n v="14725.686"/>
    <n v="13867.325000000001"/>
  </r>
  <r>
    <x v="5"/>
    <n v="2"/>
    <x v="15"/>
    <n v="0"/>
    <n v="152"/>
    <n v="21"/>
    <n v="2.6"/>
    <n v="144.65299999999999"/>
    <n v="23.937000000000001"/>
    <n v="12502.328"/>
    <n v="11694.271000000001"/>
  </r>
  <r>
    <x v="5"/>
    <n v="2"/>
    <x v="16"/>
    <n v="0"/>
    <n v="113"/>
    <n v="20"/>
    <n v="1.5"/>
    <n v="107.11799999999999"/>
    <n v="22.103999999999999"/>
    <n v="9337.5210000000006"/>
    <n v="8598.1620000000003"/>
  </r>
  <r>
    <x v="5"/>
    <n v="2"/>
    <x v="17"/>
    <n v="74"/>
    <n v="126"/>
    <n v="19"/>
    <n v="4.0999999999999996"/>
    <n v="132.94399999999999"/>
    <n v="20.969000000000001"/>
    <n v="11248.849"/>
    <n v="10468.407999999999"/>
  </r>
  <r>
    <x v="5"/>
    <n v="2"/>
    <x v="18"/>
    <n v="0"/>
    <n v="27"/>
    <n v="18"/>
    <n v="2.6"/>
    <n v="25.548999999999999"/>
    <n v="17.245999999999999"/>
    <n v="2277.2939999999999"/>
    <n v="1678.8869999999999"/>
  </r>
  <r>
    <x v="5"/>
    <n v="2"/>
    <x v="19"/>
    <n v="0"/>
    <n v="0"/>
    <n v="18"/>
    <n v="2.6"/>
    <n v="0"/>
    <n v="18"/>
    <n v="0"/>
    <n v="0"/>
  </r>
  <r>
    <x v="5"/>
    <n v="2"/>
    <x v="20"/>
    <n v="0"/>
    <n v="0"/>
    <n v="17.899999999999999"/>
    <n v="2.4"/>
    <n v="0"/>
    <n v="17.899999999999999"/>
    <n v="0"/>
    <n v="0"/>
  </r>
  <r>
    <x v="5"/>
    <n v="2"/>
    <x v="21"/>
    <n v="0"/>
    <n v="0"/>
    <n v="18"/>
    <n v="2.1"/>
    <n v="0"/>
    <n v="18"/>
    <n v="0"/>
    <n v="0"/>
  </r>
  <r>
    <x v="5"/>
    <n v="2"/>
    <x v="22"/>
    <n v="0"/>
    <n v="0"/>
    <n v="17.5"/>
    <n v="2.1"/>
    <n v="0"/>
    <n v="17.5"/>
    <n v="0"/>
    <n v="0"/>
  </r>
  <r>
    <x v="5"/>
    <n v="2"/>
    <x v="23"/>
    <n v="0"/>
    <n v="0"/>
    <n v="17"/>
    <n v="2.1"/>
    <n v="0"/>
    <n v="17"/>
    <n v="0"/>
    <n v="0"/>
  </r>
  <r>
    <x v="5"/>
    <n v="3"/>
    <x v="0"/>
    <n v="0"/>
    <n v="0"/>
    <n v="16"/>
    <n v="2.1"/>
    <n v="0"/>
    <n v="16"/>
    <n v="0"/>
    <n v="0"/>
  </r>
  <r>
    <x v="5"/>
    <n v="3"/>
    <x v="1"/>
    <n v="0"/>
    <n v="0"/>
    <n v="16"/>
    <n v="2.1"/>
    <n v="0"/>
    <n v="16"/>
    <n v="0"/>
    <n v="0"/>
  </r>
  <r>
    <x v="5"/>
    <n v="3"/>
    <x v="2"/>
    <n v="0"/>
    <n v="0"/>
    <n v="16"/>
    <n v="2.1"/>
    <n v="0"/>
    <n v="16"/>
    <n v="0"/>
    <n v="0"/>
  </r>
  <r>
    <x v="5"/>
    <n v="3"/>
    <x v="3"/>
    <n v="0"/>
    <n v="0"/>
    <n v="15.4"/>
    <n v="2.1"/>
    <n v="0"/>
    <n v="15.4"/>
    <n v="0"/>
    <n v="0"/>
  </r>
  <r>
    <x v="5"/>
    <n v="3"/>
    <x v="4"/>
    <n v="7"/>
    <n v="1"/>
    <n v="14.8"/>
    <n v="2.1"/>
    <n v="0.74199999999999999"/>
    <n v="12.5"/>
    <n v="67.572999999999993"/>
    <n v="0"/>
  </r>
  <r>
    <x v="5"/>
    <n v="3"/>
    <x v="5"/>
    <n v="28"/>
    <n v="69"/>
    <n v="16"/>
    <n v="2.1"/>
    <n v="63.246000000000002"/>
    <n v="15.707000000000001"/>
    <n v="5574.4059999999999"/>
    <n v="4912.2879999999996"/>
  </r>
  <r>
    <x v="5"/>
    <n v="3"/>
    <x v="6"/>
    <n v="0"/>
    <n v="65"/>
    <n v="17"/>
    <n v="2.6"/>
    <n v="61.610999999999997"/>
    <n v="16.988"/>
    <n v="5498.0339999999997"/>
    <n v="4837.4340000000002"/>
  </r>
  <r>
    <x v="5"/>
    <n v="3"/>
    <x v="7"/>
    <n v="0"/>
    <n v="113"/>
    <n v="17.7"/>
    <n v="3.1"/>
    <n v="107.229"/>
    <n v="18.966999999999999"/>
    <n v="9483.2389999999996"/>
    <n v="8740.7909999999993"/>
  </r>
  <r>
    <x v="5"/>
    <n v="3"/>
    <x v="8"/>
    <n v="0"/>
    <n v="141"/>
    <n v="18"/>
    <n v="3.6"/>
    <n v="134.21600000000001"/>
    <n v="20.076000000000001"/>
    <n v="11809.665000000001"/>
    <n v="11016.936"/>
  </r>
  <r>
    <x v="5"/>
    <n v="3"/>
    <x v="9"/>
    <n v="30"/>
    <n v="301"/>
    <n v="19"/>
    <n v="4.5999999999999996"/>
    <n v="320.42700000000002"/>
    <n v="25.350999999999999"/>
    <n v="27504.695"/>
    <n v="26324.539000000001"/>
  </r>
  <r>
    <x v="5"/>
    <n v="3"/>
    <x v="10"/>
    <n v="349"/>
    <n v="422"/>
    <n v="20"/>
    <n v="4.0999999999999996"/>
    <n v="766.16200000000003"/>
    <n v="38.133000000000003"/>
    <n v="61811.5"/>
    <n v="59492.163999999997"/>
  </r>
  <r>
    <x v="5"/>
    <n v="3"/>
    <x v="11"/>
    <n v="6"/>
    <n v="158"/>
    <n v="19"/>
    <n v="5.0999999999999996"/>
    <n v="157.33699999999999"/>
    <n v="22.802"/>
    <n v="13670.708000000001"/>
    <n v="12836.427"/>
  </r>
  <r>
    <x v="5"/>
    <n v="3"/>
    <x v="12"/>
    <n v="84"/>
    <n v="368"/>
    <n v="21"/>
    <n v="5.0999999999999996"/>
    <n v="449.04500000000002"/>
    <n v="29.943000000000001"/>
    <n v="37720.440999999999"/>
    <n v="36243.004000000001"/>
  </r>
  <r>
    <x v="5"/>
    <n v="3"/>
    <x v="13"/>
    <n v="371"/>
    <n v="388"/>
    <n v="21"/>
    <n v="3.1"/>
    <n v="742.65899999999999"/>
    <n v="40.564999999999998"/>
    <n v="59175.593999999997"/>
    <n v="56958.012000000002"/>
  </r>
  <r>
    <x v="5"/>
    <n v="3"/>
    <x v="14"/>
    <n v="95"/>
    <n v="351"/>
    <n v="22"/>
    <n v="6.2"/>
    <n v="421.02699999999999"/>
    <n v="30.501999999999999"/>
    <n v="35241.968999999997"/>
    <n v="33839.925999999999"/>
  </r>
  <r>
    <x v="5"/>
    <n v="3"/>
    <x v="15"/>
    <n v="12"/>
    <n v="172"/>
    <n v="19"/>
    <n v="3.1"/>
    <n v="171.49700000000001"/>
    <n v="23.358000000000001"/>
    <n v="14848.782999999999"/>
    <n v="13987.589"/>
  </r>
  <r>
    <x v="5"/>
    <n v="3"/>
    <x v="16"/>
    <n v="0"/>
    <n v="70"/>
    <n v="19"/>
    <n v="3.6"/>
    <n v="66.381"/>
    <n v="19.52"/>
    <n v="5855.7939999999999"/>
    <n v="5188.0680000000002"/>
  </r>
  <r>
    <x v="5"/>
    <n v="3"/>
    <x v="17"/>
    <n v="0"/>
    <n v="75"/>
    <n v="18"/>
    <n v="4.0999999999999996"/>
    <n v="70.843999999999994"/>
    <n v="18.254000000000001"/>
    <n v="6285.7280000000001"/>
    <n v="5609.38"/>
  </r>
  <r>
    <x v="5"/>
    <n v="3"/>
    <x v="18"/>
    <n v="61"/>
    <n v="46"/>
    <n v="17"/>
    <n v="3.6"/>
    <n v="39.31"/>
    <n v="16.422000000000001"/>
    <n v="3516.9490000000001"/>
    <n v="2895.0219999999999"/>
  </r>
  <r>
    <x v="5"/>
    <n v="3"/>
    <x v="19"/>
    <n v="0"/>
    <n v="0"/>
    <n v="16"/>
    <n v="2.1"/>
    <n v="0"/>
    <n v="16"/>
    <n v="0"/>
    <n v="0"/>
  </r>
  <r>
    <x v="5"/>
    <n v="3"/>
    <x v="20"/>
    <n v="0"/>
    <n v="0"/>
    <n v="14.4"/>
    <n v="2.4"/>
    <n v="0"/>
    <n v="14.4"/>
    <n v="0"/>
    <n v="0"/>
  </r>
  <r>
    <x v="5"/>
    <n v="3"/>
    <x v="21"/>
    <n v="0"/>
    <n v="0"/>
    <n v="13"/>
    <n v="2.6"/>
    <n v="0"/>
    <n v="13"/>
    <n v="0"/>
    <n v="0"/>
  </r>
  <r>
    <x v="5"/>
    <n v="3"/>
    <x v="22"/>
    <n v="0"/>
    <n v="0"/>
    <n v="11"/>
    <n v="2.6"/>
    <n v="0"/>
    <n v="11"/>
    <n v="0"/>
    <n v="0"/>
  </r>
  <r>
    <x v="5"/>
    <n v="3"/>
    <x v="23"/>
    <n v="0"/>
    <n v="0"/>
    <n v="11"/>
    <n v="2.6"/>
    <n v="0"/>
    <n v="11"/>
    <n v="0"/>
    <n v="0"/>
  </r>
  <r>
    <x v="5"/>
    <n v="4"/>
    <x v="0"/>
    <n v="0"/>
    <n v="0"/>
    <n v="10.8"/>
    <n v="2.6"/>
    <n v="0"/>
    <n v="10.8"/>
    <n v="0"/>
    <n v="0"/>
  </r>
  <r>
    <x v="5"/>
    <n v="4"/>
    <x v="1"/>
    <n v="0"/>
    <n v="0"/>
    <n v="11"/>
    <n v="2.6"/>
    <n v="0"/>
    <n v="11"/>
    <n v="0"/>
    <n v="0"/>
  </r>
  <r>
    <x v="5"/>
    <n v="4"/>
    <x v="2"/>
    <n v="0"/>
    <n v="0"/>
    <n v="9"/>
    <n v="2.6"/>
    <n v="0"/>
    <n v="9"/>
    <n v="0"/>
    <n v="0"/>
  </r>
  <r>
    <x v="5"/>
    <n v="4"/>
    <x v="3"/>
    <n v="0"/>
    <n v="0"/>
    <n v="9"/>
    <n v="2.6"/>
    <n v="0"/>
    <n v="9"/>
    <n v="0"/>
    <n v="0"/>
  </r>
  <r>
    <x v="5"/>
    <n v="4"/>
    <x v="4"/>
    <n v="46"/>
    <n v="2"/>
    <n v="9"/>
    <n v="2.6"/>
    <n v="1.329"/>
    <n v="6.742"/>
    <n v="124.086"/>
    <n v="0"/>
  </r>
  <r>
    <x v="5"/>
    <n v="4"/>
    <x v="5"/>
    <n v="197"/>
    <n v="83"/>
    <n v="13"/>
    <n v="2.1"/>
    <n v="81.370999999999995"/>
    <n v="13.207000000000001"/>
    <n v="6656.6809999999996"/>
    <n v="5972.8429999999998"/>
  </r>
  <r>
    <x v="5"/>
    <n v="4"/>
    <x v="6"/>
    <n v="455"/>
    <n v="128"/>
    <n v="14"/>
    <n v="3.6"/>
    <n v="249.15"/>
    <n v="18.963999999999999"/>
    <n v="19782.928"/>
    <n v="18803.873"/>
  </r>
  <r>
    <x v="5"/>
    <n v="4"/>
    <x v="7"/>
    <n v="614"/>
    <n v="141"/>
    <n v="16"/>
    <n v="5.7"/>
    <n v="448.55099999999999"/>
    <n v="24.494"/>
    <n v="37210.957000000002"/>
    <n v="35749.190999999999"/>
  </r>
  <r>
    <x v="5"/>
    <n v="4"/>
    <x v="8"/>
    <n v="596"/>
    <n v="215"/>
    <n v="17.600000000000001"/>
    <n v="4.5999999999999996"/>
    <n v="631.15899999999999"/>
    <n v="32.021999999999998"/>
    <n v="52001.133000000002"/>
    <n v="50048.512000000002"/>
  </r>
  <r>
    <x v="5"/>
    <n v="4"/>
    <x v="9"/>
    <n v="151"/>
    <n v="371"/>
    <n v="19"/>
    <n v="3.6"/>
    <n v="498.553"/>
    <n v="32.143000000000001"/>
    <n v="41403.972999999998"/>
    <n v="39810.620999999999"/>
  </r>
  <r>
    <x v="5"/>
    <n v="4"/>
    <x v="10"/>
    <n v="18"/>
    <n v="272"/>
    <n v="17"/>
    <n v="3.6"/>
    <n v="279.02199999999999"/>
    <n v="24.120999999999999"/>
    <n v="24094.405999999999"/>
    <n v="23005.572"/>
  </r>
  <r>
    <x v="5"/>
    <n v="4"/>
    <x v="11"/>
    <n v="54"/>
    <n v="390"/>
    <n v="18"/>
    <n v="5.0999999999999996"/>
    <n v="442.26299999999998"/>
    <n v="27.024000000000001"/>
    <n v="37672.769999999997"/>
    <n v="36196.805"/>
  </r>
  <r>
    <x v="5"/>
    <n v="4"/>
    <x v="12"/>
    <n v="18"/>
    <n v="287"/>
    <n v="18"/>
    <n v="5.7"/>
    <n v="294.84100000000001"/>
    <n v="23.684999999999999"/>
    <n v="25512.928"/>
    <n v="24386.59"/>
  </r>
  <r>
    <x v="5"/>
    <n v="4"/>
    <x v="13"/>
    <n v="24"/>
    <n v="360"/>
    <n v="19.100000000000001"/>
    <n v="6"/>
    <n v="370.50900000000001"/>
    <n v="25.876999999999999"/>
    <n v="31731.006000000001"/>
    <n v="30432.178"/>
  </r>
  <r>
    <x v="5"/>
    <n v="4"/>
    <x v="14"/>
    <n v="6"/>
    <n v="208"/>
    <n v="20"/>
    <n v="6.2"/>
    <n v="203.82300000000001"/>
    <n v="23.456"/>
    <n v="17654.011999999999"/>
    <n v="16726.828000000001"/>
  </r>
  <r>
    <x v="5"/>
    <n v="4"/>
    <x v="15"/>
    <n v="36"/>
    <n v="246"/>
    <n v="20"/>
    <n v="3.6"/>
    <n v="260.858"/>
    <n v="25.725999999999999"/>
    <n v="22316.567999999999"/>
    <n v="21273.77"/>
  </r>
  <r>
    <x v="5"/>
    <n v="4"/>
    <x v="16"/>
    <n v="445"/>
    <n v="184"/>
    <n v="21"/>
    <n v="3.1"/>
    <n v="377.71100000000001"/>
    <n v="30.373999999999999"/>
    <n v="30386.32"/>
    <n v="29125.91"/>
  </r>
  <r>
    <x v="5"/>
    <n v="4"/>
    <x v="17"/>
    <n v="439"/>
    <n v="89"/>
    <n v="19"/>
    <n v="2.1"/>
    <n v="181.321"/>
    <n v="24.204000000000001"/>
    <n v="13315.691999999999"/>
    <n v="12489.429"/>
  </r>
  <r>
    <x v="5"/>
    <n v="4"/>
    <x v="18"/>
    <n v="189"/>
    <n v="47"/>
    <n v="17"/>
    <n v="2.1"/>
    <n v="35.886000000000003"/>
    <n v="16.757000000000001"/>
    <n v="3205.7930000000001"/>
    <n v="2589.819"/>
  </r>
  <r>
    <x v="5"/>
    <n v="4"/>
    <x v="19"/>
    <n v="0"/>
    <n v="0"/>
    <n v="14"/>
    <n v="2.1"/>
    <n v="0"/>
    <n v="14"/>
    <n v="0"/>
    <n v="0"/>
  </r>
  <r>
    <x v="5"/>
    <n v="4"/>
    <x v="20"/>
    <n v="0"/>
    <n v="0"/>
    <n v="12.9"/>
    <n v="1.8"/>
    <n v="0"/>
    <n v="12.9"/>
    <n v="0"/>
    <n v="0"/>
  </r>
  <r>
    <x v="5"/>
    <n v="4"/>
    <x v="21"/>
    <n v="0"/>
    <n v="0"/>
    <n v="12"/>
    <n v="1.5"/>
    <n v="0"/>
    <n v="12"/>
    <n v="0"/>
    <n v="0"/>
  </r>
  <r>
    <x v="5"/>
    <n v="4"/>
    <x v="22"/>
    <n v="0"/>
    <n v="0"/>
    <n v="10"/>
    <n v="2.1"/>
    <n v="0"/>
    <n v="10"/>
    <n v="0"/>
    <n v="0"/>
  </r>
  <r>
    <x v="5"/>
    <n v="4"/>
    <x v="23"/>
    <n v="0"/>
    <n v="0"/>
    <n v="11"/>
    <n v="1.5"/>
    <n v="0"/>
    <n v="11"/>
    <n v="0"/>
    <n v="0"/>
  </r>
  <r>
    <x v="5"/>
    <n v="5"/>
    <x v="0"/>
    <n v="0"/>
    <n v="0"/>
    <n v="10"/>
    <n v="1.5"/>
    <n v="0"/>
    <n v="10"/>
    <n v="0"/>
    <n v="0"/>
  </r>
  <r>
    <x v="5"/>
    <n v="5"/>
    <x v="1"/>
    <n v="0"/>
    <n v="0"/>
    <n v="9"/>
    <n v="1.5"/>
    <n v="0"/>
    <n v="9"/>
    <n v="0"/>
    <n v="0"/>
  </r>
  <r>
    <x v="5"/>
    <n v="5"/>
    <x v="2"/>
    <n v="0"/>
    <n v="0"/>
    <n v="8"/>
    <n v="1.5"/>
    <n v="0"/>
    <n v="8"/>
    <n v="0"/>
    <n v="0"/>
  </r>
  <r>
    <x v="5"/>
    <n v="5"/>
    <x v="3"/>
    <n v="0"/>
    <n v="0"/>
    <n v="8"/>
    <n v="1.5"/>
    <n v="0"/>
    <n v="8"/>
    <n v="0"/>
    <n v="0"/>
  </r>
  <r>
    <x v="5"/>
    <n v="5"/>
    <x v="4"/>
    <n v="47"/>
    <n v="2"/>
    <n v="8"/>
    <n v="1.5"/>
    <n v="1.329"/>
    <n v="5.25"/>
    <n v="124.863"/>
    <n v="0"/>
  </r>
  <r>
    <x v="5"/>
    <n v="5"/>
    <x v="5"/>
    <n v="197"/>
    <n v="83"/>
    <n v="11"/>
    <n v="2"/>
    <n v="81.373999999999995"/>
    <n v="11.161"/>
    <n v="6717.0649999999996"/>
    <n v="6032.0029999999997"/>
  </r>
  <r>
    <x v="5"/>
    <n v="5"/>
    <x v="6"/>
    <n v="455"/>
    <n v="128"/>
    <n v="14"/>
    <n v="2.6"/>
    <n v="249.03399999999999"/>
    <n v="19.494"/>
    <n v="19724.210999999999"/>
    <n v="18746.607"/>
  </r>
  <r>
    <x v="5"/>
    <n v="5"/>
    <x v="7"/>
    <n v="614"/>
    <n v="141"/>
    <n v="16"/>
    <n v="3.1"/>
    <n v="448.32600000000002"/>
    <n v="27.227"/>
    <n v="36713.394999999997"/>
    <n v="35266.843999999997"/>
  </r>
  <r>
    <x v="5"/>
    <n v="5"/>
    <x v="8"/>
    <n v="662"/>
    <n v="181"/>
    <n v="17"/>
    <n v="3.6"/>
    <n v="645.07000000000005"/>
    <n v="33.305999999999997"/>
    <n v="52771.449000000001"/>
    <n v="50791.218999999997"/>
  </r>
  <r>
    <x v="5"/>
    <n v="5"/>
    <x v="9"/>
    <n v="707"/>
    <n v="198"/>
    <n v="18.600000000000001"/>
    <n v="4.0999999999999996"/>
    <n v="807.93100000000004"/>
    <n v="38.640999999999998"/>
    <n v="64881.016000000003"/>
    <n v="62440.203000000001"/>
  </r>
  <r>
    <x v="5"/>
    <n v="5"/>
    <x v="10"/>
    <n v="753"/>
    <n v="205"/>
    <n v="20"/>
    <n v="4.5999999999999996"/>
    <n v="938.048"/>
    <n v="42.408999999999999"/>
    <n v="74047"/>
    <n v="71224.327999999994"/>
  </r>
  <r>
    <x v="5"/>
    <n v="5"/>
    <x v="11"/>
    <n v="703"/>
    <n v="274"/>
    <n v="21"/>
    <n v="4.5999999999999996"/>
    <n v="999.08600000000001"/>
    <n v="45.116999999999997"/>
    <n v="77796.577999999994"/>
    <n v="74809.445000000007"/>
  </r>
  <r>
    <x v="5"/>
    <n v="5"/>
    <x v="12"/>
    <n v="114"/>
    <n v="417"/>
    <n v="21"/>
    <n v="4.0999999999999996"/>
    <n v="537.28"/>
    <n v="35.484000000000002"/>
    <n v="43928.862999999998"/>
    <n v="42253.383000000002"/>
  </r>
  <r>
    <x v="5"/>
    <n v="5"/>
    <x v="13"/>
    <n v="299"/>
    <n v="410"/>
    <n v="21.6"/>
    <n v="3.4"/>
    <n v="698.24400000000003"/>
    <n v="39.753999999999998"/>
    <n v="55868.483999999997"/>
    <n v="53775.214999999997"/>
  </r>
  <r>
    <x v="5"/>
    <n v="5"/>
    <x v="14"/>
    <n v="459"/>
    <n v="300"/>
    <n v="22"/>
    <n v="2.6"/>
    <n v="680.91600000000005"/>
    <n v="41.819000000000003"/>
    <n v="53793.847999999998"/>
    <n v="51776.663999999997"/>
  </r>
  <r>
    <x v="5"/>
    <n v="5"/>
    <x v="15"/>
    <n v="83"/>
    <n v="288"/>
    <n v="23"/>
    <n v="3.6"/>
    <n v="332.03800000000001"/>
    <n v="32.061999999999998"/>
    <n v="27517.143"/>
    <n v="26336.646000000001"/>
  </r>
  <r>
    <x v="5"/>
    <n v="5"/>
    <x v="16"/>
    <n v="322"/>
    <n v="239"/>
    <n v="23"/>
    <n v="3.1"/>
    <n v="373.339"/>
    <n v="32.508000000000003"/>
    <n v="30063.599999999999"/>
    <n v="28812.317999999999"/>
  </r>
  <r>
    <x v="5"/>
    <n v="5"/>
    <x v="17"/>
    <n v="0"/>
    <n v="85"/>
    <n v="21"/>
    <n v="1.5"/>
    <n v="80.049000000000007"/>
    <n v="23.518999999999998"/>
    <n v="6932.107"/>
    <n v="6242.6779999999999"/>
  </r>
  <r>
    <x v="5"/>
    <n v="5"/>
    <x v="18"/>
    <n v="0"/>
    <n v="39"/>
    <n v="19"/>
    <n v="2.6"/>
    <n v="36.399000000000001"/>
    <n v="18.372"/>
    <n v="3227.808"/>
    <n v="2611.4140000000002"/>
  </r>
  <r>
    <x v="5"/>
    <n v="5"/>
    <x v="19"/>
    <n v="0"/>
    <n v="0"/>
    <n v="17"/>
    <n v="2.1"/>
    <n v="0"/>
    <n v="17"/>
    <n v="0"/>
    <n v="0"/>
  </r>
  <r>
    <x v="5"/>
    <n v="5"/>
    <x v="20"/>
    <n v="0"/>
    <n v="0"/>
    <n v="17"/>
    <n v="2.1"/>
    <n v="0"/>
    <n v="17"/>
    <n v="0"/>
    <n v="0"/>
  </r>
  <r>
    <x v="5"/>
    <n v="5"/>
    <x v="21"/>
    <n v="0"/>
    <n v="0"/>
    <n v="16"/>
    <n v="2.1"/>
    <n v="0"/>
    <n v="16"/>
    <n v="0"/>
    <n v="0"/>
  </r>
  <r>
    <x v="5"/>
    <n v="5"/>
    <x v="22"/>
    <n v="0"/>
    <n v="0"/>
    <n v="16"/>
    <n v="2.1"/>
    <n v="0"/>
    <n v="16"/>
    <n v="0"/>
    <n v="0"/>
  </r>
  <r>
    <x v="5"/>
    <n v="5"/>
    <x v="23"/>
    <n v="0"/>
    <n v="0"/>
    <n v="15"/>
    <n v="2.1"/>
    <n v="0"/>
    <n v="15"/>
    <n v="0"/>
    <n v="0"/>
  </r>
  <r>
    <x v="5"/>
    <n v="6"/>
    <x v="0"/>
    <n v="0"/>
    <n v="0"/>
    <n v="14"/>
    <n v="1.8"/>
    <n v="0"/>
    <n v="14"/>
    <n v="0"/>
    <n v="0"/>
  </r>
  <r>
    <x v="5"/>
    <n v="6"/>
    <x v="1"/>
    <n v="0"/>
    <n v="0"/>
    <n v="14"/>
    <n v="1.5"/>
    <n v="0"/>
    <n v="14"/>
    <n v="0"/>
    <n v="0"/>
  </r>
  <r>
    <x v="5"/>
    <n v="6"/>
    <x v="2"/>
    <n v="0"/>
    <n v="0"/>
    <n v="16"/>
    <n v="1.5"/>
    <n v="0"/>
    <n v="16"/>
    <n v="0"/>
    <n v="0"/>
  </r>
  <r>
    <x v="5"/>
    <n v="6"/>
    <x v="3"/>
    <n v="0"/>
    <n v="0"/>
    <n v="14"/>
    <n v="1.9"/>
    <n v="0"/>
    <n v="14"/>
    <n v="0"/>
    <n v="0"/>
  </r>
  <r>
    <x v="5"/>
    <n v="6"/>
    <x v="4"/>
    <n v="14"/>
    <n v="2"/>
    <n v="14"/>
    <n v="2.2999999999999998"/>
    <n v="1.488"/>
    <n v="11.771000000000001"/>
    <n v="135.96100000000001"/>
    <n v="0"/>
  </r>
  <r>
    <x v="5"/>
    <n v="6"/>
    <x v="5"/>
    <n v="56"/>
    <n v="91"/>
    <n v="16"/>
    <n v="2.7"/>
    <n v="81.325999999999993"/>
    <n v="16.285"/>
    <n v="7075.9449999999997"/>
    <n v="6383.585"/>
  </r>
  <r>
    <x v="5"/>
    <n v="6"/>
    <x v="6"/>
    <n v="139"/>
    <n v="179"/>
    <n v="17"/>
    <n v="3.1"/>
    <n v="204.89599999999999"/>
    <n v="21.023"/>
    <n v="17268.599999999999"/>
    <n v="16350.641"/>
  </r>
  <r>
    <x v="5"/>
    <n v="6"/>
    <x v="7"/>
    <n v="240"/>
    <n v="257"/>
    <n v="18"/>
    <n v="2.1"/>
    <n v="366.48599999999999"/>
    <n v="28.001000000000001"/>
    <n v="30512.234"/>
    <n v="29248.254000000001"/>
  </r>
  <r>
    <x v="5"/>
    <n v="6"/>
    <x v="8"/>
    <n v="583"/>
    <n v="229"/>
    <n v="19"/>
    <n v="3.1"/>
    <n v="635.42600000000004"/>
    <n v="35.552"/>
    <n v="51466.016000000003"/>
    <n v="49532.453000000001"/>
  </r>
  <r>
    <x v="5"/>
    <n v="6"/>
    <x v="9"/>
    <n v="634"/>
    <n v="244"/>
    <n v="21"/>
    <n v="4.0999999999999996"/>
    <n v="791.88800000000003"/>
    <n v="40.579000000000001"/>
    <n v="62985.218999999997"/>
    <n v="60619.813000000002"/>
  </r>
  <r>
    <x v="5"/>
    <n v="6"/>
    <x v="10"/>
    <n v="464"/>
    <n v="343"/>
    <n v="21"/>
    <n v="3.6"/>
    <n v="801.39"/>
    <n v="42.118000000000002"/>
    <n v="63359.620999999999"/>
    <n v="60979.417999999998"/>
  </r>
  <r>
    <x v="5"/>
    <n v="6"/>
    <x v="11"/>
    <n v="348"/>
    <n v="409"/>
    <n v="21"/>
    <n v="4.0999999999999996"/>
    <n v="772.35799999999995"/>
    <n v="40.561"/>
    <n v="61564.504000000001"/>
    <n v="59254.805"/>
  </r>
  <r>
    <x v="5"/>
    <n v="6"/>
    <x v="12"/>
    <n v="575"/>
    <n v="336"/>
    <n v="23"/>
    <n v="4.5999999999999996"/>
    <n v="927.95600000000002"/>
    <n v="45.093000000000004"/>
    <n v="72265.616999999998"/>
    <n v="69519.406000000003"/>
  </r>
  <r>
    <x v="5"/>
    <n v="6"/>
    <x v="13"/>
    <n v="592"/>
    <n v="291"/>
    <n v="23"/>
    <n v="4.0999999999999996"/>
    <n v="857.423"/>
    <n v="44.850999999999999"/>
    <n v="66827.023000000001"/>
    <n v="64307.535000000003"/>
  </r>
  <r>
    <x v="5"/>
    <n v="6"/>
    <x v="14"/>
    <n v="590"/>
    <n v="253"/>
    <n v="23"/>
    <n v="3.6"/>
    <n v="740.40099999999995"/>
    <n v="42.762"/>
    <n v="58185.785000000003"/>
    <n v="56005.800999999999"/>
  </r>
  <r>
    <x v="5"/>
    <n v="6"/>
    <x v="15"/>
    <n v="373"/>
    <n v="277"/>
    <n v="23"/>
    <n v="3.1"/>
    <n v="515.42600000000004"/>
    <n v="37.597000000000001"/>
    <n v="41308.949000000001"/>
    <n v="39718.644999999997"/>
  </r>
  <r>
    <x v="5"/>
    <n v="6"/>
    <x v="16"/>
    <n v="12"/>
    <n v="173"/>
    <n v="22"/>
    <n v="2.1"/>
    <n v="169.00299999999999"/>
    <n v="27.481000000000002"/>
    <n v="14330.146000000001"/>
    <n v="13480.858"/>
  </r>
  <r>
    <x v="5"/>
    <n v="6"/>
    <x v="17"/>
    <n v="0"/>
    <n v="100"/>
    <n v="21"/>
    <n v="1.5"/>
    <n v="93.733000000000004"/>
    <n v="22.818999999999999"/>
    <n v="8143.6509999999998"/>
    <n v="7429.32"/>
  </r>
  <r>
    <x v="5"/>
    <n v="6"/>
    <x v="18"/>
    <n v="0"/>
    <n v="35"/>
    <n v="19"/>
    <n v="1.7"/>
    <n v="33.064999999999998"/>
    <n v="18.27"/>
    <n v="2933.509"/>
    <n v="2322.7170000000001"/>
  </r>
  <r>
    <x v="5"/>
    <n v="6"/>
    <x v="19"/>
    <n v="0"/>
    <n v="0"/>
    <n v="16.2"/>
    <n v="1.9"/>
    <n v="0"/>
    <n v="16.2"/>
    <n v="0"/>
    <n v="0"/>
  </r>
  <r>
    <x v="5"/>
    <n v="6"/>
    <x v="20"/>
    <n v="0"/>
    <n v="0"/>
    <n v="14"/>
    <n v="2.1"/>
    <n v="0"/>
    <n v="14"/>
    <n v="0"/>
    <n v="0"/>
  </r>
  <r>
    <x v="5"/>
    <n v="6"/>
    <x v="21"/>
    <n v="0"/>
    <n v="0"/>
    <n v="12.9"/>
    <n v="1.8"/>
    <n v="0"/>
    <n v="12.9"/>
    <n v="0"/>
    <n v="0"/>
  </r>
  <r>
    <x v="5"/>
    <n v="6"/>
    <x v="22"/>
    <n v="0"/>
    <n v="0"/>
    <n v="12"/>
    <n v="1.5"/>
    <n v="0"/>
    <n v="12"/>
    <n v="0"/>
    <n v="0"/>
  </r>
  <r>
    <x v="5"/>
    <n v="6"/>
    <x v="23"/>
    <n v="0"/>
    <n v="0"/>
    <n v="11"/>
    <n v="2.1"/>
    <n v="0"/>
    <n v="11"/>
    <n v="0"/>
    <n v="0"/>
  </r>
  <r>
    <x v="5"/>
    <n v="7"/>
    <x v="0"/>
    <n v="0"/>
    <n v="0"/>
    <n v="9"/>
    <n v="1.8"/>
    <n v="0"/>
    <n v="9"/>
    <n v="0"/>
    <n v="0"/>
  </r>
  <r>
    <x v="5"/>
    <n v="7"/>
    <x v="1"/>
    <n v="0"/>
    <n v="0"/>
    <n v="10"/>
    <n v="1.5"/>
    <n v="0"/>
    <n v="10"/>
    <n v="0"/>
    <n v="0"/>
  </r>
  <r>
    <x v="5"/>
    <n v="7"/>
    <x v="2"/>
    <n v="0"/>
    <n v="0"/>
    <n v="9.4"/>
    <n v="1.5"/>
    <n v="0"/>
    <n v="9.4"/>
    <n v="0"/>
    <n v="0"/>
  </r>
  <r>
    <x v="5"/>
    <n v="7"/>
    <x v="3"/>
    <n v="0"/>
    <n v="0"/>
    <n v="8.6999999999999993"/>
    <n v="1.5"/>
    <n v="0"/>
    <n v="8.6999999999999993"/>
    <n v="0"/>
    <n v="0"/>
  </r>
  <r>
    <x v="5"/>
    <n v="7"/>
    <x v="4"/>
    <n v="47"/>
    <n v="2"/>
    <n v="8"/>
    <n v="1.5"/>
    <n v="1.3280000000000001"/>
    <n v="5.2539999999999996"/>
    <n v="124.785"/>
    <n v="0"/>
  </r>
  <r>
    <x v="5"/>
    <n v="7"/>
    <x v="5"/>
    <n v="189"/>
    <n v="84"/>
    <n v="11"/>
    <n v="1.5"/>
    <n v="81.653999999999996"/>
    <n v="11.143000000000001"/>
    <n v="6773.66"/>
    <n v="6087.451"/>
  </r>
  <r>
    <x v="5"/>
    <n v="7"/>
    <x v="6"/>
    <n v="480"/>
    <n v="125"/>
    <n v="15"/>
    <n v="1.5"/>
    <n v="253.024"/>
    <n v="21.559000000000001"/>
    <n v="19762.151999999998"/>
    <n v="18783.611000000001"/>
  </r>
  <r>
    <x v="5"/>
    <n v="7"/>
    <x v="7"/>
    <n v="614"/>
    <n v="140"/>
    <n v="17"/>
    <n v="1.5"/>
    <n v="446.84"/>
    <n v="30.831"/>
    <n v="35956.983999999997"/>
    <n v="34533.406000000003"/>
  </r>
  <r>
    <x v="5"/>
    <n v="7"/>
    <x v="8"/>
    <n v="681"/>
    <n v="175"/>
    <n v="19"/>
    <n v="3.6"/>
    <n v="651.57899999999995"/>
    <n v="35.433"/>
    <n v="52736.921999999999"/>
    <n v="50757.934000000001"/>
  </r>
  <r>
    <x v="5"/>
    <n v="7"/>
    <x v="9"/>
    <n v="725"/>
    <n v="189"/>
    <n v="21"/>
    <n v="3.1"/>
    <n v="813.32100000000003"/>
    <n v="43.018999999999998"/>
    <n v="63873.879000000001"/>
    <n v="61473.277000000002"/>
  </r>
  <r>
    <x v="5"/>
    <n v="7"/>
    <x v="10"/>
    <n v="723"/>
    <n v="244"/>
    <n v="22.2"/>
    <n v="3.4"/>
    <n v="948.678"/>
    <n v="47.372"/>
    <n v="72984.718999999997"/>
    <n v="70207.766000000003"/>
  </r>
  <r>
    <x v="5"/>
    <n v="7"/>
    <x v="11"/>
    <n v="276"/>
    <n v="416"/>
    <n v="23"/>
    <n v="3.6"/>
    <n v="707.42399999999998"/>
    <n v="42.216999999999999"/>
    <n v="55915.004000000001"/>
    <n v="53820.012000000002"/>
  </r>
  <r>
    <x v="5"/>
    <n v="7"/>
    <x v="12"/>
    <n v="300"/>
    <n v="410"/>
    <n v="23"/>
    <n v="3.3"/>
    <n v="722.66700000000003"/>
    <n v="42.438000000000002"/>
    <n v="57054.531000000003"/>
    <n v="54917.108999999997"/>
  </r>
  <r>
    <x v="5"/>
    <n v="7"/>
    <x v="13"/>
    <n v="143"/>
    <n v="424"/>
    <n v="23"/>
    <n v="2.9"/>
    <n v="560.58799999999997"/>
    <n v="39.063000000000002"/>
    <n v="45016.188000000002"/>
    <n v="43304.671999999999"/>
  </r>
  <r>
    <x v="5"/>
    <n v="7"/>
    <x v="14"/>
    <n v="304"/>
    <n v="352"/>
    <n v="24"/>
    <n v="2.6"/>
    <n v="602.22699999999998"/>
    <n v="41.171999999999997"/>
    <n v="47765.586000000003"/>
    <n v="45961.152000000002"/>
  </r>
  <r>
    <x v="5"/>
    <n v="7"/>
    <x v="15"/>
    <n v="628"/>
    <n v="170"/>
    <n v="24"/>
    <n v="3.6"/>
    <n v="581.702"/>
    <n v="39.090000000000003"/>
    <n v="46059.41"/>
    <n v="44312.938000000002"/>
  </r>
  <r>
    <x v="5"/>
    <n v="7"/>
    <x v="16"/>
    <n v="539"/>
    <n v="141"/>
    <n v="24"/>
    <n v="3.6"/>
    <n v="380.12599999999998"/>
    <n v="33.978000000000002"/>
    <n v="29809.895"/>
    <n v="28565.766"/>
  </r>
  <r>
    <x v="5"/>
    <n v="7"/>
    <x v="17"/>
    <n v="320"/>
    <n v="112"/>
    <n v="23"/>
    <n v="4.0999999999999996"/>
    <n v="176.68199999999999"/>
    <n v="26.933"/>
    <n v="13382.813"/>
    <n v="12555.037"/>
  </r>
  <r>
    <x v="5"/>
    <n v="7"/>
    <x v="18"/>
    <n v="232"/>
    <n v="45"/>
    <n v="20.100000000000001"/>
    <n v="3.1"/>
    <n v="35.457000000000001"/>
    <n v="19.856999999999999"/>
    <n v="3122.9879999999998"/>
    <n v="2508.5920000000001"/>
  </r>
  <r>
    <x v="5"/>
    <n v="7"/>
    <x v="19"/>
    <n v="0"/>
    <n v="0"/>
    <n v="17"/>
    <n v="2.1"/>
    <n v="0"/>
    <n v="17"/>
    <n v="0"/>
    <n v="0"/>
  </r>
  <r>
    <x v="5"/>
    <n v="7"/>
    <x v="20"/>
    <n v="0"/>
    <n v="0"/>
    <n v="16"/>
    <n v="1.5"/>
    <n v="0"/>
    <n v="16"/>
    <n v="0"/>
    <n v="0"/>
  </r>
  <r>
    <x v="5"/>
    <n v="7"/>
    <x v="21"/>
    <n v="0"/>
    <n v="0"/>
    <n v="16"/>
    <n v="1.5"/>
    <n v="0"/>
    <n v="16"/>
    <n v="0"/>
    <n v="0"/>
  </r>
  <r>
    <x v="5"/>
    <n v="7"/>
    <x v="22"/>
    <n v="0"/>
    <n v="0"/>
    <n v="16"/>
    <n v="1.5"/>
    <n v="0"/>
    <n v="16"/>
    <n v="0"/>
    <n v="0"/>
  </r>
  <r>
    <x v="5"/>
    <n v="7"/>
    <x v="23"/>
    <n v="0"/>
    <n v="0"/>
    <n v="14"/>
    <n v="1.5"/>
    <n v="0"/>
    <n v="14"/>
    <n v="0"/>
    <n v="0"/>
  </r>
  <r>
    <x v="5"/>
    <n v="8"/>
    <x v="0"/>
    <n v="0"/>
    <n v="0"/>
    <n v="12"/>
    <n v="1.5"/>
    <n v="0"/>
    <n v="12"/>
    <n v="0"/>
    <n v="0"/>
  </r>
  <r>
    <x v="5"/>
    <n v="8"/>
    <x v="1"/>
    <n v="0"/>
    <n v="0"/>
    <n v="13"/>
    <n v="2.2999999999999998"/>
    <n v="0"/>
    <n v="13"/>
    <n v="0"/>
    <n v="0"/>
  </r>
  <r>
    <x v="5"/>
    <n v="8"/>
    <x v="2"/>
    <n v="0"/>
    <n v="0"/>
    <n v="12"/>
    <n v="3.1"/>
    <n v="0"/>
    <n v="12"/>
    <n v="0"/>
    <n v="0"/>
  </r>
  <r>
    <x v="5"/>
    <n v="8"/>
    <x v="3"/>
    <n v="0"/>
    <n v="0"/>
    <n v="11"/>
    <n v="1.5"/>
    <n v="0"/>
    <n v="11"/>
    <n v="0"/>
    <n v="0"/>
  </r>
  <r>
    <x v="5"/>
    <n v="8"/>
    <x v="4"/>
    <n v="42"/>
    <n v="2"/>
    <n v="10"/>
    <n v="2.1"/>
    <n v="1.3260000000000001"/>
    <n v="7.59"/>
    <n v="123.398"/>
    <n v="0"/>
  </r>
  <r>
    <x v="5"/>
    <n v="8"/>
    <x v="5"/>
    <n v="168"/>
    <n v="87"/>
    <n v="13"/>
    <n v="2.1"/>
    <n v="82.744"/>
    <n v="13.250999999999999"/>
    <n v="6888.1469999999999"/>
    <n v="6199.6120000000001"/>
  </r>
  <r>
    <x v="5"/>
    <n v="8"/>
    <x v="6"/>
    <n v="372"/>
    <n v="143"/>
    <n v="18"/>
    <n v="2.1"/>
    <n v="238.48599999999999"/>
    <n v="23.574999999999999"/>
    <n v="18842.002"/>
    <n v="17886.063999999998"/>
  </r>
  <r>
    <x v="5"/>
    <n v="8"/>
    <x v="7"/>
    <n v="522"/>
    <n v="177"/>
    <n v="19"/>
    <n v="2.1"/>
    <n v="434.60700000000003"/>
    <n v="31.172000000000001"/>
    <n v="35086.593999999997"/>
    <n v="33689.207000000002"/>
  </r>
  <r>
    <x v="5"/>
    <n v="8"/>
    <x v="8"/>
    <n v="644"/>
    <n v="187"/>
    <n v="21"/>
    <n v="3.6"/>
    <n v="637.62"/>
    <n v="37.018999999999998"/>
    <n v="51219.18"/>
    <n v="49294.375"/>
  </r>
  <r>
    <x v="5"/>
    <n v="8"/>
    <x v="9"/>
    <n v="725"/>
    <n v="188"/>
    <n v="22"/>
    <n v="2.6"/>
    <n v="811.96299999999997"/>
    <n v="45.098999999999997"/>
    <n v="63085.391000000003"/>
    <n v="60716.031000000003"/>
  </r>
  <r>
    <x v="5"/>
    <n v="8"/>
    <x v="10"/>
    <n v="753"/>
    <n v="204"/>
    <n v="23"/>
    <n v="4.5999999999999996"/>
    <n v="936.16300000000001"/>
    <n v="45.375999999999998"/>
    <n v="72775.562999999995"/>
    <n v="70007.570000000007"/>
  </r>
  <r>
    <x v="5"/>
    <n v="8"/>
    <x v="11"/>
    <n v="817"/>
    <n v="177"/>
    <n v="23"/>
    <n v="4.0999999999999996"/>
    <n v="1008.789"/>
    <n v="48.398000000000003"/>
    <n v="77214.070000000007"/>
    <n v="74252.804999999993"/>
  </r>
  <r>
    <x v="5"/>
    <n v="8"/>
    <x v="12"/>
    <n v="827"/>
    <n v="170"/>
    <n v="24"/>
    <n v="5.7"/>
    <n v="1005.832"/>
    <n v="45.625999999999998"/>
    <n v="78112.858999999997"/>
    <n v="75111.633000000002"/>
  </r>
  <r>
    <x v="5"/>
    <n v="8"/>
    <x v="13"/>
    <n v="801"/>
    <n v="169"/>
    <n v="24"/>
    <n v="3.1"/>
    <n v="925.62199999999996"/>
    <n v="49.834000000000003"/>
    <n v="70270.797000000006"/>
    <n v="67608.906000000003"/>
  </r>
  <r>
    <x v="5"/>
    <n v="8"/>
    <x v="14"/>
    <n v="727"/>
    <n v="178"/>
    <n v="24"/>
    <n v="4.5999999999999996"/>
    <n v="779.096"/>
    <n v="43.064999999999998"/>
    <n v="61102.925999999999"/>
    <n v="58811.175999999999"/>
  </r>
  <r>
    <x v="5"/>
    <n v="8"/>
    <x v="15"/>
    <n v="687"/>
    <n v="152"/>
    <n v="25"/>
    <n v="4.5999999999999996"/>
    <n v="602.46600000000001"/>
    <n v="39.651000000000003"/>
    <n v="47534.129000000001"/>
    <n v="45737.616999999998"/>
  </r>
  <r>
    <x v="5"/>
    <n v="8"/>
    <x v="16"/>
    <n v="616"/>
    <n v="118"/>
    <n v="24"/>
    <n v="3.6"/>
    <n v="394.72399999999999"/>
    <n v="34.409999999999997"/>
    <n v="30739.223000000002"/>
    <n v="29468.791000000001"/>
  </r>
  <r>
    <x v="5"/>
    <n v="8"/>
    <x v="17"/>
    <n v="480"/>
    <n v="84"/>
    <n v="24"/>
    <n v="2.6"/>
    <n v="189.179"/>
    <n v="29.146999999999998"/>
    <n v="13471.699000000001"/>
    <n v="12641.918"/>
  </r>
  <r>
    <x v="5"/>
    <n v="8"/>
    <x v="18"/>
    <n v="227"/>
    <n v="46"/>
    <n v="22"/>
    <n v="2.6"/>
    <n v="36.594000000000001"/>
    <n v="21.911999999999999"/>
    <n v="3192.7530000000002"/>
    <n v="2577.027"/>
  </r>
  <r>
    <x v="5"/>
    <n v="8"/>
    <x v="19"/>
    <n v="0"/>
    <n v="0"/>
    <n v="17.2"/>
    <n v="2.4"/>
    <n v="0"/>
    <n v="17.2"/>
    <n v="0"/>
    <n v="0"/>
  </r>
  <r>
    <x v="5"/>
    <n v="8"/>
    <x v="20"/>
    <n v="0"/>
    <n v="0"/>
    <n v="13"/>
    <n v="2.1"/>
    <n v="0"/>
    <n v="13"/>
    <n v="0"/>
    <n v="0"/>
  </r>
  <r>
    <x v="5"/>
    <n v="8"/>
    <x v="21"/>
    <n v="0"/>
    <n v="0"/>
    <n v="12"/>
    <n v="1.5"/>
    <n v="0"/>
    <n v="12"/>
    <n v="0"/>
    <n v="0"/>
  </r>
  <r>
    <x v="5"/>
    <n v="8"/>
    <x v="22"/>
    <n v="0"/>
    <n v="0"/>
    <n v="11.5"/>
    <n v="1.8"/>
    <n v="0"/>
    <n v="11.5"/>
    <n v="0"/>
    <n v="0"/>
  </r>
  <r>
    <x v="5"/>
    <n v="8"/>
    <x v="23"/>
    <n v="0"/>
    <n v="0"/>
    <n v="11"/>
    <n v="2.1"/>
    <n v="0"/>
    <n v="11"/>
    <n v="0"/>
    <n v="0"/>
  </r>
  <r>
    <x v="5"/>
    <n v="9"/>
    <x v="0"/>
    <n v="0"/>
    <n v="0"/>
    <n v="9"/>
    <n v="2.6"/>
    <n v="0"/>
    <n v="9"/>
    <n v="0"/>
    <n v="0"/>
  </r>
  <r>
    <x v="5"/>
    <n v="9"/>
    <x v="1"/>
    <n v="0"/>
    <n v="0"/>
    <n v="9"/>
    <n v="2.1"/>
    <n v="0"/>
    <n v="9"/>
    <n v="0"/>
    <n v="0"/>
  </r>
  <r>
    <x v="5"/>
    <n v="9"/>
    <x v="2"/>
    <n v="0"/>
    <n v="0"/>
    <n v="9"/>
    <n v="1.5"/>
    <n v="0"/>
    <n v="9"/>
    <n v="0"/>
    <n v="0"/>
  </r>
  <r>
    <x v="5"/>
    <n v="9"/>
    <x v="3"/>
    <n v="0"/>
    <n v="0"/>
    <n v="9"/>
    <n v="1.8"/>
    <n v="0"/>
    <n v="9"/>
    <n v="0"/>
    <n v="0"/>
  </r>
  <r>
    <x v="5"/>
    <n v="9"/>
    <x v="4"/>
    <n v="47"/>
    <n v="2"/>
    <n v="9"/>
    <n v="2.1"/>
    <n v="1.327"/>
    <n v="6.5670000000000002"/>
    <n v="124.026"/>
    <n v="0"/>
  </r>
  <r>
    <x v="5"/>
    <n v="9"/>
    <x v="5"/>
    <n v="189"/>
    <n v="83"/>
    <n v="13"/>
    <n v="1.5"/>
    <n v="80.766999999999996"/>
    <n v="13.159000000000001"/>
    <n v="6635.2309999999998"/>
    <n v="5951.8280000000004"/>
  </r>
  <r>
    <x v="5"/>
    <n v="9"/>
    <x v="6"/>
    <n v="442"/>
    <n v="131"/>
    <n v="18"/>
    <n v="2.2999999999999998"/>
    <n v="247.45400000000001"/>
    <n v="23.689"/>
    <n v="19267.092000000001"/>
    <n v="18300.745999999999"/>
  </r>
  <r>
    <x v="5"/>
    <n v="9"/>
    <x v="7"/>
    <n v="516"/>
    <n v="180"/>
    <n v="20"/>
    <n v="3.1"/>
    <n v="434.221"/>
    <n v="30.832999999999998"/>
    <n v="35123.637000000002"/>
    <n v="33725.141000000003"/>
  </r>
  <r>
    <x v="5"/>
    <n v="9"/>
    <x v="8"/>
    <n v="583"/>
    <n v="203"/>
    <n v="21"/>
    <n v="3.6"/>
    <n v="610.97699999999998"/>
    <n v="36.351999999999997"/>
    <n v="49268.358999999997"/>
    <n v="47412.046999999999"/>
  </r>
  <r>
    <x v="5"/>
    <n v="9"/>
    <x v="9"/>
    <n v="477"/>
    <n v="291"/>
    <n v="22"/>
    <n v="3.1"/>
    <n v="703.87800000000004"/>
    <n v="41.064999999999998"/>
    <n v="55863.637000000002"/>
    <n v="53770.546999999999"/>
  </r>
  <r>
    <x v="5"/>
    <n v="9"/>
    <x v="10"/>
    <n v="578"/>
    <n v="319"/>
    <n v="23"/>
    <n v="4.0999999999999996"/>
    <n v="884.59100000000001"/>
    <n v="44.902000000000001"/>
    <n v="68940.148000000001"/>
    <n v="66333.758000000002"/>
  </r>
  <r>
    <x v="5"/>
    <n v="9"/>
    <x v="11"/>
    <n v="697"/>
    <n v="272"/>
    <n v="24"/>
    <n v="4.0999999999999996"/>
    <n v="990.35699999999997"/>
    <n v="48.805999999999997"/>
    <n v="75640.195000000007"/>
    <n v="72748.226999999999"/>
  </r>
  <r>
    <x v="5"/>
    <n v="9"/>
    <x v="12"/>
    <n v="336"/>
    <n v="411"/>
    <n v="24"/>
    <n v="6.2"/>
    <n v="759.28099999999995"/>
    <n v="39.682000000000002"/>
    <n v="60791.09"/>
    <n v="58511.425999999999"/>
  </r>
  <r>
    <x v="5"/>
    <n v="9"/>
    <x v="13"/>
    <n v="490"/>
    <n v="327"/>
    <n v="25"/>
    <n v="4.5999999999999996"/>
    <n v="798.43299999999999"/>
    <n v="44.106999999999999"/>
    <n v="62472.894999999997"/>
    <n v="60127.656000000003"/>
  </r>
  <r>
    <x v="5"/>
    <n v="9"/>
    <x v="14"/>
    <n v="548"/>
    <n v="256"/>
    <n v="25"/>
    <n v="3.6"/>
    <n v="710.16"/>
    <n v="43.81"/>
    <n v="55517.101999999999"/>
    <n v="53436.824000000001"/>
  </r>
  <r>
    <x v="5"/>
    <n v="9"/>
    <x v="15"/>
    <n v="604"/>
    <n v="201"/>
    <n v="25"/>
    <n v="5.0999999999999996"/>
    <n v="597.28300000000002"/>
    <n v="38.515999999999998"/>
    <n v="47478.233999999997"/>
    <n v="45683.633000000002"/>
  </r>
  <r>
    <x v="5"/>
    <n v="9"/>
    <x v="16"/>
    <n v="123"/>
    <n v="225"/>
    <n v="24"/>
    <n v="3.1"/>
    <n v="270.245"/>
    <n v="31.670999999999999"/>
    <n v="22168.484"/>
    <n v="21129.471000000001"/>
  </r>
  <r>
    <x v="5"/>
    <n v="9"/>
    <x v="17"/>
    <n v="417"/>
    <n v="104"/>
    <n v="24"/>
    <n v="2.6"/>
    <n v="192.58500000000001"/>
    <n v="28.760999999999999"/>
    <n v="14113.812"/>
    <n v="13269.463"/>
  </r>
  <r>
    <x v="5"/>
    <n v="9"/>
    <x v="18"/>
    <n v="222"/>
    <n v="46"/>
    <n v="19"/>
    <n v="2.6"/>
    <n v="36.902999999999999"/>
    <n v="18.855"/>
    <n v="3265.299"/>
    <n v="2648.1889999999999"/>
  </r>
  <r>
    <x v="5"/>
    <n v="9"/>
    <x v="19"/>
    <n v="0"/>
    <n v="0"/>
    <n v="17"/>
    <n v="2.1"/>
    <n v="0"/>
    <n v="17"/>
    <n v="0"/>
    <n v="0"/>
  </r>
  <r>
    <x v="5"/>
    <n v="9"/>
    <x v="20"/>
    <n v="0"/>
    <n v="0"/>
    <n v="14"/>
    <n v="2.1"/>
    <n v="0"/>
    <n v="14"/>
    <n v="0"/>
    <n v="0"/>
  </r>
  <r>
    <x v="5"/>
    <n v="9"/>
    <x v="21"/>
    <n v="0"/>
    <n v="0"/>
    <n v="14"/>
    <n v="1.8"/>
    <n v="0"/>
    <n v="14"/>
    <n v="0"/>
    <n v="0"/>
  </r>
  <r>
    <x v="5"/>
    <n v="9"/>
    <x v="22"/>
    <n v="0"/>
    <n v="0"/>
    <n v="13"/>
    <n v="1.5"/>
    <n v="0"/>
    <n v="13"/>
    <n v="0"/>
    <n v="0"/>
  </r>
  <r>
    <x v="5"/>
    <n v="9"/>
    <x v="23"/>
    <n v="0"/>
    <n v="0"/>
    <n v="12"/>
    <n v="2.1"/>
    <n v="0"/>
    <n v="12"/>
    <n v="0"/>
    <n v="0"/>
  </r>
  <r>
    <x v="5"/>
    <n v="10"/>
    <x v="0"/>
    <n v="0"/>
    <n v="0"/>
    <n v="11"/>
    <n v="2.1"/>
    <n v="0"/>
    <n v="11"/>
    <n v="0"/>
    <n v="0"/>
  </r>
  <r>
    <x v="5"/>
    <n v="10"/>
    <x v="1"/>
    <n v="0"/>
    <n v="0"/>
    <n v="11"/>
    <n v="1.5"/>
    <n v="0"/>
    <n v="11"/>
    <n v="0"/>
    <n v="0"/>
  </r>
  <r>
    <x v="5"/>
    <n v="10"/>
    <x v="2"/>
    <n v="0"/>
    <n v="0"/>
    <n v="9"/>
    <n v="1.5"/>
    <n v="0"/>
    <n v="9"/>
    <n v="0"/>
    <n v="0"/>
  </r>
  <r>
    <x v="5"/>
    <n v="10"/>
    <x v="3"/>
    <n v="0"/>
    <n v="0"/>
    <n v="10"/>
    <n v="2.1"/>
    <n v="0"/>
    <n v="10"/>
    <n v="0"/>
    <n v="0"/>
  </r>
  <r>
    <x v="5"/>
    <n v="10"/>
    <x v="4"/>
    <n v="55"/>
    <n v="2"/>
    <n v="9"/>
    <n v="2.6"/>
    <n v="1.7430000000000001"/>
    <n v="6.7549999999999999"/>
    <n v="162.774"/>
    <n v="0"/>
  </r>
  <r>
    <x v="5"/>
    <n v="10"/>
    <x v="5"/>
    <n v="217"/>
    <n v="87"/>
    <n v="13"/>
    <n v="3.1"/>
    <n v="85.436999999999998"/>
    <n v="13.34"/>
    <n v="6952.5259999999998"/>
    <n v="6262.6809999999996"/>
  </r>
  <r>
    <x v="5"/>
    <n v="10"/>
    <x v="6"/>
    <n v="372"/>
    <n v="143"/>
    <n v="17"/>
    <n v="1.5"/>
    <n v="238.136"/>
    <n v="23.103000000000002"/>
    <n v="18850.611000000001"/>
    <n v="17894.463"/>
  </r>
  <r>
    <x v="5"/>
    <n v="10"/>
    <x v="7"/>
    <n v="584"/>
    <n v="150"/>
    <n v="20"/>
    <n v="2.6"/>
    <n v="440.71199999999999"/>
    <n v="31.59"/>
    <n v="35376.637000000002"/>
    <n v="33970.550999999999"/>
  </r>
  <r>
    <x v="5"/>
    <n v="10"/>
    <x v="8"/>
    <n v="577"/>
    <n v="220"/>
    <n v="22"/>
    <n v="3.1"/>
    <n v="621.17200000000003"/>
    <n v="38.380000000000003"/>
    <n v="49597.336000000003"/>
    <n v="47729.565999999999"/>
  </r>
  <r>
    <x v="5"/>
    <n v="10"/>
    <x v="9"/>
    <n v="278"/>
    <n v="348"/>
    <n v="23"/>
    <n v="3.6"/>
    <n v="587.27599999999995"/>
    <n v="38.293999999999997"/>
    <n v="47291.078000000001"/>
    <n v="45502.862999999998"/>
  </r>
  <r>
    <x v="5"/>
    <n v="10"/>
    <x v="10"/>
    <n v="668"/>
    <n v="274"/>
    <n v="24"/>
    <n v="2.6"/>
    <n v="925.55799999999999"/>
    <n v="49.844000000000001"/>
    <n v="70282.187999999995"/>
    <n v="67619.820000000007"/>
  </r>
  <r>
    <x v="5"/>
    <n v="10"/>
    <x v="11"/>
    <n v="781"/>
    <n v="199"/>
    <n v="25"/>
    <n v="3.6"/>
    <n v="994.65"/>
    <n v="51.039000000000001"/>
    <n v="75070.233999999997"/>
    <n v="72203.156000000003"/>
  </r>
  <r>
    <x v="5"/>
    <n v="10"/>
    <x v="12"/>
    <n v="791"/>
    <n v="191"/>
    <n v="26"/>
    <n v="5.0999999999999996"/>
    <n v="991.36"/>
    <n v="48.726999999999997"/>
    <n v="75746.5"/>
    <n v="72849.875"/>
  </r>
  <r>
    <x v="5"/>
    <n v="10"/>
    <x v="13"/>
    <n v="723"/>
    <n v="219"/>
    <n v="26"/>
    <n v="2.6"/>
    <n v="907.99199999999996"/>
    <n v="52.645000000000003"/>
    <n v="67905.133000000002"/>
    <n v="65341.5"/>
  </r>
  <r>
    <x v="5"/>
    <n v="10"/>
    <x v="14"/>
    <n v="661"/>
    <n v="212"/>
    <n v="26"/>
    <n v="2.1"/>
    <n v="760.40599999999995"/>
    <n v="49.981000000000002"/>
    <n v="57534.273000000001"/>
    <n v="55378.851999999999"/>
  </r>
  <r>
    <x v="5"/>
    <n v="10"/>
    <x v="15"/>
    <n v="676"/>
    <n v="153"/>
    <n v="26"/>
    <n v="4.0999999999999996"/>
    <n v="597.33699999999999"/>
    <n v="41.216999999999999"/>
    <n v="46768.563000000002"/>
    <n v="44998.120999999999"/>
  </r>
  <r>
    <x v="5"/>
    <n v="10"/>
    <x v="16"/>
    <n v="598"/>
    <n v="120"/>
    <n v="26"/>
    <n v="4.0999999999999996"/>
    <n v="389.73599999999999"/>
    <n v="35.795999999999999"/>
    <n v="30184.307000000001"/>
    <n v="28929.615000000002"/>
  </r>
  <r>
    <x v="5"/>
    <n v="10"/>
    <x v="17"/>
    <n v="440"/>
    <n v="91"/>
    <n v="24"/>
    <n v="3.1"/>
    <n v="186.53100000000001"/>
    <n v="28.721"/>
    <n v="13489.438"/>
    <n v="12659.255999999999"/>
  </r>
  <r>
    <x v="5"/>
    <n v="10"/>
    <x v="18"/>
    <n v="192"/>
    <n v="51"/>
    <n v="22"/>
    <n v="2.1"/>
    <n v="43.308"/>
    <n v="22.146999999999998"/>
    <n v="3774.4209999999998"/>
    <n v="3147.5439999999999"/>
  </r>
  <r>
    <x v="5"/>
    <n v="10"/>
    <x v="19"/>
    <n v="0"/>
    <n v="0"/>
    <n v="19.2"/>
    <n v="1.8"/>
    <n v="0"/>
    <n v="19.2"/>
    <n v="0"/>
    <n v="0"/>
  </r>
  <r>
    <x v="5"/>
    <n v="10"/>
    <x v="20"/>
    <n v="0"/>
    <n v="0"/>
    <n v="17"/>
    <n v="1.5"/>
    <n v="0"/>
    <n v="17"/>
    <n v="0"/>
    <n v="0"/>
  </r>
  <r>
    <x v="5"/>
    <n v="10"/>
    <x v="21"/>
    <n v="0"/>
    <n v="0"/>
    <n v="14"/>
    <n v="1.5"/>
    <n v="0"/>
    <n v="14"/>
    <n v="0"/>
    <n v="0"/>
  </r>
  <r>
    <x v="5"/>
    <n v="10"/>
    <x v="22"/>
    <n v="0"/>
    <n v="0"/>
    <n v="13"/>
    <n v="0"/>
    <n v="0"/>
    <n v="13"/>
    <n v="0"/>
    <n v="0"/>
  </r>
  <r>
    <x v="5"/>
    <n v="10"/>
    <x v="23"/>
    <n v="0"/>
    <n v="0"/>
    <n v="13"/>
    <n v="0"/>
    <n v="0"/>
    <n v="13"/>
    <n v="0"/>
    <n v="0"/>
  </r>
  <r>
    <x v="5"/>
    <n v="11"/>
    <x v="0"/>
    <n v="0"/>
    <n v="0"/>
    <n v="13"/>
    <n v="0.7"/>
    <n v="0"/>
    <n v="13"/>
    <n v="0"/>
    <n v="0"/>
  </r>
  <r>
    <x v="5"/>
    <n v="11"/>
    <x v="1"/>
    <n v="0"/>
    <n v="0"/>
    <n v="13"/>
    <n v="1.8"/>
    <n v="0"/>
    <n v="13"/>
    <n v="0"/>
    <n v="0"/>
  </r>
  <r>
    <x v="5"/>
    <n v="11"/>
    <x v="2"/>
    <n v="0"/>
    <n v="0"/>
    <n v="12"/>
    <n v="0"/>
    <n v="0"/>
    <n v="12"/>
    <n v="0"/>
    <n v="0"/>
  </r>
  <r>
    <x v="5"/>
    <n v="11"/>
    <x v="3"/>
    <n v="0"/>
    <n v="0"/>
    <n v="13"/>
    <n v="0"/>
    <n v="0"/>
    <n v="13"/>
    <n v="0"/>
    <n v="0"/>
  </r>
  <r>
    <x v="5"/>
    <n v="11"/>
    <x v="4"/>
    <n v="59"/>
    <n v="2"/>
    <n v="12"/>
    <n v="0.7"/>
    <n v="1.744"/>
    <n v="8.7460000000000004"/>
    <n v="161.44999999999999"/>
    <n v="0"/>
  </r>
  <r>
    <x v="5"/>
    <n v="11"/>
    <x v="5"/>
    <n v="231"/>
    <n v="84"/>
    <n v="15"/>
    <n v="0"/>
    <n v="83.795000000000002"/>
    <n v="14.574999999999999"/>
    <n v="6717.835"/>
    <n v="6032.7579999999998"/>
  </r>
  <r>
    <x v="5"/>
    <n v="11"/>
    <x v="6"/>
    <n v="246"/>
    <n v="168"/>
    <n v="17"/>
    <n v="0.8"/>
    <n v="225.136"/>
    <n v="23.565000000000001"/>
    <n v="18295.809000000001"/>
    <n v="17353.150000000001"/>
  </r>
  <r>
    <x v="5"/>
    <n v="11"/>
    <x v="7"/>
    <n v="0"/>
    <n v="100"/>
    <n v="19"/>
    <n v="2.1"/>
    <n v="94.896000000000001"/>
    <n v="20.846"/>
    <n v="8320.3709999999992"/>
    <n v="7602.366"/>
  </r>
  <r>
    <x v="5"/>
    <n v="11"/>
    <x v="8"/>
    <n v="0"/>
    <n v="115"/>
    <n v="17"/>
    <n v="2.6"/>
    <n v="109.34099999999999"/>
    <n v="18.524000000000001"/>
    <n v="9689.5889999999999"/>
    <n v="8942.7569999999996"/>
  </r>
  <r>
    <x v="5"/>
    <n v="11"/>
    <x v="9"/>
    <n v="0"/>
    <n v="225"/>
    <n v="19"/>
    <n v="2.6"/>
    <n v="215.50299999999999"/>
    <n v="23.696999999999999"/>
    <n v="18646.745999999999"/>
    <n v="17695.565999999999"/>
  </r>
  <r>
    <x v="5"/>
    <n v="11"/>
    <x v="10"/>
    <n v="0"/>
    <n v="221"/>
    <n v="19"/>
    <n v="2.6"/>
    <n v="212.12299999999999"/>
    <n v="24.027000000000001"/>
    <n v="18326.037"/>
    <n v="17382.646000000001"/>
  </r>
  <r>
    <x v="5"/>
    <n v="11"/>
    <x v="11"/>
    <n v="18"/>
    <n v="322"/>
    <n v="21"/>
    <n v="2.1"/>
    <n v="329.33699999999999"/>
    <n v="29.93"/>
    <n v="27666.662"/>
    <n v="26482.07"/>
  </r>
  <r>
    <x v="5"/>
    <n v="11"/>
    <x v="12"/>
    <n v="12"/>
    <n v="287"/>
    <n v="21"/>
    <n v="2.6"/>
    <n v="288.80099999999999"/>
    <n v="28.678000000000001"/>
    <n v="24407.502"/>
    <n v="23310.449000000001"/>
  </r>
  <r>
    <x v="5"/>
    <n v="11"/>
    <x v="13"/>
    <n v="18"/>
    <n v="295"/>
    <n v="22"/>
    <n v="3.6"/>
    <n v="300.91899999999998"/>
    <n v="29.047999999999998"/>
    <n v="25385.585999999999"/>
    <n v="24262.643"/>
  </r>
  <r>
    <x v="5"/>
    <n v="11"/>
    <x v="14"/>
    <n v="6"/>
    <n v="203"/>
    <n v="22"/>
    <n v="3.1"/>
    <n v="198.971"/>
    <n v="26.716999999999999"/>
    <n v="16971.59"/>
    <n v="16060.706"/>
  </r>
  <r>
    <x v="5"/>
    <n v="11"/>
    <x v="15"/>
    <n v="124"/>
    <n v="300"/>
    <n v="22"/>
    <n v="2.6"/>
    <n v="374.041"/>
    <n v="31.58"/>
    <n v="31041.120999999999"/>
    <n v="29762.080000000002"/>
  </r>
  <r>
    <x v="5"/>
    <n v="11"/>
    <x v="16"/>
    <n v="393"/>
    <n v="202"/>
    <n v="23"/>
    <n v="4.0999999999999996"/>
    <n v="372.33800000000002"/>
    <n v="31.736000000000001"/>
    <n v="29917.055"/>
    <n v="28669.905999999999"/>
  </r>
  <r>
    <x v="5"/>
    <n v="11"/>
    <x v="17"/>
    <n v="11"/>
    <n v="112"/>
    <n v="22"/>
    <n v="3.1"/>
    <n v="107.232"/>
    <n v="24.477"/>
    <n v="9186.7350000000006"/>
    <n v="8450.5630000000001"/>
  </r>
  <r>
    <x v="5"/>
    <n v="11"/>
    <x v="18"/>
    <n v="0"/>
    <n v="24"/>
    <n v="22"/>
    <n v="4.0999999999999996"/>
    <n v="22.698"/>
    <n v="21.254999999999999"/>
    <n v="1986.3530000000001"/>
    <n v="1393.39"/>
  </r>
  <r>
    <x v="5"/>
    <n v="11"/>
    <x v="19"/>
    <n v="0"/>
    <n v="0"/>
    <n v="22"/>
    <n v="5.0999999999999996"/>
    <n v="0"/>
    <n v="22"/>
    <n v="0"/>
    <n v="0"/>
  </r>
  <r>
    <x v="5"/>
    <n v="11"/>
    <x v="20"/>
    <n v="0"/>
    <n v="0"/>
    <n v="21"/>
    <n v="3.3"/>
    <n v="0"/>
    <n v="21"/>
    <n v="0"/>
    <n v="0"/>
  </r>
  <r>
    <x v="5"/>
    <n v="11"/>
    <x v="21"/>
    <n v="0"/>
    <n v="0"/>
    <n v="19"/>
    <n v="1.5"/>
    <n v="0"/>
    <n v="19"/>
    <n v="0"/>
    <n v="0"/>
  </r>
  <r>
    <x v="5"/>
    <n v="11"/>
    <x v="22"/>
    <n v="0"/>
    <n v="0"/>
    <n v="18"/>
    <n v="2.1"/>
    <n v="0"/>
    <n v="18"/>
    <n v="0"/>
    <n v="0"/>
  </r>
  <r>
    <x v="5"/>
    <n v="11"/>
    <x v="23"/>
    <n v="0"/>
    <n v="0"/>
    <n v="18"/>
    <n v="3"/>
    <n v="0"/>
    <n v="18"/>
    <n v="0"/>
    <n v="0"/>
  </r>
  <r>
    <x v="5"/>
    <n v="12"/>
    <x v="0"/>
    <n v="0"/>
    <n v="0"/>
    <n v="17"/>
    <n v="1.3"/>
    <n v="0"/>
    <n v="17"/>
    <n v="0"/>
    <n v="0"/>
  </r>
  <r>
    <x v="5"/>
    <n v="12"/>
    <x v="1"/>
    <n v="0"/>
    <n v="0"/>
    <n v="15"/>
    <n v="3.2"/>
    <n v="0"/>
    <n v="15"/>
    <n v="0"/>
    <n v="0"/>
  </r>
  <r>
    <x v="5"/>
    <n v="12"/>
    <x v="2"/>
    <n v="0"/>
    <n v="0"/>
    <n v="16"/>
    <n v="1.1000000000000001"/>
    <n v="0"/>
    <n v="16"/>
    <n v="0"/>
    <n v="0"/>
  </r>
  <r>
    <x v="5"/>
    <n v="12"/>
    <x v="3"/>
    <n v="0"/>
    <n v="0"/>
    <n v="15.7"/>
    <n v="1.4"/>
    <n v="0"/>
    <n v="15.7"/>
    <n v="0"/>
    <n v="0"/>
  </r>
  <r>
    <x v="5"/>
    <n v="12"/>
    <x v="4"/>
    <n v="9"/>
    <n v="2"/>
    <n v="15.5"/>
    <n v="2.2999999999999998"/>
    <n v="1.486"/>
    <n v="13.316000000000001"/>
    <n v="134.85"/>
    <n v="0"/>
  </r>
  <r>
    <x v="5"/>
    <n v="12"/>
    <x v="5"/>
    <n v="35"/>
    <n v="85"/>
    <n v="17"/>
    <n v="2.6"/>
    <n v="75.733999999999995"/>
    <n v="17.143999999999998"/>
    <n v="6628.1"/>
    <n v="5944.8410000000003"/>
  </r>
  <r>
    <x v="5"/>
    <n v="12"/>
    <x v="6"/>
    <n v="101"/>
    <n v="171"/>
    <n v="19"/>
    <n v="1.5"/>
    <n v="186.47300000000001"/>
    <n v="23.353999999999999"/>
    <n v="15668.558999999999"/>
    <n v="14788.357"/>
  </r>
  <r>
    <x v="5"/>
    <n v="12"/>
    <x v="7"/>
    <n v="455"/>
    <n v="206"/>
    <n v="20"/>
    <n v="2.6"/>
    <n v="427.83"/>
    <n v="31.033999999999999"/>
    <n v="34690.523000000001"/>
    <n v="33304.968999999997"/>
  </r>
  <r>
    <x v="5"/>
    <n v="12"/>
    <x v="8"/>
    <n v="492"/>
    <n v="247"/>
    <n v="21"/>
    <n v="2.6"/>
    <n v="588.60900000000004"/>
    <n v="37.372"/>
    <n v="47276.773000000001"/>
    <n v="45489.046999999999"/>
  </r>
  <r>
    <x v="5"/>
    <n v="12"/>
    <x v="9"/>
    <n v="266"/>
    <n v="364"/>
    <n v="22"/>
    <n v="2.6"/>
    <n v="592.82299999999998"/>
    <n v="39.052999999999997"/>
    <n v="47558.741999999998"/>
    <n v="45761.391000000003"/>
  </r>
  <r>
    <x v="5"/>
    <n v="12"/>
    <x v="10"/>
    <n v="343"/>
    <n v="402"/>
    <n v="23"/>
    <n v="3.6"/>
    <n v="738.22199999999998"/>
    <n v="41.945999999999998"/>
    <n v="58419.101999999999"/>
    <n v="56230.285000000003"/>
  </r>
  <r>
    <x v="5"/>
    <n v="12"/>
    <x v="11"/>
    <n v="354"/>
    <n v="408"/>
    <n v="23"/>
    <n v="2.1"/>
    <n v="776.49300000000005"/>
    <n v="46.896999999999998"/>
    <n v="59905.362999999998"/>
    <n v="57659.847999999998"/>
  </r>
  <r>
    <x v="5"/>
    <n v="12"/>
    <x v="12"/>
    <n v="527"/>
    <n v="326"/>
    <n v="24"/>
    <n v="2.1"/>
    <n v="869.94899999999996"/>
    <n v="50.569000000000003"/>
    <n v="65823.039000000004"/>
    <n v="63344.300999999999"/>
  </r>
  <r>
    <x v="5"/>
    <n v="12"/>
    <x v="13"/>
    <n v="323"/>
    <n v="387"/>
    <n v="25"/>
    <n v="2.1"/>
    <n v="697.30799999999999"/>
    <n v="47.137"/>
    <n v="53712.836000000003"/>
    <n v="51698.593999999997"/>
  </r>
  <r>
    <x v="5"/>
    <n v="12"/>
    <x v="14"/>
    <n v="560"/>
    <n v="251"/>
    <n v="26"/>
    <n v="3.1"/>
    <n v="715.68899999999996"/>
    <n v="45.555"/>
    <n v="55446.559000000001"/>
    <n v="53368.883000000002"/>
  </r>
  <r>
    <x v="5"/>
    <n v="12"/>
    <x v="15"/>
    <n v="486"/>
    <n v="222"/>
    <n v="27"/>
    <n v="2.6"/>
    <n v="540.57000000000005"/>
    <n v="43.015999999999998"/>
    <n v="42067.703000000001"/>
    <n v="40452.972999999998"/>
  </r>
  <r>
    <x v="5"/>
    <n v="12"/>
    <x v="16"/>
    <n v="328"/>
    <n v="197"/>
    <n v="26"/>
    <n v="2.1"/>
    <n v="338.57499999999999"/>
    <n v="36.625"/>
    <n v="26641.432000000001"/>
    <n v="25484.768"/>
  </r>
  <r>
    <x v="5"/>
    <n v="12"/>
    <x v="17"/>
    <n v="372"/>
    <n v="103"/>
    <n v="26"/>
    <n v="2.6"/>
    <n v="182.541"/>
    <n v="30.777999999999999"/>
    <n v="13376.11"/>
    <n v="12548.485000000001"/>
  </r>
  <r>
    <x v="5"/>
    <n v="12"/>
    <x v="18"/>
    <n v="249"/>
    <n v="46"/>
    <n v="23"/>
    <n v="4.0999999999999996"/>
    <n v="38.185000000000002"/>
    <n v="22.896000000000001"/>
    <n v="3097.5720000000001"/>
    <n v="2483.6610000000001"/>
  </r>
  <r>
    <x v="5"/>
    <n v="12"/>
    <x v="19"/>
    <n v="0"/>
    <n v="0"/>
    <n v="21"/>
    <n v="4.0999999999999996"/>
    <n v="0"/>
    <n v="21"/>
    <n v="0"/>
    <n v="0"/>
  </r>
  <r>
    <x v="5"/>
    <n v="12"/>
    <x v="20"/>
    <n v="0"/>
    <n v="0"/>
    <n v="21"/>
    <n v="2.8"/>
    <n v="0"/>
    <n v="21"/>
    <n v="0"/>
    <n v="0"/>
  </r>
  <r>
    <x v="5"/>
    <n v="12"/>
    <x v="21"/>
    <n v="0"/>
    <n v="0"/>
    <n v="20"/>
    <n v="1.5"/>
    <n v="0"/>
    <n v="20"/>
    <n v="0"/>
    <n v="0"/>
  </r>
  <r>
    <x v="5"/>
    <n v="12"/>
    <x v="22"/>
    <n v="0"/>
    <n v="0"/>
    <n v="20"/>
    <n v="2.1"/>
    <n v="0"/>
    <n v="20"/>
    <n v="0"/>
    <n v="0"/>
  </r>
  <r>
    <x v="5"/>
    <n v="12"/>
    <x v="23"/>
    <n v="0"/>
    <n v="0"/>
    <n v="19"/>
    <n v="2.6"/>
    <n v="0"/>
    <n v="19"/>
    <n v="0"/>
    <n v="0"/>
  </r>
  <r>
    <x v="5"/>
    <n v="13"/>
    <x v="0"/>
    <n v="0"/>
    <n v="0"/>
    <n v="19"/>
    <n v="2.6"/>
    <n v="0"/>
    <n v="19"/>
    <n v="0"/>
    <n v="0"/>
  </r>
  <r>
    <x v="5"/>
    <n v="13"/>
    <x v="1"/>
    <n v="0"/>
    <n v="0"/>
    <n v="19"/>
    <n v="2.6"/>
    <n v="0"/>
    <n v="19"/>
    <n v="0"/>
    <n v="0"/>
  </r>
  <r>
    <x v="5"/>
    <n v="13"/>
    <x v="2"/>
    <n v="0"/>
    <n v="0"/>
    <n v="19"/>
    <n v="2.6"/>
    <n v="0"/>
    <n v="19"/>
    <n v="0"/>
    <n v="0"/>
  </r>
  <r>
    <x v="5"/>
    <n v="13"/>
    <x v="3"/>
    <n v="0"/>
    <n v="0"/>
    <n v="19"/>
    <n v="2.4"/>
    <n v="0"/>
    <n v="19"/>
    <n v="0"/>
    <n v="0"/>
  </r>
  <r>
    <x v="5"/>
    <n v="13"/>
    <x v="4"/>
    <n v="0"/>
    <n v="0"/>
    <n v="18"/>
    <n v="2.1"/>
    <n v="0"/>
    <n v="18"/>
    <n v="0"/>
    <n v="0"/>
  </r>
  <r>
    <x v="5"/>
    <n v="13"/>
    <x v="5"/>
    <n v="0"/>
    <n v="18"/>
    <n v="19"/>
    <n v="2.1"/>
    <n v="17.009"/>
    <n v="17.344999999999999"/>
    <n v="1515.424"/>
    <n v="931.21100000000001"/>
  </r>
  <r>
    <x v="5"/>
    <n v="13"/>
    <x v="6"/>
    <n v="19"/>
    <n v="144"/>
    <n v="19"/>
    <n v="2.1"/>
    <n v="139.739"/>
    <n v="21.253"/>
    <n v="12135.606"/>
    <n v="11335.684999999999"/>
  </r>
  <r>
    <x v="5"/>
    <n v="13"/>
    <x v="7"/>
    <n v="0"/>
    <n v="140"/>
    <n v="20"/>
    <n v="2.1"/>
    <n v="132.767"/>
    <n v="22.635000000000002"/>
    <n v="11544.901"/>
    <n v="10757.986999999999"/>
  </r>
  <r>
    <x v="5"/>
    <n v="13"/>
    <x v="8"/>
    <n v="18"/>
    <n v="256"/>
    <n v="21"/>
    <n v="2.1"/>
    <n v="256.94499999999999"/>
    <n v="27.405999999999999"/>
    <n v="21831.993999999999"/>
    <n v="20801.557000000001"/>
  </r>
  <r>
    <x v="5"/>
    <n v="13"/>
    <x v="9"/>
    <n v="73"/>
    <n v="341"/>
    <n v="23"/>
    <n v="2.6"/>
    <n v="395.815"/>
    <n v="33.411000000000001"/>
    <n v="32678.32"/>
    <n v="31352.059000000001"/>
  </r>
  <r>
    <x v="5"/>
    <n v="13"/>
    <x v="10"/>
    <n v="373"/>
    <n v="393"/>
    <n v="23"/>
    <n v="2.1"/>
    <n v="757.28899999999999"/>
    <n v="45.036000000000001"/>
    <n v="58981.300999999999"/>
    <n v="56771.125"/>
  </r>
  <r>
    <x v="5"/>
    <n v="13"/>
    <x v="11"/>
    <n v="433"/>
    <n v="359"/>
    <n v="24"/>
    <n v="2.1"/>
    <n v="812.947"/>
    <n v="48.935000000000002"/>
    <n v="62047.858999999997"/>
    <n v="59719.285000000003"/>
  </r>
  <r>
    <x v="5"/>
    <n v="13"/>
    <x v="12"/>
    <n v="432"/>
    <n v="356"/>
    <n v="24"/>
    <n v="3.1"/>
    <n v="805.94799999999998"/>
    <n v="46.247"/>
    <n v="62388.362999999998"/>
    <n v="60046.445"/>
  </r>
  <r>
    <x v="5"/>
    <n v="13"/>
    <x v="13"/>
    <n v="424"/>
    <n v="338"/>
    <n v="25"/>
    <n v="2.1"/>
    <n v="748.48699999999997"/>
    <n v="48.305999999999997"/>
    <n v="57297.644999999997"/>
    <n v="55151.112999999998"/>
  </r>
  <r>
    <x v="5"/>
    <n v="13"/>
    <x v="14"/>
    <n v="411"/>
    <n v="306"/>
    <n v="26"/>
    <n v="2.6"/>
    <n v="649.40599999999995"/>
    <n v="45.057000000000002"/>
    <n v="50469.641000000003"/>
    <n v="48571.309000000001"/>
  </r>
  <r>
    <x v="5"/>
    <n v="13"/>
    <x v="15"/>
    <n v="385"/>
    <n v="261"/>
    <n v="27"/>
    <n v="2.6"/>
    <n v="509.37"/>
    <n v="41.942999999999998"/>
    <n v="39933.008000000002"/>
    <n v="38386.5"/>
  </r>
  <r>
    <x v="5"/>
    <n v="13"/>
    <x v="16"/>
    <n v="364"/>
    <n v="195"/>
    <n v="26"/>
    <n v="3.1"/>
    <n v="353.303"/>
    <n v="35.585999999999999"/>
    <n v="27888.508000000002"/>
    <n v="26697.826000000001"/>
  </r>
  <r>
    <x v="5"/>
    <n v="13"/>
    <x v="17"/>
    <n v="360"/>
    <n v="107"/>
    <n v="25"/>
    <n v="2.6"/>
    <n v="183.77500000000001"/>
    <n v="29.850999999999999"/>
    <n v="13603.831"/>
    <n v="12771.063"/>
  </r>
  <r>
    <x v="5"/>
    <n v="13"/>
    <x v="18"/>
    <n v="140"/>
    <n v="51"/>
    <n v="23"/>
    <n v="2.6"/>
    <n v="43.546999999999997"/>
    <n v="23.120999999999999"/>
    <n v="3643.261"/>
    <n v="3018.9079999999999"/>
  </r>
  <r>
    <x v="5"/>
    <n v="13"/>
    <x v="19"/>
    <n v="0"/>
    <n v="0"/>
    <n v="21"/>
    <n v="3.1"/>
    <n v="0"/>
    <n v="21"/>
    <n v="0"/>
    <n v="0"/>
  </r>
  <r>
    <x v="5"/>
    <n v="13"/>
    <x v="20"/>
    <n v="0"/>
    <n v="0"/>
    <n v="20"/>
    <n v="2.8"/>
    <n v="0"/>
    <n v="20"/>
    <n v="0"/>
    <n v="0"/>
  </r>
  <r>
    <x v="5"/>
    <n v="13"/>
    <x v="21"/>
    <n v="0"/>
    <n v="0"/>
    <n v="19"/>
    <n v="2.5"/>
    <n v="0"/>
    <n v="19"/>
    <n v="0"/>
    <n v="0"/>
  </r>
  <r>
    <x v="5"/>
    <n v="13"/>
    <x v="22"/>
    <n v="0"/>
    <n v="0"/>
    <n v="19"/>
    <n v="2.1"/>
    <n v="0"/>
    <n v="19"/>
    <n v="0"/>
    <n v="0"/>
  </r>
  <r>
    <x v="5"/>
    <n v="13"/>
    <x v="23"/>
    <n v="0"/>
    <n v="0"/>
    <n v="19"/>
    <n v="1.8"/>
    <n v="0"/>
    <n v="19"/>
    <n v="0"/>
    <n v="0"/>
  </r>
  <r>
    <x v="5"/>
    <n v="14"/>
    <x v="0"/>
    <n v="0"/>
    <n v="0"/>
    <n v="19"/>
    <n v="1.5"/>
    <n v="0"/>
    <n v="19"/>
    <n v="0"/>
    <n v="0"/>
  </r>
  <r>
    <x v="5"/>
    <n v="14"/>
    <x v="1"/>
    <n v="0"/>
    <n v="0"/>
    <n v="19"/>
    <n v="1.5"/>
    <n v="0"/>
    <n v="19"/>
    <n v="0"/>
    <n v="0"/>
  </r>
  <r>
    <x v="5"/>
    <n v="14"/>
    <x v="2"/>
    <n v="0"/>
    <n v="0"/>
    <n v="18.5"/>
    <n v="1.5"/>
    <n v="0"/>
    <n v="18.5"/>
    <n v="0"/>
    <n v="0"/>
  </r>
  <r>
    <x v="5"/>
    <n v="14"/>
    <x v="3"/>
    <n v="0"/>
    <n v="0"/>
    <n v="18"/>
    <n v="1.5"/>
    <n v="0"/>
    <n v="18"/>
    <n v="0"/>
    <n v="0"/>
  </r>
  <r>
    <x v="5"/>
    <n v="14"/>
    <x v="4"/>
    <n v="0"/>
    <n v="1"/>
    <n v="18"/>
    <n v="2.6"/>
    <n v="0.94299999999999995"/>
    <n v="15.964"/>
    <n v="84.5"/>
    <n v="0"/>
  </r>
  <r>
    <x v="5"/>
    <n v="14"/>
    <x v="5"/>
    <n v="0"/>
    <n v="55"/>
    <n v="19"/>
    <n v="1.5"/>
    <n v="51.140999999999998"/>
    <n v="18.318999999999999"/>
    <n v="4536.2190000000001"/>
    <n v="3894.5619999999999"/>
  </r>
  <r>
    <x v="5"/>
    <n v="14"/>
    <x v="6"/>
    <n v="0"/>
    <n v="115"/>
    <n v="19"/>
    <n v="1.5"/>
    <n v="108.015"/>
    <n v="20.564"/>
    <n v="9482.9850000000006"/>
    <n v="8740.5439999999999"/>
  </r>
  <r>
    <x v="5"/>
    <n v="14"/>
    <x v="7"/>
    <n v="0"/>
    <n v="160"/>
    <n v="19"/>
    <n v="1.5"/>
    <n v="151.679"/>
    <n v="22.372"/>
    <n v="13205.496999999999"/>
    <n v="12381.714"/>
  </r>
  <r>
    <x v="5"/>
    <n v="14"/>
    <x v="8"/>
    <n v="0"/>
    <n v="199"/>
    <n v="21"/>
    <n v="1.5"/>
    <n v="189.75700000000001"/>
    <n v="25.928000000000001"/>
    <n v="16247.919"/>
    <n v="15354.146000000001"/>
  </r>
  <r>
    <x v="5"/>
    <n v="14"/>
    <x v="9"/>
    <n v="12"/>
    <n v="253"/>
    <n v="21"/>
    <n v="1.5"/>
    <n v="252.709"/>
    <n v="28.213000000000001"/>
    <n v="21402.01"/>
    <n v="20382.473000000002"/>
  </r>
  <r>
    <x v="5"/>
    <n v="14"/>
    <x v="10"/>
    <n v="84"/>
    <n v="403"/>
    <n v="24"/>
    <n v="2.6"/>
    <n v="478.892"/>
    <n v="36.697000000000003"/>
    <n v="38917.586000000003"/>
    <n v="37402.983999999997"/>
  </r>
  <r>
    <x v="5"/>
    <n v="14"/>
    <x v="11"/>
    <n v="643"/>
    <n v="311"/>
    <n v="26"/>
    <n v="1.5"/>
    <n v="974.18399999999997"/>
    <n v="56.53"/>
    <n v="71363.476999999999"/>
    <n v="68655.570000000007"/>
  </r>
  <r>
    <x v="5"/>
    <n v="14"/>
    <x v="12"/>
    <n v="785"/>
    <n v="202"/>
    <n v="27"/>
    <n v="2.1"/>
    <n v="996.495"/>
    <n v="57.542999999999999"/>
    <n v="72588"/>
    <n v="69828.031000000003"/>
  </r>
  <r>
    <x v="5"/>
    <n v="14"/>
    <x v="13"/>
    <n v="652"/>
    <n v="270"/>
    <n v="28"/>
    <n v="4.5999999999999996"/>
    <n v="893.69200000000001"/>
    <n v="49.863"/>
    <n v="67844.125"/>
    <n v="65283"/>
  </r>
  <r>
    <x v="5"/>
    <n v="14"/>
    <x v="14"/>
    <n v="548"/>
    <n v="254"/>
    <n v="27"/>
    <n v="3.9"/>
    <n v="709.49300000000005"/>
    <n v="45.52"/>
    <n v="54980.105000000003"/>
    <n v="52919.593999999997"/>
  </r>
  <r>
    <x v="5"/>
    <n v="14"/>
    <x v="15"/>
    <n v="652"/>
    <n v="161"/>
    <n v="28"/>
    <n v="3.1"/>
    <n v="591.62800000000004"/>
    <n v="44.402000000000001"/>
    <n v="45600.144999999997"/>
    <n v="43869.108999999997"/>
  </r>
  <r>
    <x v="5"/>
    <n v="14"/>
    <x v="16"/>
    <n v="540"/>
    <n v="143"/>
    <n v="27"/>
    <n v="3.1"/>
    <n v="386.05200000000002"/>
    <n v="37.72"/>
    <n v="29776.798999999999"/>
    <n v="28533.601999999999"/>
  </r>
  <r>
    <x v="5"/>
    <n v="14"/>
    <x v="17"/>
    <n v="292"/>
    <n v="119"/>
    <n v="26"/>
    <n v="3.1"/>
    <n v="179.09299999999999"/>
    <n v="30.542999999999999"/>
    <n v="13515.08"/>
    <n v="12684.319"/>
  </r>
  <r>
    <x v="5"/>
    <n v="14"/>
    <x v="18"/>
    <n v="94"/>
    <n v="58"/>
    <n v="25"/>
    <n v="3.1"/>
    <n v="50.393999999999998"/>
    <n v="25.312000000000001"/>
    <n v="4230.3490000000002"/>
    <n v="3594.65"/>
  </r>
  <r>
    <x v="5"/>
    <n v="14"/>
    <x v="19"/>
    <n v="0"/>
    <n v="0"/>
    <n v="23"/>
    <n v="2.6"/>
    <n v="0"/>
    <n v="23"/>
    <n v="0"/>
    <n v="0"/>
  </r>
  <r>
    <x v="5"/>
    <n v="14"/>
    <x v="20"/>
    <n v="0"/>
    <n v="0"/>
    <n v="22"/>
    <n v="1.5"/>
    <n v="0"/>
    <n v="22"/>
    <n v="0"/>
    <n v="0"/>
  </r>
  <r>
    <x v="5"/>
    <n v="14"/>
    <x v="21"/>
    <n v="0"/>
    <n v="0"/>
    <n v="21"/>
    <n v="1.5"/>
    <n v="0"/>
    <n v="21"/>
    <n v="0"/>
    <n v="0"/>
  </r>
  <r>
    <x v="5"/>
    <n v="14"/>
    <x v="22"/>
    <n v="0"/>
    <n v="0"/>
    <n v="21"/>
    <n v="1.5"/>
    <n v="0"/>
    <n v="21"/>
    <n v="0"/>
    <n v="0"/>
  </r>
  <r>
    <x v="5"/>
    <n v="14"/>
    <x v="23"/>
    <n v="0"/>
    <n v="0"/>
    <n v="20.399999999999999"/>
    <n v="1.5"/>
    <n v="0"/>
    <n v="20.399999999999999"/>
    <n v="0"/>
    <n v="0"/>
  </r>
  <r>
    <x v="5"/>
    <n v="15"/>
    <x v="0"/>
    <n v="0"/>
    <n v="0"/>
    <n v="19.7"/>
    <n v="1.5"/>
    <n v="0"/>
    <n v="19.7"/>
    <n v="0"/>
    <n v="0"/>
  </r>
  <r>
    <x v="5"/>
    <n v="15"/>
    <x v="1"/>
    <n v="0"/>
    <n v="0"/>
    <n v="19.3"/>
    <n v="1.5"/>
    <n v="0"/>
    <n v="19.3"/>
    <n v="0"/>
    <n v="0"/>
  </r>
  <r>
    <x v="5"/>
    <n v="15"/>
    <x v="2"/>
    <n v="0"/>
    <n v="0"/>
    <n v="19"/>
    <n v="1.5"/>
    <n v="0"/>
    <n v="19"/>
    <n v="0"/>
    <n v="0"/>
  </r>
  <r>
    <x v="5"/>
    <n v="15"/>
    <x v="3"/>
    <n v="0"/>
    <n v="0"/>
    <n v="19"/>
    <n v="1.5"/>
    <n v="0"/>
    <n v="19"/>
    <n v="0"/>
    <n v="0"/>
  </r>
  <r>
    <x v="5"/>
    <n v="15"/>
    <x v="4"/>
    <n v="9"/>
    <n v="2"/>
    <n v="19"/>
    <n v="1.8"/>
    <n v="1.486"/>
    <n v="16.748999999999999"/>
    <n v="132.786"/>
    <n v="0"/>
  </r>
  <r>
    <x v="5"/>
    <n v="15"/>
    <x v="5"/>
    <n v="35"/>
    <n v="85"/>
    <n v="19"/>
    <n v="2.1"/>
    <n v="75.596000000000004"/>
    <n v="19.184000000000001"/>
    <n v="6556.6480000000001"/>
    <n v="5874.8339999999998"/>
  </r>
  <r>
    <x v="5"/>
    <n v="15"/>
    <x v="6"/>
    <n v="63"/>
    <n v="171"/>
    <n v="20"/>
    <n v="2.5"/>
    <n v="175.60599999999999"/>
    <n v="23.47"/>
    <n v="14902.852999999999"/>
    <n v="14040.411"/>
  </r>
  <r>
    <x v="5"/>
    <n v="15"/>
    <x v="7"/>
    <n v="166"/>
    <n v="263"/>
    <n v="22"/>
    <n v="2.8"/>
    <n v="334.048"/>
    <n v="30.177"/>
    <n v="27638.103999999999"/>
    <n v="26454.294999999998"/>
  </r>
  <r>
    <x v="5"/>
    <n v="15"/>
    <x v="8"/>
    <n v="523"/>
    <n v="239"/>
    <n v="26"/>
    <n v="3.1"/>
    <n v="601.04300000000001"/>
    <n v="41.475000000000001"/>
    <n v="47266.332000000002"/>
    <n v="45478.961000000003"/>
  </r>
  <r>
    <x v="5"/>
    <n v="15"/>
    <x v="9"/>
    <n v="520"/>
    <n v="269"/>
    <n v="27"/>
    <n v="2.6"/>
    <n v="716.35599999999999"/>
    <n v="47.304000000000002"/>
    <n v="55040.68"/>
    <n v="52977.945"/>
  </r>
  <r>
    <x v="5"/>
    <n v="15"/>
    <x v="10"/>
    <n v="650"/>
    <n v="278"/>
    <n v="27"/>
    <n v="4.0999999999999996"/>
    <n v="911.13"/>
    <n v="49.456000000000003"/>
    <n v="69328.766000000003"/>
    <n v="66706.233999999997"/>
  </r>
  <r>
    <x v="5"/>
    <n v="15"/>
    <x v="11"/>
    <n v="739"/>
    <n v="232"/>
    <n v="28"/>
    <n v="2.6"/>
    <n v="990.976"/>
    <n v="56.426000000000002"/>
    <n v="72635.077999999994"/>
    <n v="69873.093999999997"/>
  </r>
  <r>
    <x v="5"/>
    <n v="15"/>
    <x v="12"/>
    <n v="551"/>
    <n v="350"/>
    <n v="28"/>
    <n v="4.0999999999999996"/>
    <n v="918.08100000000002"/>
    <n v="51.287999999999997"/>
    <n v="69198.116999999998"/>
    <n v="66581.023000000001"/>
  </r>
  <r>
    <x v="5"/>
    <n v="15"/>
    <x v="13"/>
    <n v="694"/>
    <n v="238"/>
    <n v="28"/>
    <n v="4.0999999999999996"/>
    <n v="901.149"/>
    <n v="50.713000000000001"/>
    <n v="68099.070000000007"/>
    <n v="65527.457000000002"/>
  </r>
  <r>
    <x v="5"/>
    <n v="15"/>
    <x v="14"/>
    <n v="667"/>
    <n v="205"/>
    <n v="28"/>
    <n v="4.5999999999999996"/>
    <n v="759.98400000000004"/>
    <n v="46.591999999999999"/>
    <n v="58543.273000000001"/>
    <n v="56349.75"/>
  </r>
  <r>
    <x v="5"/>
    <n v="15"/>
    <x v="15"/>
    <n v="652"/>
    <n v="167"/>
    <n v="28"/>
    <n v="2.6"/>
    <n v="598.029"/>
    <n v="45.69"/>
    <n v="45796.133000000002"/>
    <n v="44058.52"/>
  </r>
  <r>
    <x v="5"/>
    <n v="15"/>
    <x v="16"/>
    <n v="505"/>
    <n v="155"/>
    <n v="27"/>
    <n v="3.6"/>
    <n v="382.096"/>
    <n v="37.085999999999999"/>
    <n v="29648.449000000001"/>
    <n v="28408.859"/>
  </r>
  <r>
    <x v="5"/>
    <n v="15"/>
    <x v="17"/>
    <n v="320"/>
    <n v="115"/>
    <n v="26"/>
    <n v="3.1"/>
    <n v="182.333"/>
    <n v="30.616"/>
    <n v="13641.498"/>
    <n v="12807.878000000001"/>
  </r>
  <r>
    <x v="5"/>
    <n v="15"/>
    <x v="18"/>
    <n v="235"/>
    <n v="49"/>
    <n v="24"/>
    <n v="1.5"/>
    <n v="41.393999999999998"/>
    <n v="24.222999999999999"/>
    <n v="3310.5790000000002"/>
    <n v="2692.6039999999998"/>
  </r>
  <r>
    <x v="5"/>
    <n v="15"/>
    <x v="19"/>
    <n v="0"/>
    <n v="0"/>
    <n v="22"/>
    <n v="1.5"/>
    <n v="0"/>
    <n v="22"/>
    <n v="0"/>
    <n v="0"/>
  </r>
  <r>
    <x v="5"/>
    <n v="15"/>
    <x v="20"/>
    <n v="0"/>
    <n v="0"/>
    <n v="22"/>
    <n v="1.5"/>
    <n v="0"/>
    <n v="22"/>
    <n v="0"/>
    <n v="0"/>
  </r>
  <r>
    <x v="5"/>
    <n v="15"/>
    <x v="21"/>
    <n v="0"/>
    <n v="0"/>
    <n v="21"/>
    <n v="1.5"/>
    <n v="0"/>
    <n v="21"/>
    <n v="0"/>
    <n v="0"/>
  </r>
  <r>
    <x v="5"/>
    <n v="15"/>
    <x v="22"/>
    <n v="0"/>
    <n v="0"/>
    <n v="21"/>
    <n v="1.5"/>
    <n v="0"/>
    <n v="21"/>
    <n v="0"/>
    <n v="0"/>
  </r>
  <r>
    <x v="5"/>
    <n v="15"/>
    <x v="23"/>
    <n v="0"/>
    <n v="0"/>
    <n v="21"/>
    <n v="1.5"/>
    <n v="0"/>
    <n v="21"/>
    <n v="0"/>
    <n v="0"/>
  </r>
  <r>
    <x v="5"/>
    <n v="16"/>
    <x v="0"/>
    <n v="0"/>
    <n v="0"/>
    <n v="21.1"/>
    <n v="1.7"/>
    <n v="0"/>
    <n v="21.1"/>
    <n v="0"/>
    <n v="0"/>
  </r>
  <r>
    <x v="5"/>
    <n v="16"/>
    <x v="1"/>
    <n v="0"/>
    <n v="0"/>
    <n v="21.5"/>
    <n v="1.8"/>
    <n v="0"/>
    <n v="21.5"/>
    <n v="0"/>
    <n v="0"/>
  </r>
  <r>
    <x v="5"/>
    <n v="16"/>
    <x v="2"/>
    <n v="0"/>
    <n v="0"/>
    <n v="22"/>
    <n v="2"/>
    <n v="0"/>
    <n v="22"/>
    <n v="0"/>
    <n v="0"/>
  </r>
  <r>
    <x v="5"/>
    <n v="16"/>
    <x v="3"/>
    <n v="0"/>
    <n v="0"/>
    <n v="21"/>
    <n v="2.1"/>
    <n v="0"/>
    <n v="21"/>
    <n v="0"/>
    <n v="0"/>
  </r>
  <r>
    <x v="5"/>
    <n v="16"/>
    <x v="4"/>
    <n v="4"/>
    <n v="2"/>
    <n v="21"/>
    <n v="2.1"/>
    <n v="1.9490000000000001"/>
    <n v="18.946999999999999"/>
    <n v="172.41900000000001"/>
    <n v="0"/>
  </r>
  <r>
    <x v="5"/>
    <n v="16"/>
    <x v="5"/>
    <n v="14"/>
    <n v="70"/>
    <n v="22"/>
    <n v="1.5"/>
    <n v="64.349000000000004"/>
    <n v="21.888999999999999"/>
    <n v="5566.9750000000004"/>
    <n v="4905.0060000000003"/>
  </r>
  <r>
    <x v="5"/>
    <n v="16"/>
    <x v="6"/>
    <n v="0"/>
    <n v="93"/>
    <n v="22"/>
    <n v="1.5"/>
    <n v="87.76"/>
    <n v="23.045000000000002"/>
    <n v="7616.652"/>
    <n v="6913.2139999999999"/>
  </r>
  <r>
    <x v="5"/>
    <n v="16"/>
    <x v="7"/>
    <n v="6"/>
    <n v="190"/>
    <n v="23"/>
    <n v="1.8"/>
    <n v="182.96299999999999"/>
    <n v="27.18"/>
    <n v="15559.253000000001"/>
    <n v="14681.6"/>
  </r>
  <r>
    <x v="5"/>
    <n v="16"/>
    <x v="8"/>
    <n v="6"/>
    <n v="214"/>
    <n v="23"/>
    <n v="2.1"/>
    <n v="208.25399999999999"/>
    <n v="28.193000000000001"/>
    <n v="17635.875"/>
    <n v="16709.127"/>
  </r>
  <r>
    <x v="5"/>
    <n v="16"/>
    <x v="9"/>
    <n v="6"/>
    <n v="245"/>
    <n v="23"/>
    <n v="2.6"/>
    <n v="239.88499999999999"/>
    <n v="28.844999999999999"/>
    <n v="20255.881000000001"/>
    <n v="19265.094000000001"/>
  </r>
  <r>
    <x v="5"/>
    <n v="16"/>
    <x v="10"/>
    <n v="235"/>
    <n v="408"/>
    <n v="26"/>
    <n v="4.0999999999999996"/>
    <n v="641.50199999999995"/>
    <n v="40.877000000000002"/>
    <n v="51044.016000000003"/>
    <n v="49125.413999999997"/>
  </r>
  <r>
    <x v="5"/>
    <n v="16"/>
    <x v="11"/>
    <n v="60"/>
    <n v="397"/>
    <n v="26"/>
    <n v="3.1"/>
    <n v="454.71699999999998"/>
    <n v="38.671999999999997"/>
    <n v="36592.620999999999"/>
    <n v="35149.75"/>
  </r>
  <r>
    <x v="5"/>
    <n v="16"/>
    <x v="12"/>
    <n v="66"/>
    <n v="403"/>
    <n v="27"/>
    <n v="3.1"/>
    <n v="466.30399999999997"/>
    <n v="39.366999999999997"/>
    <n v="37393.980000000003"/>
    <n v="35926.593999999997"/>
  </r>
  <r>
    <x v="5"/>
    <n v="16"/>
    <x v="13"/>
    <n v="466"/>
    <n v="347"/>
    <n v="28"/>
    <n v="3.1"/>
    <n v="796.85500000000002"/>
    <n v="48.856999999999999"/>
    <n v="60822.542999999998"/>
    <n v="58541.66"/>
  </r>
  <r>
    <x v="5"/>
    <n v="16"/>
    <x v="14"/>
    <n v="554"/>
    <n v="278"/>
    <n v="28"/>
    <n v="5.0999999999999996"/>
    <n v="738.81700000000001"/>
    <n v="44.84"/>
    <n v="57461.48"/>
    <n v="55308.796999999999"/>
  </r>
  <r>
    <x v="5"/>
    <n v="16"/>
    <x v="15"/>
    <n v="160"/>
    <n v="309"/>
    <n v="27"/>
    <n v="4.5999999999999996"/>
    <n v="406.673"/>
    <n v="37.043999999999997"/>
    <n v="32832.445"/>
    <n v="31501.688999999998"/>
  </r>
  <r>
    <x v="5"/>
    <n v="16"/>
    <x v="16"/>
    <n v="217"/>
    <n v="231"/>
    <n v="26"/>
    <n v="4.0999999999999996"/>
    <n v="319.53800000000001"/>
    <n v="33.563000000000002"/>
    <n v="25788.088"/>
    <n v="24654.395"/>
  </r>
  <r>
    <x v="5"/>
    <n v="16"/>
    <x v="17"/>
    <n v="57"/>
    <n v="137"/>
    <n v="25"/>
    <n v="3.1"/>
    <n v="140.11699999999999"/>
    <n v="28.244"/>
    <n v="11573.941000000001"/>
    <n v="10786.391"/>
  </r>
  <r>
    <x v="5"/>
    <n v="16"/>
    <x v="18"/>
    <n v="0"/>
    <n v="41"/>
    <n v="24.3"/>
    <n v="2.8"/>
    <n v="38.442"/>
    <n v="24.131"/>
    <n v="3319.4879999999998"/>
    <n v="2701.3429999999998"/>
  </r>
  <r>
    <x v="5"/>
    <n v="16"/>
    <x v="19"/>
    <n v="0"/>
    <n v="0"/>
    <n v="23.3"/>
    <n v="2.4"/>
    <n v="0"/>
    <n v="23.3"/>
    <n v="0"/>
    <n v="0"/>
  </r>
  <r>
    <x v="5"/>
    <n v="16"/>
    <x v="20"/>
    <n v="0"/>
    <n v="0"/>
    <n v="23"/>
    <n v="2.1"/>
    <n v="0"/>
    <n v="23"/>
    <n v="0"/>
    <n v="0"/>
  </r>
  <r>
    <x v="5"/>
    <n v="16"/>
    <x v="21"/>
    <n v="0"/>
    <n v="0"/>
    <n v="23"/>
    <n v="2.1"/>
    <n v="0"/>
    <n v="23"/>
    <n v="0"/>
    <n v="0"/>
  </r>
  <r>
    <x v="5"/>
    <n v="16"/>
    <x v="22"/>
    <n v="0"/>
    <n v="0"/>
    <n v="23"/>
    <n v="2.4"/>
    <n v="0"/>
    <n v="23"/>
    <n v="0"/>
    <n v="0"/>
  </r>
  <r>
    <x v="5"/>
    <n v="16"/>
    <x v="23"/>
    <n v="0"/>
    <n v="0"/>
    <n v="23"/>
    <n v="2.6"/>
    <n v="0"/>
    <n v="23"/>
    <n v="0"/>
    <n v="0"/>
  </r>
  <r>
    <x v="5"/>
    <n v="17"/>
    <x v="0"/>
    <n v="0"/>
    <n v="0"/>
    <n v="22.3"/>
    <n v="2.4"/>
    <n v="0"/>
    <n v="22.3"/>
    <n v="0"/>
    <n v="0"/>
  </r>
  <r>
    <x v="5"/>
    <n v="17"/>
    <x v="1"/>
    <n v="0"/>
    <n v="0"/>
    <n v="22"/>
    <n v="2.1"/>
    <n v="0"/>
    <n v="22"/>
    <n v="0"/>
    <n v="0"/>
  </r>
  <r>
    <x v="5"/>
    <n v="17"/>
    <x v="2"/>
    <n v="0"/>
    <n v="0"/>
    <n v="22"/>
    <n v="2.1"/>
    <n v="0"/>
    <n v="22"/>
    <n v="0"/>
    <n v="0"/>
  </r>
  <r>
    <x v="5"/>
    <n v="17"/>
    <x v="3"/>
    <n v="0"/>
    <n v="0"/>
    <n v="21"/>
    <n v="2.1"/>
    <n v="0"/>
    <n v="21"/>
    <n v="0"/>
    <n v="0"/>
  </r>
  <r>
    <x v="5"/>
    <n v="17"/>
    <x v="4"/>
    <n v="0"/>
    <n v="0"/>
    <n v="20"/>
    <n v="2.1"/>
    <n v="0"/>
    <n v="20"/>
    <n v="0"/>
    <n v="0"/>
  </r>
  <r>
    <x v="5"/>
    <n v="17"/>
    <x v="5"/>
    <n v="0"/>
    <n v="18"/>
    <n v="19.3"/>
    <n v="1.8"/>
    <n v="17.009"/>
    <n v="17.565999999999999"/>
    <n v="1513.9059999999999"/>
    <n v="929.721"/>
  </r>
  <r>
    <x v="5"/>
    <n v="17"/>
    <x v="6"/>
    <n v="63"/>
    <n v="156"/>
    <n v="19"/>
    <n v="1.5"/>
    <n v="162.185"/>
    <n v="22.204000000000001"/>
    <n v="13820.656999999999"/>
    <n v="12982.977000000001"/>
  </r>
  <r>
    <x v="5"/>
    <n v="17"/>
    <x v="7"/>
    <n v="6"/>
    <n v="183"/>
    <n v="21"/>
    <n v="3.6"/>
    <n v="176.34"/>
    <n v="24.411999999999999"/>
    <n v="15192.56"/>
    <n v="14323.423000000001"/>
  </r>
  <r>
    <x v="5"/>
    <n v="17"/>
    <x v="8"/>
    <n v="0"/>
    <n v="103"/>
    <n v="20.100000000000001"/>
    <n v="3.1"/>
    <n v="97.887"/>
    <n v="21.579000000000001"/>
    <n v="8553.6409999999996"/>
    <n v="7830.77"/>
  </r>
  <r>
    <x v="5"/>
    <n v="17"/>
    <x v="9"/>
    <n v="0"/>
    <n v="125"/>
    <n v="19"/>
    <n v="2.6"/>
    <n v="119.098"/>
    <n v="20.861999999999998"/>
    <n v="10441.620000000001"/>
    <n v="9678.6830000000009"/>
  </r>
  <r>
    <x v="5"/>
    <n v="17"/>
    <x v="10"/>
    <n v="0"/>
    <n v="141"/>
    <n v="19.2"/>
    <n v="2.1"/>
    <n v="134.71100000000001"/>
    <n v="21.782"/>
    <n v="11760.371999999999"/>
    <n v="10968.727999999999"/>
  </r>
  <r>
    <x v="5"/>
    <n v="17"/>
    <x v="11"/>
    <n v="0"/>
    <n v="151"/>
    <n v="19"/>
    <n v="1.5"/>
    <n v="144.55099999999999"/>
    <n v="22.285"/>
    <n v="12589.995999999999"/>
    <n v="11779.986999999999"/>
  </r>
  <r>
    <x v="5"/>
    <n v="17"/>
    <x v="12"/>
    <n v="0"/>
    <n v="149"/>
    <n v="19"/>
    <n v="1.8"/>
    <n v="142.59700000000001"/>
    <n v="22.093"/>
    <n v="12430.948"/>
    <n v="11624.478999999999"/>
  </r>
  <r>
    <x v="5"/>
    <n v="17"/>
    <x v="13"/>
    <n v="0"/>
    <n v="153"/>
    <n v="19"/>
    <n v="2.1"/>
    <n v="146.227"/>
    <n v="22.042999999999999"/>
    <n v="12750.297"/>
    <n v="11936.713"/>
  </r>
  <r>
    <x v="5"/>
    <n v="17"/>
    <x v="14"/>
    <n v="0"/>
    <n v="121"/>
    <n v="21"/>
    <n v="5.0999999999999996"/>
    <n v="115.229"/>
    <n v="22.466000000000001"/>
    <n v="10027.700000000001"/>
    <n v="9273.65"/>
  </r>
  <r>
    <x v="5"/>
    <n v="17"/>
    <x v="15"/>
    <n v="6"/>
    <n v="193"/>
    <n v="22"/>
    <n v="4.5999999999999996"/>
    <n v="187.77199999999999"/>
    <n v="25.225999999999999"/>
    <n v="16124.867"/>
    <n v="15233.986000000001"/>
  </r>
  <r>
    <x v="5"/>
    <n v="17"/>
    <x v="16"/>
    <n v="6"/>
    <n v="165"/>
    <n v="23"/>
    <n v="3.6"/>
    <n v="158.87799999999999"/>
    <n v="26.077000000000002"/>
    <n v="13577.571"/>
    <n v="12745.397000000001"/>
  </r>
  <r>
    <x v="5"/>
    <n v="17"/>
    <x v="17"/>
    <n v="383"/>
    <n v="123"/>
    <n v="22.3"/>
    <n v="3.2"/>
    <n v="205.376"/>
    <n v="26.65"/>
    <n v="15548.324000000001"/>
    <n v="14670.924999999999"/>
  </r>
  <r>
    <x v="5"/>
    <n v="17"/>
    <x v="18"/>
    <n v="225"/>
    <n v="50"/>
    <n v="21.1"/>
    <n v="2.8"/>
    <n v="42.610999999999997"/>
    <n v="21.209"/>
    <n v="3442.7719999999999"/>
    <n v="2822.2669999999998"/>
  </r>
  <r>
    <x v="5"/>
    <n v="17"/>
    <x v="19"/>
    <n v="0"/>
    <n v="0"/>
    <n v="19.8"/>
    <n v="2.2999999999999998"/>
    <n v="0"/>
    <n v="19.8"/>
    <n v="0"/>
    <n v="0"/>
  </r>
  <r>
    <x v="5"/>
    <n v="17"/>
    <x v="20"/>
    <n v="0"/>
    <n v="0"/>
    <n v="19"/>
    <n v="1.9"/>
    <n v="0"/>
    <n v="19"/>
    <n v="0"/>
    <n v="0"/>
  </r>
  <r>
    <x v="5"/>
    <n v="17"/>
    <x v="21"/>
    <n v="0"/>
    <n v="0"/>
    <n v="17"/>
    <n v="1.5"/>
    <n v="0"/>
    <n v="17"/>
    <n v="0"/>
    <n v="0"/>
  </r>
  <r>
    <x v="5"/>
    <n v="17"/>
    <x v="22"/>
    <n v="0"/>
    <n v="0"/>
    <n v="17"/>
    <n v="3.1"/>
    <n v="0"/>
    <n v="17"/>
    <n v="0"/>
    <n v="0"/>
  </r>
  <r>
    <x v="5"/>
    <n v="17"/>
    <x v="23"/>
    <n v="0"/>
    <n v="0"/>
    <n v="16.5"/>
    <n v="2.2999999999999998"/>
    <n v="0"/>
    <n v="16.5"/>
    <n v="0"/>
    <n v="0"/>
  </r>
  <r>
    <x v="5"/>
    <n v="18"/>
    <x v="0"/>
    <n v="0"/>
    <n v="0"/>
    <n v="16"/>
    <n v="1.5"/>
    <n v="0"/>
    <n v="16"/>
    <n v="0"/>
    <n v="0"/>
  </r>
  <r>
    <x v="5"/>
    <n v="18"/>
    <x v="1"/>
    <n v="0"/>
    <n v="0"/>
    <n v="16"/>
    <n v="1.5"/>
    <n v="0"/>
    <n v="16"/>
    <n v="0"/>
    <n v="0"/>
  </r>
  <r>
    <x v="5"/>
    <n v="18"/>
    <x v="2"/>
    <n v="0"/>
    <n v="0"/>
    <n v="14.5"/>
    <n v="1.5"/>
    <n v="0"/>
    <n v="14.5"/>
    <n v="0"/>
    <n v="0"/>
  </r>
  <r>
    <x v="5"/>
    <n v="18"/>
    <x v="3"/>
    <n v="0"/>
    <n v="0"/>
    <n v="13"/>
    <n v="1.5"/>
    <n v="0"/>
    <n v="13"/>
    <n v="0"/>
    <n v="0"/>
  </r>
  <r>
    <x v="5"/>
    <n v="18"/>
    <x v="4"/>
    <n v="48"/>
    <n v="2"/>
    <n v="14.1"/>
    <n v="1.5"/>
    <n v="1.327"/>
    <n v="11.531000000000001"/>
    <n v="121.378"/>
    <n v="0"/>
  </r>
  <r>
    <x v="5"/>
    <n v="18"/>
    <x v="5"/>
    <n v="189"/>
    <n v="83"/>
    <n v="17"/>
    <n v="1.5"/>
    <n v="79.629000000000005"/>
    <n v="17.233000000000001"/>
    <n v="6446.7719999999999"/>
    <n v="5767.1790000000001"/>
  </r>
  <r>
    <x v="5"/>
    <n v="18"/>
    <x v="6"/>
    <n v="455"/>
    <n v="127"/>
    <n v="21"/>
    <n v="1.5"/>
    <n v="244.81200000000001"/>
    <n v="27.349"/>
    <n v="18629.241999999998"/>
    <n v="17678.488000000001"/>
  </r>
  <r>
    <x v="5"/>
    <n v="18"/>
    <x v="7"/>
    <n v="590"/>
    <n v="148"/>
    <n v="21"/>
    <n v="2.1"/>
    <n v="438.64800000000002"/>
    <n v="33.31"/>
    <n v="34870.550999999999"/>
    <n v="33479.625"/>
  </r>
  <r>
    <x v="5"/>
    <n v="18"/>
    <x v="8"/>
    <n v="693"/>
    <n v="167"/>
    <n v="22"/>
    <n v="2.6"/>
    <n v="647.43799999999999"/>
    <n v="39.993000000000002"/>
    <n v="51187.504000000001"/>
    <n v="49263.82"/>
  </r>
  <r>
    <x v="5"/>
    <n v="18"/>
    <x v="9"/>
    <n v="731"/>
    <n v="184"/>
    <n v="23"/>
    <n v="2.6"/>
    <n v="809.26300000000003"/>
    <n v="46.029000000000003"/>
    <n v="62563.141000000003"/>
    <n v="60214.355000000003"/>
  </r>
  <r>
    <x v="5"/>
    <n v="18"/>
    <x v="10"/>
    <n v="795"/>
    <n v="178"/>
    <n v="24"/>
    <n v="4.5999999999999996"/>
    <n v="942.85199999999998"/>
    <n v="46.523000000000003"/>
    <n v="72855.429999999993"/>
    <n v="70084.023000000001"/>
  </r>
  <r>
    <x v="5"/>
    <n v="18"/>
    <x v="11"/>
    <n v="799"/>
    <n v="187"/>
    <n v="25"/>
    <n v="2.1"/>
    <n v="999.59500000000003"/>
    <n v="55.625"/>
    <n v="73590.156000000003"/>
    <n v="70787.195000000007"/>
  </r>
  <r>
    <x v="5"/>
    <n v="18"/>
    <x v="12"/>
    <n v="821"/>
    <n v="173"/>
    <n v="25.5"/>
    <n v="2.1"/>
    <n v="1003.356"/>
    <n v="56.401000000000003"/>
    <n v="73550.976999999999"/>
    <n v="70749.702999999994"/>
  </r>
  <r>
    <x v="5"/>
    <n v="18"/>
    <x v="13"/>
    <n v="783"/>
    <n v="181"/>
    <n v="26"/>
    <n v="2.1"/>
    <n v="923.17200000000003"/>
    <n v="54.744"/>
    <n v="68257.289000000004"/>
    <n v="65679.148000000001"/>
  </r>
  <r>
    <x v="5"/>
    <n v="18"/>
    <x v="14"/>
    <n v="745"/>
    <n v="171"/>
    <n v="27"/>
    <n v="2.1"/>
    <n v="790.34699999999998"/>
    <n v="51.814999999999998"/>
    <n v="59208.387000000002"/>
    <n v="56989.550999999999"/>
  </r>
  <r>
    <x v="5"/>
    <n v="18"/>
    <x v="15"/>
    <n v="705"/>
    <n v="146"/>
    <n v="27"/>
    <n v="2.1"/>
    <n v="613.22500000000002"/>
    <n v="46.436"/>
    <n v="46751.218999999997"/>
    <n v="44981.366999999998"/>
  </r>
  <r>
    <x v="5"/>
    <n v="18"/>
    <x v="16"/>
    <n v="599"/>
    <n v="122"/>
    <n v="27"/>
    <n v="3.6"/>
    <n v="396.44900000000001"/>
    <n v="37.491"/>
    <n v="30516.559000000001"/>
    <n v="29252.455000000002"/>
  </r>
  <r>
    <x v="5"/>
    <n v="18"/>
    <x v="17"/>
    <n v="469"/>
    <n v="94"/>
    <n v="26"/>
    <n v="2.6"/>
    <n v="199.96799999999999"/>
    <n v="31.49"/>
    <n v="14310.386"/>
    <n v="13461.55"/>
  </r>
  <r>
    <x v="5"/>
    <n v="18"/>
    <x v="18"/>
    <n v="225"/>
    <n v="50"/>
    <n v="23"/>
    <n v="2.4"/>
    <n v="42.869"/>
    <n v="23.189"/>
    <n v="3418.9119999999998"/>
    <n v="2798.864"/>
  </r>
  <r>
    <x v="5"/>
    <n v="18"/>
    <x v="19"/>
    <n v="0"/>
    <n v="0"/>
    <n v="19"/>
    <n v="2.1"/>
    <n v="0"/>
    <n v="19"/>
    <n v="0"/>
    <n v="0"/>
  </r>
  <r>
    <x v="5"/>
    <n v="18"/>
    <x v="20"/>
    <n v="0"/>
    <n v="0"/>
    <n v="19"/>
    <n v="0.6"/>
    <n v="0"/>
    <n v="19"/>
    <n v="0"/>
    <n v="0"/>
  </r>
  <r>
    <x v="5"/>
    <n v="18"/>
    <x v="21"/>
    <n v="0"/>
    <n v="0"/>
    <n v="18"/>
    <n v="0.4"/>
    <n v="0"/>
    <n v="18"/>
    <n v="0"/>
    <n v="0"/>
  </r>
  <r>
    <x v="5"/>
    <n v="18"/>
    <x v="22"/>
    <n v="0"/>
    <n v="0"/>
    <n v="17"/>
    <n v="1.3"/>
    <n v="0"/>
    <n v="17"/>
    <n v="0"/>
    <n v="0"/>
  </r>
  <r>
    <x v="5"/>
    <n v="18"/>
    <x v="23"/>
    <n v="0"/>
    <n v="0"/>
    <n v="16"/>
    <n v="0.9"/>
    <n v="0"/>
    <n v="16"/>
    <n v="0"/>
    <n v="0"/>
  </r>
  <r>
    <x v="5"/>
    <n v="19"/>
    <x v="0"/>
    <n v="0"/>
    <n v="0"/>
    <n v="15"/>
    <n v="0.5"/>
    <n v="0"/>
    <n v="15"/>
    <n v="0"/>
    <n v="0"/>
  </r>
  <r>
    <x v="5"/>
    <n v="19"/>
    <x v="1"/>
    <n v="0"/>
    <n v="0"/>
    <n v="14"/>
    <n v="0.9"/>
    <n v="0"/>
    <n v="14"/>
    <n v="0"/>
    <n v="0"/>
  </r>
  <r>
    <x v="5"/>
    <n v="19"/>
    <x v="2"/>
    <n v="0"/>
    <n v="0"/>
    <n v="14"/>
    <n v="1.3"/>
    <n v="0"/>
    <n v="14"/>
    <n v="0"/>
    <n v="0"/>
  </r>
  <r>
    <x v="5"/>
    <n v="19"/>
    <x v="3"/>
    <n v="0"/>
    <n v="0"/>
    <n v="14"/>
    <n v="1.1000000000000001"/>
    <n v="0"/>
    <n v="14"/>
    <n v="0"/>
    <n v="0"/>
  </r>
  <r>
    <x v="5"/>
    <n v="19"/>
    <x v="4"/>
    <n v="42"/>
    <n v="2"/>
    <n v="14"/>
    <n v="1.9"/>
    <n v="1.3260000000000001"/>
    <n v="11.617000000000001"/>
    <n v="121.232"/>
    <n v="0"/>
  </r>
  <r>
    <x v="5"/>
    <n v="19"/>
    <x v="5"/>
    <n v="168"/>
    <n v="87"/>
    <n v="17"/>
    <n v="1.4"/>
    <n v="81.433000000000007"/>
    <n v="17.292000000000002"/>
    <n v="6683.4440000000004"/>
    <n v="5999.0640000000003"/>
  </r>
  <r>
    <x v="5"/>
    <n v="19"/>
    <x v="6"/>
    <n v="417"/>
    <n v="134"/>
    <n v="21"/>
    <n v="1.2"/>
    <n v="240.37200000000001"/>
    <n v="27.565999999999999"/>
    <n v="18412.634999999998"/>
    <n v="17467.145"/>
  </r>
  <r>
    <x v="5"/>
    <n v="19"/>
    <x v="7"/>
    <n v="565"/>
    <n v="161"/>
    <n v="24"/>
    <n v="1.5"/>
    <n v="436.58100000000002"/>
    <n v="37.383000000000003"/>
    <n v="34061.957000000002"/>
    <n v="32695.072"/>
  </r>
  <r>
    <x v="5"/>
    <n v="19"/>
    <x v="8"/>
    <n v="699"/>
    <n v="163"/>
    <n v="26"/>
    <n v="4.5999999999999996"/>
    <n v="647.10199999999998"/>
    <n v="40.847000000000001"/>
    <n v="50932.464999999997"/>
    <n v="49017.809000000001"/>
  </r>
  <r>
    <x v="5"/>
    <n v="19"/>
    <x v="9"/>
    <n v="725"/>
    <n v="183"/>
    <n v="27"/>
    <n v="4.0999999999999996"/>
    <n v="802.851"/>
    <n v="46.755000000000003"/>
    <n v="61831.578000000001"/>
    <n v="59511.457000000002"/>
  </r>
  <r>
    <x v="5"/>
    <n v="19"/>
    <x v="10"/>
    <n v="753"/>
    <n v="204"/>
    <n v="28"/>
    <n v="6.2"/>
    <n v="933.16"/>
    <n v="46.83"/>
    <n v="71991.414000000004"/>
    <n v="69256.866999999998"/>
  </r>
  <r>
    <x v="5"/>
    <n v="19"/>
    <x v="11"/>
    <n v="817"/>
    <n v="176"/>
    <n v="28"/>
    <n v="5.0999999999999996"/>
    <n v="1006.353"/>
    <n v="50.927999999999997"/>
    <n v="75998.491999999998"/>
    <n v="73090.827999999994"/>
  </r>
  <r>
    <x v="5"/>
    <n v="19"/>
    <x v="12"/>
    <n v="821"/>
    <n v="173"/>
    <n v="29"/>
    <n v="6.7"/>
    <n v="1003.442"/>
    <n v="48.636000000000003"/>
    <n v="76706.641000000003"/>
    <n v="73767.804999999993"/>
  </r>
  <r>
    <x v="5"/>
    <n v="19"/>
    <x v="13"/>
    <n v="765"/>
    <n v="191"/>
    <n v="29"/>
    <n v="7.2"/>
    <n v="916.61800000000005"/>
    <n v="46.215000000000003"/>
    <n v="70931.733999999997"/>
    <n v="68242.062999999995"/>
  </r>
  <r>
    <x v="5"/>
    <n v="19"/>
    <x v="14"/>
    <n v="739"/>
    <n v="169"/>
    <n v="28.6"/>
    <n v="6.1"/>
    <n v="783.81"/>
    <n v="44.860999999999997"/>
    <n v="60915.582000000002"/>
    <n v="58631.093999999997"/>
  </r>
  <r>
    <x v="5"/>
    <n v="19"/>
    <x v="15"/>
    <n v="705"/>
    <n v="146"/>
    <n v="28"/>
    <n v="5.0999999999999996"/>
    <n v="613.72"/>
    <n v="42.08"/>
    <n v="47857.402000000002"/>
    <n v="46049.82"/>
  </r>
  <r>
    <x v="5"/>
    <n v="19"/>
    <x v="16"/>
    <n v="546"/>
    <n v="143"/>
    <n v="27"/>
    <n v="5.0999999999999996"/>
    <n v="391.161"/>
    <n v="35.793999999999997"/>
    <n v="30488.688999999998"/>
    <n v="29225.377"/>
  </r>
  <r>
    <x v="5"/>
    <n v="19"/>
    <x v="17"/>
    <n v="435"/>
    <n v="95"/>
    <n v="26"/>
    <n v="5.7"/>
    <n v="193.113"/>
    <n v="29.597999999999999"/>
    <n v="14040.544"/>
    <n v="13197.864"/>
  </r>
  <r>
    <x v="5"/>
    <n v="19"/>
    <x v="18"/>
    <n v="204"/>
    <n v="53"/>
    <n v="24"/>
    <n v="3.6"/>
    <n v="45.188000000000002"/>
    <n v="24.155999999999999"/>
    <n v="3618.9569999999999"/>
    <n v="2995.0720000000001"/>
  </r>
  <r>
    <x v="5"/>
    <n v="19"/>
    <x v="19"/>
    <n v="0"/>
    <n v="0"/>
    <n v="23"/>
    <n v="4.0999999999999996"/>
    <n v="0"/>
    <n v="23"/>
    <n v="0"/>
    <n v="0"/>
  </r>
  <r>
    <x v="5"/>
    <n v="19"/>
    <x v="20"/>
    <n v="0"/>
    <n v="0"/>
    <n v="22"/>
    <n v="1.5"/>
    <n v="0"/>
    <n v="22"/>
    <n v="0"/>
    <n v="0"/>
  </r>
  <r>
    <x v="5"/>
    <n v="19"/>
    <x v="21"/>
    <n v="0"/>
    <n v="0"/>
    <n v="21"/>
    <n v="1.5"/>
    <n v="0"/>
    <n v="21"/>
    <n v="0"/>
    <n v="0"/>
  </r>
  <r>
    <x v="5"/>
    <n v="19"/>
    <x v="22"/>
    <n v="0"/>
    <n v="0"/>
    <n v="18"/>
    <n v="1.5"/>
    <n v="0"/>
    <n v="18"/>
    <n v="0"/>
    <n v="0"/>
  </r>
  <r>
    <x v="5"/>
    <n v="19"/>
    <x v="23"/>
    <n v="0"/>
    <n v="0"/>
    <n v="19"/>
    <n v="1.5"/>
    <n v="0"/>
    <n v="19"/>
    <n v="0"/>
    <n v="0"/>
  </r>
  <r>
    <x v="5"/>
    <n v="20"/>
    <x v="0"/>
    <n v="0"/>
    <n v="0"/>
    <n v="19"/>
    <n v="1.5"/>
    <n v="0"/>
    <n v="19"/>
    <n v="0"/>
    <n v="0"/>
  </r>
  <r>
    <x v="5"/>
    <n v="20"/>
    <x v="1"/>
    <n v="0"/>
    <n v="0"/>
    <n v="19"/>
    <n v="2.2999999999999998"/>
    <n v="0"/>
    <n v="19"/>
    <n v="0"/>
    <n v="0"/>
  </r>
  <r>
    <x v="5"/>
    <n v="20"/>
    <x v="2"/>
    <n v="0"/>
    <n v="0"/>
    <n v="21"/>
    <n v="3.1"/>
    <n v="0"/>
    <n v="21"/>
    <n v="0"/>
    <n v="0"/>
  </r>
  <r>
    <x v="5"/>
    <n v="20"/>
    <x v="3"/>
    <n v="0"/>
    <n v="0"/>
    <n v="20"/>
    <n v="2.6"/>
    <n v="0"/>
    <n v="20"/>
    <n v="0"/>
    <n v="0"/>
  </r>
  <r>
    <x v="5"/>
    <n v="20"/>
    <x v="4"/>
    <n v="46"/>
    <n v="2"/>
    <n v="19"/>
    <n v="4.0999999999999996"/>
    <n v="1.327"/>
    <n v="17.314"/>
    <n v="118.283"/>
    <n v="0"/>
  </r>
  <r>
    <x v="5"/>
    <n v="20"/>
    <x v="5"/>
    <n v="182"/>
    <n v="85"/>
    <n v="20"/>
    <n v="3.1"/>
    <n v="80.424999999999997"/>
    <n v="20.356999999999999"/>
    <n v="6460.9589999999998"/>
    <n v="5781.08"/>
  </r>
  <r>
    <x v="5"/>
    <n v="20"/>
    <x v="6"/>
    <n v="417"/>
    <n v="135"/>
    <n v="22"/>
    <n v="2.6"/>
    <n v="240.93100000000001"/>
    <n v="27.359000000000002"/>
    <n v="18475.287"/>
    <n v="17528.276999999998"/>
  </r>
  <r>
    <x v="5"/>
    <n v="20"/>
    <x v="7"/>
    <n v="559"/>
    <n v="158"/>
    <n v="24"/>
    <n v="2.6"/>
    <n v="430.32"/>
    <n v="35.311999999999998"/>
    <n v="33911.527000000002"/>
    <n v="32549.092000000001"/>
  </r>
  <r>
    <x v="5"/>
    <n v="20"/>
    <x v="8"/>
    <n v="650"/>
    <n v="184"/>
    <n v="26"/>
    <n v="4.0999999999999996"/>
    <n v="634.00199999999995"/>
    <n v="41.207999999999998"/>
    <n v="49836.351999999999"/>
    <n v="47960.23"/>
  </r>
  <r>
    <x v="5"/>
    <n v="20"/>
    <x v="9"/>
    <n v="713"/>
    <n v="193"/>
    <n v="27"/>
    <n v="3.6"/>
    <n v="802.56700000000001"/>
    <n v="47.555999999999997"/>
    <n v="61551.98"/>
    <n v="59242.77"/>
  </r>
  <r>
    <x v="5"/>
    <n v="20"/>
    <x v="10"/>
    <n v="777"/>
    <n v="188"/>
    <n v="28"/>
    <n v="3.1"/>
    <n v="935.34900000000005"/>
    <n v="53.322000000000003"/>
    <n v="69705.843999999997"/>
    <n v="67067.593999999997"/>
  </r>
  <r>
    <x v="5"/>
    <n v="20"/>
    <x v="11"/>
    <n v="793"/>
    <n v="199"/>
    <n v="29"/>
    <n v="3.6"/>
    <n v="1005.4450000000001"/>
    <n v="55.180999999999997"/>
    <n v="74201.297000000006"/>
    <n v="71371.952999999994"/>
  </r>
  <r>
    <x v="5"/>
    <n v="20"/>
    <x v="12"/>
    <n v="725"/>
    <n v="233"/>
    <n v="29"/>
    <n v="4.5999999999999996"/>
    <n v="974.14400000000001"/>
    <n v="52.668999999999997"/>
    <n v="72879.585999999996"/>
    <n v="70107.141000000003"/>
  </r>
  <r>
    <x v="5"/>
    <n v="20"/>
    <x v="13"/>
    <n v="664"/>
    <n v="264"/>
    <n v="30"/>
    <n v="4.5999999999999996"/>
    <n v="900.18499999999995"/>
    <n v="51.927"/>
    <n v="67587.491999999998"/>
    <n v="65036.906000000003"/>
  </r>
  <r>
    <x v="5"/>
    <n v="20"/>
    <x v="14"/>
    <n v="518"/>
    <n v="265"/>
    <n v="30"/>
    <n v="3.1"/>
    <n v="697.726"/>
    <n v="49.643000000000001"/>
    <n v="52918.824000000001"/>
    <n v="50933.288999999997"/>
  </r>
  <r>
    <x v="5"/>
    <n v="20"/>
    <x v="15"/>
    <n v="344"/>
    <n v="276"/>
    <n v="29"/>
    <n v="5.0999999999999996"/>
    <n v="499.12099999999998"/>
    <n v="40.396000000000001"/>
    <n v="39482.328000000001"/>
    <n v="37950.027000000002"/>
  </r>
  <r>
    <x v="5"/>
    <n v="20"/>
    <x v="16"/>
    <n v="311"/>
    <n v="253"/>
    <n v="27"/>
    <n v="3.6"/>
    <n v="385.87"/>
    <n v="36.886000000000003"/>
    <n v="30515.125"/>
    <n v="29251.061000000002"/>
  </r>
  <r>
    <x v="5"/>
    <n v="20"/>
    <x v="17"/>
    <n v="0"/>
    <n v="46"/>
    <n v="26"/>
    <n v="2.6"/>
    <n v="43.557000000000002"/>
    <n v="27.012"/>
    <n v="3710.46"/>
    <n v="3084.8150000000001"/>
  </r>
  <r>
    <x v="5"/>
    <n v="20"/>
    <x v="18"/>
    <n v="0"/>
    <n v="37"/>
    <n v="20"/>
    <n v="2.1"/>
    <n v="35.040999999999997"/>
    <n v="19.155000000000001"/>
    <n v="3096.3429999999998"/>
    <n v="2482.4549999999999"/>
  </r>
  <r>
    <x v="5"/>
    <n v="20"/>
    <x v="19"/>
    <n v="0"/>
    <n v="0"/>
    <n v="20"/>
    <n v="2.1"/>
    <n v="0"/>
    <n v="20"/>
    <n v="0"/>
    <n v="0"/>
  </r>
  <r>
    <x v="5"/>
    <n v="20"/>
    <x v="20"/>
    <n v="0"/>
    <n v="0"/>
    <n v="19"/>
    <n v="2"/>
    <n v="0"/>
    <n v="19"/>
    <n v="0"/>
    <n v="0"/>
  </r>
  <r>
    <x v="5"/>
    <n v="20"/>
    <x v="21"/>
    <n v="0"/>
    <n v="0"/>
    <n v="19"/>
    <n v="1.8"/>
    <n v="0"/>
    <n v="19"/>
    <n v="0"/>
    <n v="0"/>
  </r>
  <r>
    <x v="5"/>
    <n v="20"/>
    <x v="22"/>
    <n v="0"/>
    <n v="0"/>
    <n v="19"/>
    <n v="1.7"/>
    <n v="0"/>
    <n v="19"/>
    <n v="0"/>
    <n v="0"/>
  </r>
  <r>
    <x v="5"/>
    <n v="20"/>
    <x v="23"/>
    <n v="0"/>
    <n v="0"/>
    <n v="18"/>
    <n v="1.5"/>
    <n v="0"/>
    <n v="18"/>
    <n v="0"/>
    <n v="0"/>
  </r>
  <r>
    <x v="5"/>
    <n v="21"/>
    <x v="0"/>
    <n v="0"/>
    <n v="0"/>
    <n v="18"/>
    <n v="1.5"/>
    <n v="0"/>
    <n v="18"/>
    <n v="0"/>
    <n v="0"/>
  </r>
  <r>
    <x v="5"/>
    <n v="21"/>
    <x v="1"/>
    <n v="0"/>
    <n v="0"/>
    <n v="18.5"/>
    <n v="1.8"/>
    <n v="0"/>
    <n v="18.5"/>
    <n v="0"/>
    <n v="0"/>
  </r>
  <r>
    <x v="5"/>
    <n v="21"/>
    <x v="2"/>
    <n v="0"/>
    <n v="0"/>
    <n v="19"/>
    <n v="2.1"/>
    <n v="0"/>
    <n v="19"/>
    <n v="0"/>
    <n v="0"/>
  </r>
  <r>
    <x v="5"/>
    <n v="21"/>
    <x v="3"/>
    <n v="0"/>
    <n v="0"/>
    <n v="18.5"/>
    <n v="2.1"/>
    <n v="0"/>
    <n v="18.5"/>
    <n v="0"/>
    <n v="0"/>
  </r>
  <r>
    <x v="5"/>
    <n v="21"/>
    <x v="4"/>
    <n v="14"/>
    <n v="2"/>
    <n v="18"/>
    <n v="2.1"/>
    <n v="1.488"/>
    <n v="15.824999999999999"/>
    <n v="133.51400000000001"/>
    <n v="0"/>
  </r>
  <r>
    <x v="5"/>
    <n v="21"/>
    <x v="5"/>
    <n v="56"/>
    <n v="90"/>
    <n v="18"/>
    <n v="2.1"/>
    <n v="79.724000000000004"/>
    <n v="18.285"/>
    <n v="6886.2879999999996"/>
    <n v="6197.7910000000002"/>
  </r>
  <r>
    <x v="5"/>
    <n v="21"/>
    <x v="6"/>
    <n v="76"/>
    <n v="174"/>
    <n v="18"/>
    <n v="2.6"/>
    <n v="181.316"/>
    <n v="21.574999999999999"/>
    <n v="15466.223"/>
    <n v="14590.733"/>
  </r>
  <r>
    <x v="5"/>
    <n v="21"/>
    <x v="7"/>
    <n v="98"/>
    <n v="247"/>
    <n v="19"/>
    <n v="4.5999999999999996"/>
    <n v="283.00799999999998"/>
    <n v="24.59"/>
    <n v="24144.493999999999"/>
    <n v="23054.348000000002"/>
  </r>
  <r>
    <x v="5"/>
    <n v="21"/>
    <x v="8"/>
    <n v="30"/>
    <n v="255"/>
    <n v="21"/>
    <n v="3.6"/>
    <n v="267.12200000000001"/>
    <n v="27.15"/>
    <n v="22713.768"/>
    <n v="21660.776999999998"/>
  </r>
  <r>
    <x v="5"/>
    <n v="21"/>
    <x v="9"/>
    <n v="399"/>
    <n v="231"/>
    <n v="21"/>
    <n v="2.1"/>
    <n v="575.34299999999996"/>
    <n v="37.386000000000003"/>
    <n v="46509.277000000002"/>
    <n v="44747.620999999999"/>
  </r>
  <r>
    <x v="5"/>
    <n v="21"/>
    <x v="10"/>
    <n v="0"/>
    <n v="141"/>
    <n v="19"/>
    <n v="3.1"/>
    <n v="134.70699999999999"/>
    <n v="22.908000000000001"/>
    <n v="11698.71"/>
    <n v="10908.421"/>
  </r>
  <r>
    <x v="5"/>
    <n v="21"/>
    <x v="11"/>
    <n v="0"/>
    <n v="157"/>
    <n v="19"/>
    <n v="2.6"/>
    <n v="150.34399999999999"/>
    <n v="21.92"/>
    <n v="13116.751"/>
    <n v="12294.960999999999"/>
  </r>
  <r>
    <x v="5"/>
    <n v="21"/>
    <x v="12"/>
    <n v="6"/>
    <n v="179"/>
    <n v="19"/>
    <n v="3.6"/>
    <n v="177.56800000000001"/>
    <n v="22.372"/>
    <n v="15459.441999999999"/>
    <n v="14584.111000000001"/>
  </r>
  <r>
    <x v="5"/>
    <n v="21"/>
    <x v="13"/>
    <n v="0"/>
    <n v="147"/>
    <n v="18"/>
    <n v="2.6"/>
    <n v="140.44900000000001"/>
    <n v="20.79"/>
    <n v="12317.614"/>
    <n v="11513.661"/>
  </r>
  <r>
    <x v="5"/>
    <n v="21"/>
    <x v="14"/>
    <n v="0"/>
    <n v="167"/>
    <n v="19"/>
    <n v="3.6"/>
    <n v="159.39500000000001"/>
    <n v="21.864000000000001"/>
    <n v="13910.035"/>
    <n v="13070.325000000001"/>
  </r>
  <r>
    <x v="5"/>
    <n v="21"/>
    <x v="15"/>
    <n v="0"/>
    <n v="158"/>
    <n v="20"/>
    <n v="4.0999999999999996"/>
    <n v="150.36699999999999"/>
    <n v="22.58"/>
    <n v="13078.605"/>
    <n v="12257.673000000001"/>
  </r>
  <r>
    <x v="5"/>
    <n v="21"/>
    <x v="16"/>
    <n v="6"/>
    <n v="165"/>
    <n v="19"/>
    <n v="3.6"/>
    <n v="158.91800000000001"/>
    <n v="21.884"/>
    <n v="13850.188"/>
    <n v="13011.837"/>
  </r>
  <r>
    <x v="5"/>
    <n v="21"/>
    <x v="17"/>
    <n v="6"/>
    <n v="115"/>
    <n v="19"/>
    <n v="3.1"/>
    <n v="108.976"/>
    <n v="20.698"/>
    <n v="9529.7489999999998"/>
    <n v="8786.3140000000003"/>
  </r>
  <r>
    <x v="5"/>
    <n v="21"/>
    <x v="18"/>
    <n v="5"/>
    <n v="49"/>
    <n v="19"/>
    <n v="4.5999999999999996"/>
    <n v="45.334000000000003"/>
    <n v="18.763000000000002"/>
    <n v="4005.3159999999998"/>
    <n v="3373.98"/>
  </r>
  <r>
    <x v="5"/>
    <n v="21"/>
    <x v="19"/>
    <n v="0"/>
    <n v="0"/>
    <n v="18"/>
    <n v="3.1"/>
    <n v="0"/>
    <n v="18"/>
    <n v="0"/>
    <n v="0"/>
  </r>
  <r>
    <x v="5"/>
    <n v="21"/>
    <x v="20"/>
    <n v="0"/>
    <n v="0"/>
    <n v="17"/>
    <n v="2.1"/>
    <n v="0"/>
    <n v="17"/>
    <n v="0"/>
    <n v="0"/>
  </r>
  <r>
    <x v="5"/>
    <n v="21"/>
    <x v="21"/>
    <n v="0"/>
    <n v="0"/>
    <n v="16.8"/>
    <n v="2"/>
    <n v="0"/>
    <n v="16.8"/>
    <n v="0"/>
    <n v="0"/>
  </r>
  <r>
    <x v="5"/>
    <n v="21"/>
    <x v="22"/>
    <n v="0"/>
    <n v="0"/>
    <n v="16.899999999999999"/>
    <n v="1.8"/>
    <n v="0"/>
    <n v="16.899999999999999"/>
    <n v="0"/>
    <n v="0"/>
  </r>
  <r>
    <x v="5"/>
    <n v="21"/>
    <x v="23"/>
    <n v="0"/>
    <n v="0"/>
    <n v="17"/>
    <n v="1.7"/>
    <n v="0"/>
    <n v="17"/>
    <n v="0"/>
    <n v="0"/>
  </r>
  <r>
    <x v="5"/>
    <n v="22"/>
    <x v="0"/>
    <n v="0"/>
    <n v="0"/>
    <n v="17"/>
    <n v="1.5"/>
    <n v="0"/>
    <n v="17"/>
    <n v="0"/>
    <n v="0"/>
  </r>
  <r>
    <x v="5"/>
    <n v="22"/>
    <x v="1"/>
    <n v="0"/>
    <n v="0"/>
    <n v="17"/>
    <n v="2.6"/>
    <n v="0"/>
    <n v="17"/>
    <n v="0"/>
    <n v="0"/>
  </r>
  <r>
    <x v="5"/>
    <n v="22"/>
    <x v="2"/>
    <n v="0"/>
    <n v="0"/>
    <n v="17"/>
    <n v="2.4"/>
    <n v="0"/>
    <n v="17"/>
    <n v="0"/>
    <n v="0"/>
  </r>
  <r>
    <x v="5"/>
    <n v="22"/>
    <x v="3"/>
    <n v="0"/>
    <n v="0"/>
    <n v="17"/>
    <n v="2.1"/>
    <n v="0"/>
    <n v="17"/>
    <n v="0"/>
    <n v="0"/>
  </r>
  <r>
    <x v="5"/>
    <n v="22"/>
    <x v="4"/>
    <n v="2"/>
    <n v="2"/>
    <n v="16"/>
    <n v="2.1"/>
    <n v="1.907"/>
    <n v="13.773"/>
    <n v="172.62299999999999"/>
    <n v="0"/>
  </r>
  <r>
    <x v="5"/>
    <n v="22"/>
    <x v="5"/>
    <n v="7"/>
    <n v="72"/>
    <n v="16"/>
    <n v="2.1"/>
    <n v="65.352999999999994"/>
    <n v="15.78"/>
    <n v="5840.5870000000004"/>
    <n v="5173.165"/>
  </r>
  <r>
    <x v="5"/>
    <n v="22"/>
    <x v="6"/>
    <n v="0"/>
    <n v="115"/>
    <n v="17"/>
    <n v="3.1"/>
    <n v="107.94499999999999"/>
    <n v="18.286000000000001"/>
    <n v="9576.2070000000003"/>
    <n v="8831.7860000000001"/>
  </r>
  <r>
    <x v="5"/>
    <n v="22"/>
    <x v="7"/>
    <n v="0"/>
    <n v="180"/>
    <n v="18"/>
    <n v="3.6"/>
    <n v="170.52"/>
    <n v="21.033000000000001"/>
    <n v="14938.162"/>
    <n v="14074.906000000001"/>
  </r>
  <r>
    <x v="5"/>
    <n v="22"/>
    <x v="8"/>
    <n v="6"/>
    <n v="227"/>
    <n v="20"/>
    <n v="3.1"/>
    <n v="220.697"/>
    <n v="24.817"/>
    <n v="18990.873"/>
    <n v="18031.296999999999"/>
  </r>
  <r>
    <x v="5"/>
    <n v="22"/>
    <x v="9"/>
    <n v="6"/>
    <n v="220"/>
    <n v="21"/>
    <n v="2.1"/>
    <n v="215.61799999999999"/>
    <n v="26.552"/>
    <n v="18406.428"/>
    <n v="17461.088"/>
  </r>
  <r>
    <x v="5"/>
    <n v="22"/>
    <x v="10"/>
    <n v="0"/>
    <n v="141"/>
    <n v="22"/>
    <n v="3.6"/>
    <n v="134.70599999999999"/>
    <n v="24.518000000000001"/>
    <n v="11610.99"/>
    <n v="10822.626"/>
  </r>
  <r>
    <x v="5"/>
    <n v="22"/>
    <x v="11"/>
    <n v="66"/>
    <n v="361"/>
    <n v="24"/>
    <n v="4.5999999999999996"/>
    <n v="424.04"/>
    <n v="32.875999999999998"/>
    <n v="35117.457000000002"/>
    <n v="33719.144999999997"/>
  </r>
  <r>
    <x v="5"/>
    <n v="22"/>
    <x v="12"/>
    <n v="156"/>
    <n v="437"/>
    <n v="25"/>
    <n v="4.5999999999999996"/>
    <n v="598.95000000000005"/>
    <n v="38.69"/>
    <n v="48194.976999999999"/>
    <n v="46375.796999999999"/>
  </r>
  <r>
    <x v="5"/>
    <n v="22"/>
    <x v="13"/>
    <n v="78"/>
    <n v="388"/>
    <n v="25"/>
    <n v="5.7"/>
    <n v="456.46499999999997"/>
    <n v="34.491999999999997"/>
    <n v="37500.718999999997"/>
    <n v="36030.050999999999"/>
  </r>
  <r>
    <x v="5"/>
    <n v="22"/>
    <x v="14"/>
    <n v="298"/>
    <n v="361"/>
    <n v="25"/>
    <n v="3.1"/>
    <n v="608.45399999999995"/>
    <n v="41.066000000000003"/>
    <n v="48295"/>
    <n v="46472.375"/>
  </r>
  <r>
    <x v="5"/>
    <n v="22"/>
    <x v="15"/>
    <n v="261"/>
    <n v="303"/>
    <n v="24"/>
    <n v="5.0999999999999996"/>
    <n v="471.49"/>
    <n v="34.503999999999998"/>
    <n v="38476.453000000001"/>
    <n v="36975.605000000003"/>
  </r>
  <r>
    <x v="5"/>
    <n v="22"/>
    <x v="16"/>
    <n v="82"/>
    <n v="229"/>
    <n v="24"/>
    <n v="4.0999999999999996"/>
    <n v="255.09399999999999"/>
    <n v="30.145"/>
    <n v="21186.543000000001"/>
    <n v="20172.445"/>
  </r>
  <r>
    <x v="5"/>
    <n v="22"/>
    <x v="17"/>
    <n v="17"/>
    <n v="121"/>
    <n v="23"/>
    <n v="3.1"/>
    <n v="117.08799999999999"/>
    <n v="25.35"/>
    <n v="9965.24"/>
    <n v="9212.527"/>
  </r>
  <r>
    <x v="5"/>
    <n v="22"/>
    <x v="18"/>
    <n v="121"/>
    <n v="59"/>
    <n v="22"/>
    <n v="4.0999999999999996"/>
    <n v="50.994999999999997"/>
    <n v="21.998000000000001"/>
    <n v="4258.3739999999998"/>
    <n v="3622.1309999999999"/>
  </r>
  <r>
    <x v="5"/>
    <n v="22"/>
    <x v="19"/>
    <n v="0"/>
    <n v="0"/>
    <n v="22"/>
    <n v="3.1"/>
    <n v="0"/>
    <n v="22"/>
    <n v="0"/>
    <n v="0"/>
  </r>
  <r>
    <x v="5"/>
    <n v="22"/>
    <x v="20"/>
    <n v="0"/>
    <n v="0"/>
    <n v="21"/>
    <n v="2.6"/>
    <n v="0"/>
    <n v="21"/>
    <n v="0"/>
    <n v="0"/>
  </r>
  <r>
    <x v="5"/>
    <n v="22"/>
    <x v="21"/>
    <n v="0"/>
    <n v="0"/>
    <n v="21"/>
    <n v="2.6"/>
    <n v="0"/>
    <n v="21"/>
    <n v="0"/>
    <n v="0"/>
  </r>
  <r>
    <x v="5"/>
    <n v="22"/>
    <x v="22"/>
    <n v="0"/>
    <n v="0"/>
    <n v="21"/>
    <n v="1.5"/>
    <n v="0"/>
    <n v="21"/>
    <n v="0"/>
    <n v="0"/>
  </r>
  <r>
    <x v="5"/>
    <n v="22"/>
    <x v="23"/>
    <n v="0"/>
    <n v="0"/>
    <n v="20"/>
    <n v="1.5"/>
    <n v="0"/>
    <n v="20"/>
    <n v="0"/>
    <n v="0"/>
  </r>
  <r>
    <x v="5"/>
    <n v="23"/>
    <x v="0"/>
    <n v="0"/>
    <n v="0"/>
    <n v="20"/>
    <n v="1.6"/>
    <n v="0"/>
    <n v="20"/>
    <n v="0"/>
    <n v="0"/>
  </r>
  <r>
    <x v="5"/>
    <n v="23"/>
    <x v="1"/>
    <n v="0"/>
    <n v="0"/>
    <n v="20"/>
    <n v="1.7"/>
    <n v="0"/>
    <n v="20"/>
    <n v="0"/>
    <n v="0"/>
  </r>
  <r>
    <x v="5"/>
    <n v="23"/>
    <x v="2"/>
    <n v="0"/>
    <n v="0"/>
    <n v="20"/>
    <n v="1.9"/>
    <n v="0"/>
    <n v="20"/>
    <n v="0"/>
    <n v="0"/>
  </r>
  <r>
    <x v="5"/>
    <n v="23"/>
    <x v="3"/>
    <n v="0"/>
    <n v="0"/>
    <n v="20"/>
    <n v="2"/>
    <n v="0"/>
    <n v="20"/>
    <n v="0"/>
    <n v="0"/>
  </r>
  <r>
    <x v="5"/>
    <n v="23"/>
    <x v="4"/>
    <n v="0"/>
    <n v="0"/>
    <n v="20"/>
    <n v="2.1"/>
    <n v="0"/>
    <n v="20"/>
    <n v="0"/>
    <n v="0"/>
  </r>
  <r>
    <x v="5"/>
    <n v="23"/>
    <x v="5"/>
    <n v="0"/>
    <n v="18"/>
    <n v="21"/>
    <n v="2.1"/>
    <n v="17.009"/>
    <n v="19.416"/>
    <n v="1501.192"/>
    <n v="917.24199999999996"/>
  </r>
  <r>
    <x v="5"/>
    <n v="23"/>
    <x v="6"/>
    <n v="0"/>
    <n v="43"/>
    <n v="21"/>
    <n v="2.6"/>
    <n v="40.710999999999999"/>
    <n v="20.295000000000002"/>
    <n v="3578.6019999999999"/>
    <n v="2955.4920000000002"/>
  </r>
  <r>
    <x v="5"/>
    <n v="23"/>
    <x v="7"/>
    <n v="0"/>
    <n v="160"/>
    <n v="22"/>
    <n v="3.6"/>
    <n v="151.63200000000001"/>
    <n v="24.396999999999998"/>
    <n v="13077.296"/>
    <n v="12256.392"/>
  </r>
  <r>
    <x v="5"/>
    <n v="23"/>
    <x v="8"/>
    <n v="6"/>
    <n v="233"/>
    <n v="22"/>
    <n v="2.6"/>
    <n v="226.46100000000001"/>
    <n v="27.227"/>
    <n v="19266.449000000001"/>
    <n v="18300.120999999999"/>
  </r>
  <r>
    <x v="5"/>
    <n v="23"/>
    <x v="9"/>
    <n v="0"/>
    <n v="188"/>
    <n v="22"/>
    <n v="4.5999999999999996"/>
    <n v="179.68299999999999"/>
    <n v="25.323"/>
    <n v="15429.305"/>
    <n v="14554.674999999999"/>
  </r>
  <r>
    <x v="5"/>
    <n v="23"/>
    <x v="10"/>
    <n v="0"/>
    <n v="233"/>
    <n v="22"/>
    <n v="2.1"/>
    <n v="223.744"/>
    <n v="27.629000000000001"/>
    <n v="19004.268"/>
    <n v="18044.363000000001"/>
  </r>
  <r>
    <x v="5"/>
    <n v="23"/>
    <x v="11"/>
    <n v="0"/>
    <n v="151"/>
    <n v="22"/>
    <n v="4.5999999999999996"/>
    <n v="144.548"/>
    <n v="24.484000000000002"/>
    <n v="12461.237999999999"/>
    <n v="11654.096"/>
  </r>
  <r>
    <x v="5"/>
    <n v="23"/>
    <x v="12"/>
    <n v="6"/>
    <n v="191"/>
    <n v="23"/>
    <n v="2.6"/>
    <n v="189.203"/>
    <n v="27.154"/>
    <n v="16106.673000000001"/>
    <n v="15216.22"/>
  </r>
  <r>
    <x v="5"/>
    <n v="23"/>
    <x v="13"/>
    <n v="90"/>
    <n v="354"/>
    <n v="24"/>
    <n v="4.0999999999999996"/>
    <n v="440.685"/>
    <n v="33.893000000000001"/>
    <n v="36310.379000000001"/>
    <n v="34876.089999999997"/>
  </r>
  <r>
    <x v="5"/>
    <n v="23"/>
    <x v="14"/>
    <n v="0"/>
    <n v="121"/>
    <n v="23"/>
    <n v="2.1"/>
    <n v="115.233"/>
    <n v="26.536000000000001"/>
    <n v="9838.48"/>
    <n v="9088.4740000000002"/>
  </r>
  <r>
    <x v="5"/>
    <n v="23"/>
    <x v="15"/>
    <n v="0"/>
    <n v="118"/>
    <n v="23"/>
    <n v="3.6"/>
    <n v="112.17100000000001"/>
    <n v="24.63"/>
    <n v="9663.4660000000003"/>
    <n v="8917.1890000000003"/>
  </r>
  <r>
    <x v="5"/>
    <n v="23"/>
    <x v="16"/>
    <n v="35"/>
    <n v="199"/>
    <n v="23"/>
    <n v="2.1"/>
    <n v="205.29"/>
    <n v="27.786000000000001"/>
    <n v="17328.611000000001"/>
    <n v="16409.219000000001"/>
  </r>
  <r>
    <x v="5"/>
    <n v="23"/>
    <x v="17"/>
    <n v="149"/>
    <n v="142"/>
    <n v="23"/>
    <n v="4.0999999999999996"/>
    <n v="167.37700000000001"/>
    <n v="26.195"/>
    <n v="13548.455"/>
    <n v="12716.939"/>
  </r>
  <r>
    <x v="5"/>
    <n v="23"/>
    <x v="18"/>
    <n v="31"/>
    <n v="57"/>
    <n v="22"/>
    <n v="3.6"/>
    <n v="51.252000000000002"/>
    <n v="22.178000000000001"/>
    <n v="4416.2529999999997"/>
    <n v="3776.9369999999999"/>
  </r>
  <r>
    <x v="5"/>
    <n v="23"/>
    <x v="19"/>
    <n v="0"/>
    <n v="0"/>
    <n v="22"/>
    <n v="3.6"/>
    <n v="0"/>
    <n v="22"/>
    <n v="0"/>
    <n v="0"/>
  </r>
  <r>
    <x v="5"/>
    <n v="23"/>
    <x v="20"/>
    <n v="0"/>
    <n v="0"/>
    <n v="22"/>
    <n v="3.1"/>
    <n v="0"/>
    <n v="22"/>
    <n v="0"/>
    <n v="0"/>
  </r>
  <r>
    <x v="5"/>
    <n v="23"/>
    <x v="21"/>
    <n v="0"/>
    <n v="0"/>
    <n v="22"/>
    <n v="2.1"/>
    <n v="0"/>
    <n v="22"/>
    <n v="0"/>
    <n v="0"/>
  </r>
  <r>
    <x v="5"/>
    <n v="23"/>
    <x v="22"/>
    <n v="0"/>
    <n v="0"/>
    <n v="22"/>
    <n v="2.6"/>
    <n v="0"/>
    <n v="22"/>
    <n v="0"/>
    <n v="0"/>
  </r>
  <r>
    <x v="5"/>
    <n v="23"/>
    <x v="23"/>
    <n v="0"/>
    <n v="0"/>
    <n v="21.3"/>
    <n v="2.2000000000000002"/>
    <n v="0"/>
    <n v="21.3"/>
    <n v="0"/>
    <n v="0"/>
  </r>
  <r>
    <x v="5"/>
    <n v="24"/>
    <x v="0"/>
    <n v="0"/>
    <n v="0"/>
    <n v="20.399999999999999"/>
    <n v="2.1"/>
    <n v="0"/>
    <n v="20.399999999999999"/>
    <n v="0"/>
    <n v="0"/>
  </r>
  <r>
    <x v="5"/>
    <n v="24"/>
    <x v="1"/>
    <n v="0"/>
    <n v="0"/>
    <n v="20"/>
    <n v="2.2000000000000002"/>
    <n v="0"/>
    <n v="20"/>
    <n v="0"/>
    <n v="0"/>
  </r>
  <r>
    <x v="5"/>
    <n v="24"/>
    <x v="2"/>
    <n v="0"/>
    <n v="0"/>
    <n v="20"/>
    <n v="2.2999999999999998"/>
    <n v="0"/>
    <n v="20"/>
    <n v="0"/>
    <n v="0"/>
  </r>
  <r>
    <x v="5"/>
    <n v="24"/>
    <x v="3"/>
    <n v="0"/>
    <n v="0"/>
    <n v="20"/>
    <n v="1.9"/>
    <n v="0"/>
    <n v="20"/>
    <n v="0"/>
    <n v="0"/>
  </r>
  <r>
    <x v="5"/>
    <n v="24"/>
    <x v="4"/>
    <n v="0"/>
    <n v="1"/>
    <n v="18.100000000000001"/>
    <n v="2.1"/>
    <n v="0.94299999999999995"/>
    <n v="15.913"/>
    <n v="84.518000000000001"/>
    <n v="0"/>
  </r>
  <r>
    <x v="5"/>
    <n v="24"/>
    <x v="5"/>
    <n v="0"/>
    <n v="65"/>
    <n v="18"/>
    <n v="2.1"/>
    <n v="59.280999999999999"/>
    <n v="17.640999999999998"/>
    <n v="5274.4549999999999"/>
    <n v="4618.2860000000001"/>
  </r>
  <r>
    <x v="5"/>
    <n v="24"/>
    <x v="6"/>
    <n v="133"/>
    <n v="161"/>
    <n v="18"/>
    <n v="3.1"/>
    <n v="185.113"/>
    <n v="21.414000000000001"/>
    <n v="15522.736000000001"/>
    <n v="14645.933000000001"/>
  </r>
  <r>
    <x v="5"/>
    <n v="24"/>
    <x v="7"/>
    <n v="0"/>
    <n v="133"/>
    <n v="19"/>
    <n v="3.1"/>
    <n v="126.11199999999999"/>
    <n v="21.265000000000001"/>
    <n v="11035.981"/>
    <n v="10260.179"/>
  </r>
  <r>
    <x v="5"/>
    <n v="24"/>
    <x v="8"/>
    <n v="36"/>
    <n v="270"/>
    <n v="20"/>
    <n v="3.1"/>
    <n v="285.75200000000001"/>
    <n v="26.425999999999998"/>
    <n v="24377.631000000001"/>
    <n v="23281.363000000001"/>
  </r>
  <r>
    <x v="5"/>
    <n v="24"/>
    <x v="9"/>
    <n v="465"/>
    <n v="309"/>
    <n v="21"/>
    <n v="3.6"/>
    <n v="707.61500000000001"/>
    <n v="38.320999999999998"/>
    <n v="56938.707000000002"/>
    <n v="54805.616999999998"/>
  </r>
  <r>
    <x v="5"/>
    <n v="24"/>
    <x v="10"/>
    <n v="512"/>
    <n v="367"/>
    <n v="22"/>
    <n v="2.1"/>
    <n v="866.99099999999999"/>
    <n v="48.317999999999998"/>
    <n v="66371.468999999997"/>
    <n v="63870.512000000002"/>
  </r>
  <r>
    <x v="5"/>
    <n v="24"/>
    <x v="11"/>
    <n v="96"/>
    <n v="411"/>
    <n v="23"/>
    <n v="1.5"/>
    <n v="504.80700000000002"/>
    <n v="41.557000000000002"/>
    <n v="40034.832000000002"/>
    <n v="38485.105000000003"/>
  </r>
  <r>
    <x v="5"/>
    <n v="24"/>
    <x v="12"/>
    <n v="84"/>
    <n v="428"/>
    <n v="24"/>
    <n v="1.5"/>
    <n v="509.76799999999997"/>
    <n v="40.954999999999998"/>
    <n v="40552.195"/>
    <n v="38986.059000000001"/>
  </r>
  <r>
    <x v="5"/>
    <n v="24"/>
    <x v="13"/>
    <n v="335"/>
    <n v="405"/>
    <n v="23"/>
    <n v="3.1"/>
    <n v="727.97799999999995"/>
    <n v="42.341000000000001"/>
    <n v="57487.612999999998"/>
    <n v="55333.949000000001"/>
  </r>
  <r>
    <x v="5"/>
    <n v="24"/>
    <x v="14"/>
    <n v="608"/>
    <n v="256"/>
    <n v="23"/>
    <n v="3.6"/>
    <n v="765.03300000000002"/>
    <n v="42.993000000000002"/>
    <n v="60067.254000000001"/>
    <n v="57815.516000000003"/>
  </r>
  <r>
    <x v="5"/>
    <n v="24"/>
    <x v="15"/>
    <n v="285"/>
    <n v="299"/>
    <n v="23"/>
    <n v="4.0999999999999996"/>
    <n v="483.77699999999999"/>
    <n v="35.531999999999996"/>
    <n v="39264.620999999999"/>
    <n v="37739.156000000003"/>
  </r>
  <r>
    <x v="5"/>
    <n v="24"/>
    <x v="16"/>
    <n v="200"/>
    <n v="228"/>
    <n v="22"/>
    <n v="3.6"/>
    <n v="310.423"/>
    <n v="29.9"/>
    <n v="25544.787"/>
    <n v="24417.599999999999"/>
  </r>
  <r>
    <x v="5"/>
    <n v="24"/>
    <x v="17"/>
    <n v="0"/>
    <n v="101"/>
    <n v="21"/>
    <n v="1.5"/>
    <n v="94.840999999999994"/>
    <n v="23.657"/>
    <n v="8207.7549999999992"/>
    <n v="7492.0929999999998"/>
  </r>
  <r>
    <x v="5"/>
    <n v="24"/>
    <x v="18"/>
    <n v="68"/>
    <n v="55"/>
    <n v="21"/>
    <n v="2.6"/>
    <n v="48.959000000000003"/>
    <n v="20.856999999999999"/>
    <n v="4179.5829999999996"/>
    <n v="3544.87"/>
  </r>
  <r>
    <x v="5"/>
    <n v="24"/>
    <x v="19"/>
    <n v="0"/>
    <n v="0"/>
    <n v="18"/>
    <n v="2.1"/>
    <n v="0"/>
    <n v="18"/>
    <n v="0"/>
    <n v="0"/>
  </r>
  <r>
    <x v="5"/>
    <n v="24"/>
    <x v="20"/>
    <n v="0"/>
    <n v="0"/>
    <n v="17"/>
    <n v="1.5"/>
    <n v="0"/>
    <n v="17"/>
    <n v="0"/>
    <n v="0"/>
  </r>
  <r>
    <x v="5"/>
    <n v="24"/>
    <x v="21"/>
    <n v="0"/>
    <n v="0"/>
    <n v="16"/>
    <n v="1.5"/>
    <n v="0"/>
    <n v="16"/>
    <n v="0"/>
    <n v="0"/>
  </r>
  <r>
    <x v="5"/>
    <n v="24"/>
    <x v="22"/>
    <n v="0"/>
    <n v="0"/>
    <n v="16"/>
    <n v="2.1"/>
    <n v="0"/>
    <n v="16"/>
    <n v="0"/>
    <n v="0"/>
  </r>
  <r>
    <x v="5"/>
    <n v="24"/>
    <x v="23"/>
    <n v="0"/>
    <n v="0"/>
    <n v="16"/>
    <n v="1.5"/>
    <n v="0"/>
    <n v="16"/>
    <n v="0"/>
    <n v="0"/>
  </r>
  <r>
    <x v="5"/>
    <n v="25"/>
    <x v="0"/>
    <n v="0"/>
    <n v="0"/>
    <n v="15"/>
    <n v="1.5"/>
    <n v="0"/>
    <n v="15"/>
    <n v="0"/>
    <n v="0"/>
  </r>
  <r>
    <x v="5"/>
    <n v="25"/>
    <x v="1"/>
    <n v="0"/>
    <n v="0"/>
    <n v="14"/>
    <n v="1.8"/>
    <n v="0"/>
    <n v="14"/>
    <n v="0"/>
    <n v="0"/>
  </r>
  <r>
    <x v="5"/>
    <n v="25"/>
    <x v="2"/>
    <n v="0"/>
    <n v="0"/>
    <n v="14"/>
    <n v="2.1"/>
    <n v="0"/>
    <n v="14"/>
    <n v="0"/>
    <n v="0"/>
  </r>
  <r>
    <x v="5"/>
    <n v="25"/>
    <x v="3"/>
    <n v="0"/>
    <n v="0"/>
    <n v="14"/>
    <n v="1.5"/>
    <n v="0"/>
    <n v="14"/>
    <n v="0"/>
    <n v="0"/>
  </r>
  <r>
    <x v="5"/>
    <n v="25"/>
    <x v="4"/>
    <n v="49"/>
    <n v="2"/>
    <n v="14"/>
    <n v="1.9"/>
    <n v="1.7430000000000001"/>
    <n v="11.629"/>
    <n v="159.28899999999999"/>
    <n v="0"/>
  </r>
  <r>
    <x v="5"/>
    <n v="25"/>
    <x v="5"/>
    <n v="211"/>
    <n v="82"/>
    <n v="16"/>
    <n v="2.2000000000000002"/>
    <n v="78.340999999999994"/>
    <n v="16.190000000000001"/>
    <n v="6343.174"/>
    <n v="5665.6689999999999"/>
  </r>
  <r>
    <x v="5"/>
    <n v="25"/>
    <x v="6"/>
    <n v="468"/>
    <n v="126"/>
    <n v="20"/>
    <n v="2.6"/>
    <n v="244.571"/>
    <n v="25.422000000000001"/>
    <n v="18689.528999999999"/>
    <n v="17737.309000000001"/>
  </r>
  <r>
    <x v="5"/>
    <n v="25"/>
    <x v="7"/>
    <n v="584"/>
    <n v="147"/>
    <n v="22"/>
    <n v="2.1"/>
    <n v="431.464"/>
    <n v="34.094000000000001"/>
    <n v="34128.563000000002"/>
    <n v="32759.706999999999"/>
  </r>
  <r>
    <x v="5"/>
    <n v="25"/>
    <x v="8"/>
    <n v="663"/>
    <n v="178"/>
    <n v="23"/>
    <n v="3.1"/>
    <n v="634.71299999999997"/>
    <n v="39.688000000000002"/>
    <n v="50256.055"/>
    <n v="48365.226999999999"/>
  </r>
  <r>
    <x v="5"/>
    <n v="25"/>
    <x v="9"/>
    <n v="689"/>
    <n v="215"/>
    <n v="24"/>
    <n v="4.0999999999999996"/>
    <n v="802.81899999999996"/>
    <n v="43.774999999999999"/>
    <n v="62796.27"/>
    <n v="60438.313000000002"/>
  </r>
  <r>
    <x v="5"/>
    <n v="25"/>
    <x v="10"/>
    <n v="548"/>
    <n v="317"/>
    <n v="24"/>
    <n v="1.5"/>
    <n v="850.85900000000004"/>
    <n v="52.469000000000001"/>
    <n v="63707.355000000003"/>
    <n v="61313.370999999999"/>
  </r>
  <r>
    <x v="5"/>
    <n v="25"/>
    <x v="11"/>
    <n v="613"/>
    <n v="291"/>
    <n v="25"/>
    <n v="3.1"/>
    <n v="923.78899999999999"/>
    <n v="50.284999999999997"/>
    <n v="70003.648000000001"/>
    <n v="67352.952999999994"/>
  </r>
  <r>
    <x v="5"/>
    <n v="25"/>
    <x v="12"/>
    <n v="545"/>
    <n v="320"/>
    <n v="26"/>
    <n v="2.9"/>
    <n v="882.428"/>
    <n v="50.941000000000003"/>
    <n v="66634.797000000006"/>
    <n v="64123.137000000002"/>
  </r>
  <r>
    <x v="5"/>
    <n v="25"/>
    <x v="13"/>
    <n v="562"/>
    <n v="278"/>
    <n v="27"/>
    <n v="2.6"/>
    <n v="819.99599999999998"/>
    <n v="50.969000000000001"/>
    <n v="61887.027000000002"/>
    <n v="59564.737999999998"/>
  </r>
  <r>
    <x v="5"/>
    <n v="25"/>
    <x v="14"/>
    <n v="524"/>
    <n v="265"/>
    <n v="28"/>
    <n v="2.6"/>
    <n v="704.09299999999996"/>
    <n v="48.7"/>
    <n v="53672.629000000001"/>
    <n v="51659.843999999997"/>
  </r>
  <r>
    <x v="5"/>
    <n v="25"/>
    <x v="15"/>
    <n v="599"/>
    <n v="205"/>
    <n v="28"/>
    <n v="2.6"/>
    <n v="604.73400000000004"/>
    <n v="45.677"/>
    <n v="46394.375"/>
    <n v="44636.601999999999"/>
  </r>
  <r>
    <x v="5"/>
    <n v="25"/>
    <x v="16"/>
    <n v="217"/>
    <n v="236"/>
    <n v="27.8"/>
    <n v="2.5"/>
    <n v="325.94600000000003"/>
    <n v="37.720999999999997"/>
    <n v="25796.273000000001"/>
    <n v="24662.361000000001"/>
  </r>
  <r>
    <x v="5"/>
    <n v="25"/>
    <x v="17"/>
    <n v="435"/>
    <n v="104"/>
    <n v="27.1"/>
    <n v="2.4"/>
    <n v="203.495"/>
    <n v="32.594999999999999"/>
    <n v="14714.209000000001"/>
    <n v="13856.111999999999"/>
  </r>
  <r>
    <x v="5"/>
    <n v="25"/>
    <x v="18"/>
    <n v="221"/>
    <n v="55"/>
    <n v="26"/>
    <n v="2.2999999999999998"/>
    <n v="48.363999999999997"/>
    <n v="26.474"/>
    <n v="3764.6"/>
    <n v="3137.9119999999998"/>
  </r>
  <r>
    <x v="5"/>
    <n v="25"/>
    <x v="19"/>
    <n v="0"/>
    <n v="0"/>
    <n v="22.2"/>
    <n v="2.2000000000000002"/>
    <n v="0"/>
    <n v="22.2"/>
    <n v="0"/>
    <n v="0"/>
  </r>
  <r>
    <x v="5"/>
    <n v="25"/>
    <x v="20"/>
    <n v="0"/>
    <n v="0"/>
    <n v="19"/>
    <n v="2.1"/>
    <n v="0"/>
    <n v="19"/>
    <n v="0"/>
    <n v="0"/>
  </r>
  <r>
    <x v="5"/>
    <n v="25"/>
    <x v="21"/>
    <n v="0"/>
    <n v="0"/>
    <n v="18"/>
    <n v="1.5"/>
    <n v="0"/>
    <n v="18"/>
    <n v="0"/>
    <n v="0"/>
  </r>
  <r>
    <x v="5"/>
    <n v="25"/>
    <x v="22"/>
    <n v="0"/>
    <n v="0"/>
    <n v="18"/>
    <n v="1.5"/>
    <n v="0"/>
    <n v="18"/>
    <n v="0"/>
    <n v="0"/>
  </r>
  <r>
    <x v="5"/>
    <n v="25"/>
    <x v="23"/>
    <n v="0"/>
    <n v="0"/>
    <n v="17"/>
    <n v="1.5"/>
    <n v="0"/>
    <n v="17"/>
    <n v="0"/>
    <n v="0"/>
  </r>
  <r>
    <x v="5"/>
    <n v="26"/>
    <x v="0"/>
    <n v="0"/>
    <n v="0"/>
    <n v="17"/>
    <n v="1.5"/>
    <n v="0"/>
    <n v="17"/>
    <n v="0"/>
    <n v="0"/>
  </r>
  <r>
    <x v="5"/>
    <n v="26"/>
    <x v="1"/>
    <n v="0"/>
    <n v="0"/>
    <n v="16.7"/>
    <n v="1.7"/>
    <n v="0"/>
    <n v="16.7"/>
    <n v="0"/>
    <n v="0"/>
  </r>
  <r>
    <x v="5"/>
    <n v="26"/>
    <x v="2"/>
    <n v="0"/>
    <n v="0"/>
    <n v="16.399999999999999"/>
    <n v="1.9"/>
    <n v="0"/>
    <n v="16.399999999999999"/>
    <n v="0"/>
    <n v="0"/>
  </r>
  <r>
    <x v="5"/>
    <n v="26"/>
    <x v="3"/>
    <n v="0"/>
    <n v="0"/>
    <n v="16"/>
    <n v="2.1"/>
    <n v="0"/>
    <n v="16"/>
    <n v="0"/>
    <n v="0"/>
  </r>
  <r>
    <x v="5"/>
    <n v="26"/>
    <x v="4"/>
    <n v="45"/>
    <n v="2"/>
    <n v="16.100000000000001"/>
    <n v="2"/>
    <n v="1.33"/>
    <n v="13.824"/>
    <n v="120.384"/>
    <n v="0"/>
  </r>
  <r>
    <x v="5"/>
    <n v="26"/>
    <x v="5"/>
    <n v="198"/>
    <n v="85"/>
    <n v="18"/>
    <n v="1.8"/>
    <n v="79.751999999999995"/>
    <n v="18.279"/>
    <n v="6459.1610000000001"/>
    <n v="5779.317"/>
  </r>
  <r>
    <x v="5"/>
    <n v="26"/>
    <x v="6"/>
    <n v="443"/>
    <n v="128"/>
    <n v="21.1"/>
    <n v="1.7"/>
    <n v="239.191"/>
    <n v="27.068000000000001"/>
    <n v="18204.486000000001"/>
    <n v="17264.037"/>
  </r>
  <r>
    <x v="5"/>
    <n v="26"/>
    <x v="7"/>
    <n v="584"/>
    <n v="148"/>
    <n v="24"/>
    <n v="1.5"/>
    <n v="431.93400000000003"/>
    <n v="37.229999999999997"/>
    <n v="33636.233999999997"/>
    <n v="32281.919999999998"/>
  </r>
  <r>
    <x v="5"/>
    <n v="26"/>
    <x v="8"/>
    <n v="669"/>
    <n v="174"/>
    <n v="26"/>
    <n v="2.2999999999999998"/>
    <n v="634.38300000000004"/>
    <n v="44.186999999999998"/>
    <n v="49081.398000000001"/>
    <n v="47231.586000000003"/>
  </r>
  <r>
    <x v="5"/>
    <n v="26"/>
    <x v="9"/>
    <n v="743"/>
    <n v="177"/>
    <n v="27"/>
    <n v="3.1"/>
    <n v="809.22400000000005"/>
    <n v="48.701999999999998"/>
    <n v="61678.406000000003"/>
    <n v="59364.262000000002"/>
  </r>
  <r>
    <x v="5"/>
    <n v="26"/>
    <x v="10"/>
    <n v="650"/>
    <n v="267"/>
    <n v="27.7"/>
    <n v="1.5"/>
    <n v="897.98099999999999"/>
    <n v="57.344000000000001"/>
    <n v="65464.167999999998"/>
    <n v="62999.913999999997"/>
  </r>
  <r>
    <x v="5"/>
    <n v="26"/>
    <x v="11"/>
    <n v="721"/>
    <n v="250"/>
    <n v="28"/>
    <n v="2.1"/>
    <n v="990.53"/>
    <n v="58.061999999999998"/>
    <n v="71947.039000000004"/>
    <n v="69214.375"/>
  </r>
  <r>
    <x v="5"/>
    <n v="26"/>
    <x v="12"/>
    <n v="504"/>
    <n v="330"/>
    <n v="29"/>
    <n v="1.5"/>
    <n v="851.93299999999999"/>
    <n v="58.015000000000001"/>
    <n v="61896.027000000002"/>
    <n v="59573.387000000002"/>
  </r>
  <r>
    <x v="5"/>
    <n v="26"/>
    <x v="13"/>
    <n v="682"/>
    <n v="253"/>
    <n v="29"/>
    <n v="1.5"/>
    <n v="907.57100000000003"/>
    <n v="59.023000000000003"/>
    <n v="65540.866999999998"/>
    <n v="63073.523000000001"/>
  </r>
  <r>
    <x v="5"/>
    <n v="26"/>
    <x v="14"/>
    <n v="602"/>
    <n v="244"/>
    <n v="29"/>
    <n v="1.5"/>
    <n v="749.14499999999998"/>
    <n v="54.731000000000002"/>
    <n v="55274.98"/>
    <n v="53203.625"/>
  </r>
  <r>
    <x v="5"/>
    <n v="26"/>
    <x v="15"/>
    <n v="617"/>
    <n v="182"/>
    <n v="29"/>
    <n v="2.1"/>
    <n v="594.64"/>
    <n v="47.715000000000003"/>
    <n v="45112.023000000001"/>
    <n v="43397.313000000002"/>
  </r>
  <r>
    <x v="5"/>
    <n v="26"/>
    <x v="16"/>
    <n v="581"/>
    <n v="140"/>
    <n v="28"/>
    <n v="4.5999999999999996"/>
    <n v="409.18599999999998"/>
    <n v="37.761000000000003"/>
    <n v="31586.513999999999"/>
    <n v="30291.844000000001"/>
  </r>
  <r>
    <x v="5"/>
    <n v="26"/>
    <x v="17"/>
    <n v="378"/>
    <n v="109"/>
    <n v="27"/>
    <n v="2.6"/>
    <n v="194.32400000000001"/>
    <n v="32.396999999999998"/>
    <n v="14252.38"/>
    <n v="13404.869000000001"/>
  </r>
  <r>
    <x v="5"/>
    <n v="26"/>
    <x v="18"/>
    <n v="189"/>
    <n v="56"/>
    <n v="25.1"/>
    <n v="2.2999999999999998"/>
    <n v="50.725000000000001"/>
    <n v="25.576000000000001"/>
    <n v="4029.78"/>
    <n v="3397.97"/>
  </r>
  <r>
    <x v="5"/>
    <n v="26"/>
    <x v="19"/>
    <n v="0"/>
    <n v="0"/>
    <n v="23"/>
    <n v="2.1"/>
    <n v="0"/>
    <n v="23"/>
    <n v="0"/>
    <n v="0"/>
  </r>
  <r>
    <x v="5"/>
    <n v="26"/>
    <x v="20"/>
    <n v="0"/>
    <n v="0"/>
    <n v="21"/>
    <n v="1.8"/>
    <n v="0"/>
    <n v="21"/>
    <n v="0"/>
    <n v="0"/>
  </r>
  <r>
    <x v="5"/>
    <n v="26"/>
    <x v="21"/>
    <n v="0"/>
    <n v="0"/>
    <n v="19"/>
    <n v="1.5"/>
    <n v="0"/>
    <n v="19"/>
    <n v="0"/>
    <n v="0"/>
  </r>
  <r>
    <x v="5"/>
    <n v="26"/>
    <x v="22"/>
    <n v="0"/>
    <n v="0"/>
    <n v="19"/>
    <n v="1.5"/>
    <n v="0"/>
    <n v="19"/>
    <n v="0"/>
    <n v="0"/>
  </r>
  <r>
    <x v="5"/>
    <n v="26"/>
    <x v="23"/>
    <n v="0"/>
    <n v="0"/>
    <n v="18"/>
    <n v="1.5"/>
    <n v="0"/>
    <n v="18"/>
    <n v="0"/>
    <n v="0"/>
  </r>
  <r>
    <x v="5"/>
    <n v="27"/>
    <x v="0"/>
    <n v="0"/>
    <n v="0"/>
    <n v="18"/>
    <n v="1.5"/>
    <n v="0"/>
    <n v="18"/>
    <n v="0"/>
    <n v="0"/>
  </r>
  <r>
    <x v="5"/>
    <n v="27"/>
    <x v="1"/>
    <n v="0"/>
    <n v="0"/>
    <n v="17"/>
    <n v="1.5"/>
    <n v="0"/>
    <n v="17"/>
    <n v="0"/>
    <n v="0"/>
  </r>
  <r>
    <x v="5"/>
    <n v="27"/>
    <x v="2"/>
    <n v="0"/>
    <n v="0"/>
    <n v="17"/>
    <n v="1.5"/>
    <n v="0"/>
    <n v="17"/>
    <n v="0"/>
    <n v="0"/>
  </r>
  <r>
    <x v="5"/>
    <n v="27"/>
    <x v="3"/>
    <n v="0"/>
    <n v="0"/>
    <n v="17"/>
    <n v="1.5"/>
    <n v="0"/>
    <n v="17"/>
    <n v="0"/>
    <n v="0"/>
  </r>
  <r>
    <x v="5"/>
    <n v="27"/>
    <x v="4"/>
    <n v="41"/>
    <n v="1"/>
    <n v="16"/>
    <n v="1.5"/>
    <n v="0.877"/>
    <n v="13.483000000000001"/>
    <n v="79.483000000000004"/>
    <n v="0"/>
  </r>
  <r>
    <x v="5"/>
    <n v="27"/>
    <x v="5"/>
    <n v="184"/>
    <n v="88"/>
    <n v="19"/>
    <n v="1.5"/>
    <n v="81.111000000000004"/>
    <n v="19.344999999999999"/>
    <n v="6600.2830000000004"/>
    <n v="5917.5870000000004"/>
  </r>
  <r>
    <x v="5"/>
    <n v="27"/>
    <x v="6"/>
    <n v="405"/>
    <n v="135"/>
    <n v="23"/>
    <n v="1.5"/>
    <n v="234.92400000000001"/>
    <n v="29.068000000000001"/>
    <n v="17852.062999999998"/>
    <n v="16920.116999999998"/>
  </r>
  <r>
    <x v="5"/>
    <n v="27"/>
    <x v="7"/>
    <n v="590"/>
    <n v="145"/>
    <n v="26"/>
    <n v="1.5"/>
    <n v="431.44900000000001"/>
    <n v="39.191000000000003"/>
    <n v="33249.582000000002"/>
    <n v="31906.625"/>
  </r>
  <r>
    <x v="5"/>
    <n v="27"/>
    <x v="8"/>
    <n v="650"/>
    <n v="181"/>
    <n v="27"/>
    <n v="2.6"/>
    <n v="627.96500000000003"/>
    <n v="44.366999999999997"/>
    <n v="48547.375"/>
    <n v="46716.050999999999"/>
  </r>
  <r>
    <x v="5"/>
    <n v="27"/>
    <x v="9"/>
    <n v="707"/>
    <n v="195"/>
    <n v="28"/>
    <n v="4.0999999999999996"/>
    <n v="797.12400000000002"/>
    <n v="47.555"/>
    <n v="61129.144999999997"/>
    <n v="58836.375"/>
  </r>
  <r>
    <x v="5"/>
    <n v="27"/>
    <x v="10"/>
    <n v="747"/>
    <n v="205"/>
    <n v="29"/>
    <n v="4.0999999999999996"/>
    <n v="926.79399999999998"/>
    <n v="51.975999999999999"/>
    <n v="69571.781000000003"/>
    <n v="66939.125"/>
  </r>
  <r>
    <x v="5"/>
    <n v="27"/>
    <x v="11"/>
    <n v="703"/>
    <n v="261"/>
    <n v="30"/>
    <n v="3.6"/>
    <n v="983.65700000000004"/>
    <n v="55.610999999999997"/>
    <n v="72422.460999999996"/>
    <n v="69669.554999999993"/>
  </r>
  <r>
    <x v="5"/>
    <n v="27"/>
    <x v="12"/>
    <n v="516"/>
    <n v="330"/>
    <n v="30"/>
    <n v="4.0999999999999996"/>
    <n v="863.99"/>
    <n v="51.973999999999997"/>
    <n v="64881.82"/>
    <n v="62440.976999999999"/>
  </r>
  <r>
    <x v="5"/>
    <n v="27"/>
    <x v="13"/>
    <n v="700"/>
    <n v="243"/>
    <n v="31"/>
    <n v="3.6"/>
    <n v="914.67"/>
    <n v="54.781999999999996"/>
    <n v="67620.116999999998"/>
    <n v="65068.188000000002"/>
  </r>
  <r>
    <x v="5"/>
    <n v="27"/>
    <x v="14"/>
    <n v="697"/>
    <n v="190"/>
    <n v="31"/>
    <n v="3.1"/>
    <n v="773.79700000000003"/>
    <n v="52.564999999999998"/>
    <n v="57751.491999999998"/>
    <n v="55587.898000000001"/>
  </r>
  <r>
    <x v="5"/>
    <n v="27"/>
    <x v="15"/>
    <n v="688"/>
    <n v="156"/>
    <n v="31"/>
    <n v="3.6"/>
    <n v="616.17399999999998"/>
    <n v="47.368000000000002"/>
    <n v="46788.43"/>
    <n v="45017.313000000002"/>
  </r>
  <r>
    <x v="5"/>
    <n v="27"/>
    <x v="16"/>
    <n v="505"/>
    <n v="157"/>
    <n v="30"/>
    <n v="4.0999999999999996"/>
    <n v="388.81799999999998"/>
    <n v="39.85"/>
    <n v="29823.421999999999"/>
    <n v="28578.912"/>
  </r>
  <r>
    <x v="5"/>
    <n v="27"/>
    <x v="17"/>
    <n v="390"/>
    <n v="105"/>
    <n v="29"/>
    <n v="4.0999999999999996"/>
    <n v="193.87799999999999"/>
    <n v="33.491"/>
    <n v="14082.013000000001"/>
    <n v="13238.388999999999"/>
  </r>
  <r>
    <x v="5"/>
    <n v="27"/>
    <x v="18"/>
    <n v="189"/>
    <n v="56"/>
    <n v="27"/>
    <n v="2.1"/>
    <n v="50.847000000000001"/>
    <n v="27.574999999999999"/>
    <n v="3996.3649999999998"/>
    <n v="3365.2020000000002"/>
  </r>
  <r>
    <x v="5"/>
    <n v="27"/>
    <x v="19"/>
    <n v="0"/>
    <n v="0"/>
    <n v="23"/>
    <n v="2.1"/>
    <n v="0"/>
    <n v="23"/>
    <n v="0"/>
    <n v="0"/>
  </r>
  <r>
    <x v="5"/>
    <n v="27"/>
    <x v="20"/>
    <n v="0"/>
    <n v="0"/>
    <n v="22"/>
    <n v="1.5"/>
    <n v="0"/>
    <n v="22"/>
    <n v="0"/>
    <n v="0"/>
  </r>
  <r>
    <x v="5"/>
    <n v="27"/>
    <x v="21"/>
    <n v="0"/>
    <n v="0"/>
    <n v="21"/>
    <n v="1.5"/>
    <n v="0"/>
    <n v="21"/>
    <n v="0"/>
    <n v="0"/>
  </r>
  <r>
    <x v="5"/>
    <n v="27"/>
    <x v="22"/>
    <n v="0"/>
    <n v="0"/>
    <n v="19"/>
    <n v="2.6"/>
    <n v="0"/>
    <n v="19"/>
    <n v="0"/>
    <n v="0"/>
  </r>
  <r>
    <x v="5"/>
    <n v="27"/>
    <x v="23"/>
    <n v="0"/>
    <n v="0"/>
    <n v="19"/>
    <n v="1.5"/>
    <n v="0"/>
    <n v="19"/>
    <n v="0"/>
    <n v="0"/>
  </r>
  <r>
    <x v="5"/>
    <n v="28"/>
    <x v="0"/>
    <n v="0"/>
    <n v="0"/>
    <n v="18"/>
    <n v="2.6"/>
    <n v="0"/>
    <n v="18"/>
    <n v="0"/>
    <n v="0"/>
  </r>
  <r>
    <x v="5"/>
    <n v="28"/>
    <x v="1"/>
    <n v="0"/>
    <n v="0"/>
    <n v="19"/>
    <n v="3.6"/>
    <n v="0"/>
    <n v="19"/>
    <n v="0"/>
    <n v="0"/>
  </r>
  <r>
    <x v="5"/>
    <n v="28"/>
    <x v="2"/>
    <n v="0"/>
    <n v="0"/>
    <n v="19"/>
    <n v="1.5"/>
    <n v="0"/>
    <n v="19"/>
    <n v="0"/>
    <n v="0"/>
  </r>
  <r>
    <x v="5"/>
    <n v="28"/>
    <x v="3"/>
    <n v="0"/>
    <n v="0"/>
    <n v="17"/>
    <n v="1.5"/>
    <n v="0"/>
    <n v="17"/>
    <n v="0"/>
    <n v="0"/>
  </r>
  <r>
    <x v="5"/>
    <n v="28"/>
    <x v="4"/>
    <n v="34"/>
    <n v="1"/>
    <n v="17.600000000000001"/>
    <n v="1.8"/>
    <n v="0.875"/>
    <n v="15.279"/>
    <n v="78.72"/>
    <n v="0"/>
  </r>
  <r>
    <x v="5"/>
    <n v="28"/>
    <x v="5"/>
    <n v="156"/>
    <n v="84"/>
    <n v="20"/>
    <n v="2.1"/>
    <n v="77.581000000000003"/>
    <n v="20.271999999999998"/>
    <n v="6355.0829999999996"/>
    <n v="5677.3370000000004"/>
  </r>
  <r>
    <x v="5"/>
    <n v="28"/>
    <x v="6"/>
    <n v="373"/>
    <n v="140"/>
    <n v="23"/>
    <n v="2.6"/>
    <n v="230.18799999999999"/>
    <n v="28.059000000000001"/>
    <n v="17689.486000000001"/>
    <n v="16761.449000000001"/>
  </r>
  <r>
    <x v="5"/>
    <n v="28"/>
    <x v="7"/>
    <n v="504"/>
    <n v="178"/>
    <n v="25"/>
    <n v="2.1"/>
    <n v="419.149"/>
    <n v="36.673999999999999"/>
    <n v="32870.714999999997"/>
    <n v="31538.842000000001"/>
  </r>
  <r>
    <x v="5"/>
    <n v="28"/>
    <x v="8"/>
    <n v="650"/>
    <n v="182"/>
    <n v="27"/>
    <n v="3.1"/>
    <n v="628.50699999999995"/>
    <n v="43.445"/>
    <n v="48819.031000000003"/>
    <n v="46978.313000000002"/>
  </r>
  <r>
    <x v="5"/>
    <n v="28"/>
    <x v="9"/>
    <n v="707"/>
    <n v="195"/>
    <n v="28"/>
    <n v="3.6"/>
    <n v="796.79600000000005"/>
    <n v="48.383000000000003"/>
    <n v="60837.355000000003"/>
    <n v="58555.902000000002"/>
  </r>
  <r>
    <x v="5"/>
    <n v="28"/>
    <x v="10"/>
    <n v="729"/>
    <n v="216"/>
    <n v="29"/>
    <n v="3.6"/>
    <n v="920.90599999999995"/>
    <n v="52.802999999999997"/>
    <n v="68822.570000000007"/>
    <n v="66221.062999999995"/>
  </r>
  <r>
    <x v="5"/>
    <n v="28"/>
    <x v="11"/>
    <n v="787"/>
    <n v="194"/>
    <n v="29"/>
    <n v="4.0999999999999996"/>
    <n v="994.11"/>
    <n v="53.832000000000001"/>
    <n v="73906.883000000002"/>
    <n v="71090.258000000002"/>
  </r>
  <r>
    <x v="5"/>
    <n v="28"/>
    <x v="12"/>
    <n v="773"/>
    <n v="201"/>
    <n v="30"/>
    <n v="4.5999999999999996"/>
    <n v="984.97299999999996"/>
    <n v="53.857999999999997"/>
    <n v="73216.5"/>
    <n v="70429.601999999999"/>
  </r>
  <r>
    <x v="5"/>
    <n v="28"/>
    <x v="13"/>
    <n v="688"/>
    <n v="242"/>
    <n v="30"/>
    <n v="3.6"/>
    <n v="902.73500000000001"/>
    <n v="53.85"/>
    <n v="67078.039000000004"/>
    <n v="64548.309000000001"/>
  </r>
  <r>
    <x v="5"/>
    <n v="28"/>
    <x v="14"/>
    <n v="572"/>
    <n v="273"/>
    <n v="30"/>
    <n v="3.6"/>
    <n v="752.29700000000003"/>
    <n v="50.030999999999999"/>
    <n v="56942.300999999999"/>
    <n v="54809.074000000001"/>
  </r>
  <r>
    <x v="5"/>
    <n v="28"/>
    <x v="15"/>
    <n v="314"/>
    <n v="290"/>
    <n v="29"/>
    <n v="2.6"/>
    <n v="494.98500000000001"/>
    <n v="43.899000000000001"/>
    <n v="38494.906000000003"/>
    <n v="36993.480000000003"/>
  </r>
  <r>
    <x v="5"/>
    <n v="28"/>
    <x v="16"/>
    <n v="387"/>
    <n v="186"/>
    <n v="29"/>
    <n v="3.1"/>
    <n v="361.93299999999999"/>
    <n v="38.786000000000001"/>
    <n v="28124.583999999999"/>
    <n v="26927.403999999999"/>
  </r>
  <r>
    <x v="5"/>
    <n v="28"/>
    <x v="17"/>
    <n v="275"/>
    <n v="129"/>
    <n v="27"/>
    <n v="1.5"/>
    <n v="187.483"/>
    <n v="33.094999999999999"/>
    <n v="14150.4"/>
    <n v="13305.218000000001"/>
  </r>
  <r>
    <x v="5"/>
    <n v="28"/>
    <x v="18"/>
    <n v="16"/>
    <n v="51"/>
    <n v="27"/>
    <n v="2.6"/>
    <n v="46.460999999999999"/>
    <n v="27.346"/>
    <n v="3923.7159999999999"/>
    <n v="3293.9580000000001"/>
  </r>
  <r>
    <x v="5"/>
    <n v="28"/>
    <x v="19"/>
    <n v="0"/>
    <n v="0"/>
    <n v="24"/>
    <n v="1.5"/>
    <n v="0"/>
    <n v="24"/>
    <n v="0"/>
    <n v="0"/>
  </r>
  <r>
    <x v="5"/>
    <n v="28"/>
    <x v="20"/>
    <n v="0"/>
    <n v="0"/>
    <n v="22"/>
    <n v="2.1"/>
    <n v="0"/>
    <n v="22"/>
    <n v="0"/>
    <n v="0"/>
  </r>
  <r>
    <x v="5"/>
    <n v="28"/>
    <x v="21"/>
    <n v="0"/>
    <n v="0"/>
    <n v="22"/>
    <n v="1.8"/>
    <n v="0"/>
    <n v="22"/>
    <n v="0"/>
    <n v="0"/>
  </r>
  <r>
    <x v="5"/>
    <n v="28"/>
    <x v="22"/>
    <n v="0"/>
    <n v="0"/>
    <n v="21"/>
    <n v="1.5"/>
    <n v="0"/>
    <n v="21"/>
    <n v="0"/>
    <n v="0"/>
  </r>
  <r>
    <x v="5"/>
    <n v="28"/>
    <x v="23"/>
    <n v="0"/>
    <n v="0"/>
    <n v="20"/>
    <n v="1.5"/>
    <n v="0"/>
    <n v="20"/>
    <n v="0"/>
    <n v="0"/>
  </r>
  <r>
    <x v="5"/>
    <n v="29"/>
    <x v="0"/>
    <n v="0"/>
    <n v="0"/>
    <n v="19"/>
    <n v="1.5"/>
    <n v="0"/>
    <n v="19"/>
    <n v="0"/>
    <n v="0"/>
  </r>
  <r>
    <x v="5"/>
    <n v="29"/>
    <x v="1"/>
    <n v="0"/>
    <n v="0"/>
    <n v="19"/>
    <n v="1.5"/>
    <n v="0"/>
    <n v="19"/>
    <n v="0"/>
    <n v="0"/>
  </r>
  <r>
    <x v="5"/>
    <n v="29"/>
    <x v="2"/>
    <n v="0"/>
    <n v="0"/>
    <n v="20"/>
    <n v="1.5"/>
    <n v="0"/>
    <n v="20"/>
    <n v="0"/>
    <n v="0"/>
  </r>
  <r>
    <x v="5"/>
    <n v="29"/>
    <x v="3"/>
    <n v="0"/>
    <n v="0"/>
    <n v="21"/>
    <n v="2.1"/>
    <n v="0"/>
    <n v="21"/>
    <n v="0"/>
    <n v="0"/>
  </r>
  <r>
    <x v="5"/>
    <n v="29"/>
    <x v="4"/>
    <n v="3"/>
    <n v="1"/>
    <n v="20"/>
    <n v="1.5"/>
    <n v="0.88600000000000001"/>
    <n v="17.635000000000002"/>
    <n v="78.870999999999995"/>
    <n v="0"/>
  </r>
  <r>
    <x v="5"/>
    <n v="29"/>
    <x v="5"/>
    <n v="14"/>
    <n v="73"/>
    <n v="20"/>
    <n v="1.5"/>
    <n v="65.986000000000004"/>
    <n v="19.864999999999998"/>
    <n v="5770.7489999999998"/>
    <n v="5104.7209999999995"/>
  </r>
  <r>
    <x v="5"/>
    <n v="29"/>
    <x v="6"/>
    <n v="44"/>
    <n v="165"/>
    <n v="20"/>
    <n v="2.6"/>
    <n v="164.02799999999999"/>
    <n v="23.056000000000001"/>
    <n v="14014.821"/>
    <n v="13172.727999999999"/>
  </r>
  <r>
    <x v="5"/>
    <n v="29"/>
    <x v="7"/>
    <n v="209"/>
    <n v="256"/>
    <n v="21"/>
    <n v="2.1"/>
    <n v="346.09"/>
    <n v="30.219000000000001"/>
    <n v="28518.898000000001"/>
    <n v="27310.82"/>
  </r>
  <r>
    <x v="5"/>
    <n v="29"/>
    <x v="8"/>
    <n v="547"/>
    <n v="228"/>
    <n v="22"/>
    <n v="1.5"/>
    <n v="601.49800000000005"/>
    <n v="41.048000000000002"/>
    <n v="47359.277000000002"/>
    <n v="45568.737999999998"/>
  </r>
  <r>
    <x v="5"/>
    <n v="29"/>
    <x v="9"/>
    <n v="610"/>
    <n v="243"/>
    <n v="23"/>
    <n v="2.6"/>
    <n v="763.43200000000002"/>
    <n v="44.655999999999999"/>
    <n v="59451.504000000001"/>
    <n v="57223.383000000002"/>
  </r>
  <r>
    <x v="5"/>
    <n v="29"/>
    <x v="10"/>
    <n v="675"/>
    <n v="253"/>
    <n v="25"/>
    <n v="3.6"/>
    <n v="907.18499999999995"/>
    <n v="48.494"/>
    <n v="69377.710999999996"/>
    <n v="66753.141000000003"/>
  </r>
  <r>
    <x v="5"/>
    <n v="29"/>
    <x v="11"/>
    <n v="709"/>
    <n v="244"/>
    <n v="25"/>
    <n v="4.0999999999999996"/>
    <n v="972.476"/>
    <n v="49.417999999999999"/>
    <n v="74033.422000000006"/>
    <n v="71211.335999999996"/>
  </r>
  <r>
    <x v="5"/>
    <n v="29"/>
    <x v="12"/>
    <n v="689"/>
    <n v="256"/>
    <n v="26"/>
    <n v="3.6"/>
    <n v="962.80899999999997"/>
    <n v="51.372"/>
    <n v="72536.672000000006"/>
    <n v="69778.898000000001"/>
  </r>
  <r>
    <x v="5"/>
    <n v="29"/>
    <x v="13"/>
    <n v="682"/>
    <n v="242"/>
    <n v="27"/>
    <n v="3.1"/>
    <n v="897.40300000000002"/>
    <n v="51.892000000000003"/>
    <n v="67392.187999999995"/>
    <n v="64849.605000000003"/>
  </r>
  <r>
    <x v="5"/>
    <n v="29"/>
    <x v="14"/>
    <n v="656"/>
    <n v="212"/>
    <n v="27"/>
    <n v="4.5999999999999996"/>
    <n v="762.91300000000001"/>
    <n v="45.643000000000001"/>
    <n v="59076.828000000001"/>
    <n v="56863.012000000002"/>
  </r>
  <r>
    <x v="5"/>
    <n v="29"/>
    <x v="15"/>
    <n v="599"/>
    <n v="199"/>
    <n v="27"/>
    <n v="4.0999999999999996"/>
    <n v="600.43499999999995"/>
    <n v="42.287999999999997"/>
    <n v="46880.538999999997"/>
    <n v="45106.296999999999"/>
  </r>
  <r>
    <x v="5"/>
    <n v="29"/>
    <x v="16"/>
    <n v="411"/>
    <n v="184"/>
    <n v="26"/>
    <n v="3.6"/>
    <n v="371.45400000000001"/>
    <n v="35.822000000000003"/>
    <n v="29260.84"/>
    <n v="28032.111000000001"/>
  </r>
  <r>
    <x v="5"/>
    <n v="29"/>
    <x v="17"/>
    <n v="292"/>
    <n v="123"/>
    <n v="24"/>
    <n v="3.6"/>
    <n v="186.46600000000001"/>
    <n v="28.39"/>
    <n v="14304.716"/>
    <n v="13456.01"/>
  </r>
  <r>
    <x v="5"/>
    <n v="29"/>
    <x v="18"/>
    <n v="210"/>
    <n v="52"/>
    <n v="23"/>
    <n v="1.5"/>
    <n v="46.155999999999999"/>
    <n v="23.370999999999999"/>
    <n v="3622.442"/>
    <n v="2998.489"/>
  </r>
  <r>
    <x v="5"/>
    <n v="29"/>
    <x v="19"/>
    <n v="0"/>
    <n v="0"/>
    <n v="22"/>
    <n v="3.1"/>
    <n v="0"/>
    <n v="22"/>
    <n v="0"/>
    <n v="0"/>
  </r>
  <r>
    <x v="5"/>
    <n v="29"/>
    <x v="20"/>
    <n v="0"/>
    <n v="0"/>
    <n v="22"/>
    <n v="2.1"/>
    <n v="0"/>
    <n v="22"/>
    <n v="0"/>
    <n v="0"/>
  </r>
  <r>
    <x v="5"/>
    <n v="29"/>
    <x v="21"/>
    <n v="0"/>
    <n v="0"/>
    <n v="21"/>
    <n v="3.1"/>
    <n v="0"/>
    <n v="21"/>
    <n v="0"/>
    <n v="0"/>
  </r>
  <r>
    <x v="5"/>
    <n v="29"/>
    <x v="22"/>
    <n v="0"/>
    <n v="0"/>
    <n v="21"/>
    <n v="2.6"/>
    <n v="0"/>
    <n v="21"/>
    <n v="0"/>
    <n v="0"/>
  </r>
  <r>
    <x v="5"/>
    <n v="29"/>
    <x v="23"/>
    <n v="0"/>
    <n v="0"/>
    <n v="20"/>
    <n v="1.5"/>
    <n v="0"/>
    <n v="20"/>
    <n v="0"/>
    <n v="0"/>
  </r>
  <r>
    <x v="5"/>
    <n v="30"/>
    <x v="0"/>
    <n v="0"/>
    <n v="0"/>
    <n v="19"/>
    <n v="1.8"/>
    <n v="0"/>
    <n v="19"/>
    <n v="0"/>
    <n v="0"/>
  </r>
  <r>
    <x v="5"/>
    <n v="30"/>
    <x v="1"/>
    <n v="0"/>
    <n v="0"/>
    <n v="19"/>
    <n v="1.7"/>
    <n v="0"/>
    <n v="19"/>
    <n v="0"/>
    <n v="0"/>
  </r>
  <r>
    <x v="5"/>
    <n v="30"/>
    <x v="2"/>
    <n v="0"/>
    <n v="0"/>
    <n v="19"/>
    <n v="1.5"/>
    <n v="0"/>
    <n v="19"/>
    <n v="0"/>
    <n v="0"/>
  </r>
  <r>
    <x v="5"/>
    <n v="30"/>
    <x v="3"/>
    <n v="0"/>
    <n v="0"/>
    <n v="19"/>
    <n v="2.4"/>
    <n v="0"/>
    <n v="19"/>
    <n v="0"/>
    <n v="0"/>
  </r>
  <r>
    <x v="5"/>
    <n v="30"/>
    <x v="4"/>
    <n v="27"/>
    <n v="1"/>
    <n v="19"/>
    <n v="1.5"/>
    <n v="0.874"/>
    <n v="16.591999999999999"/>
    <n v="78.144000000000005"/>
    <n v="0"/>
  </r>
  <r>
    <x v="5"/>
    <n v="30"/>
    <x v="5"/>
    <n v="128"/>
    <n v="81"/>
    <n v="21"/>
    <n v="1.8"/>
    <n v="73.655000000000001"/>
    <n v="21.172999999999998"/>
    <n v="6082.4970000000003"/>
    <n v="5410.232"/>
  </r>
  <r>
    <x v="5"/>
    <n v="30"/>
    <x v="6"/>
    <n v="127"/>
    <n v="165"/>
    <n v="24"/>
    <n v="2.6"/>
    <n v="186.06200000000001"/>
    <n v="27.806999999999999"/>
    <n v="15166.704"/>
    <n v="14298.165999999999"/>
  </r>
  <r>
    <x v="5"/>
    <n v="30"/>
    <x v="7"/>
    <n v="283"/>
    <n v="237"/>
    <n v="26"/>
    <n v="4.0999999999999996"/>
    <n v="365.65499999999997"/>
    <n v="34.073"/>
    <n v="29418.791000000001"/>
    <n v="28185.645"/>
  </r>
  <r>
    <x v="5"/>
    <n v="30"/>
    <x v="8"/>
    <n v="486"/>
    <n v="238"/>
    <n v="28"/>
    <n v="3.6"/>
    <n v="569.74800000000005"/>
    <n v="42.081000000000003"/>
    <n v="44649.27"/>
    <n v="42949.961000000003"/>
  </r>
  <r>
    <x v="5"/>
    <n v="30"/>
    <x v="9"/>
    <n v="617"/>
    <n v="232"/>
    <n v="29"/>
    <n v="4.0999999999999996"/>
    <n v="758.18899999999996"/>
    <n v="47.481000000000002"/>
    <n v="58176.031000000003"/>
    <n v="55996.417999999998"/>
  </r>
  <r>
    <x v="5"/>
    <n v="30"/>
    <x v="10"/>
    <n v="657"/>
    <n v="264"/>
    <n v="30"/>
    <n v="4.5999999999999996"/>
    <n v="901.03200000000004"/>
    <n v="51.442"/>
    <n v="67834.483999999997"/>
    <n v="65273.758000000002"/>
  </r>
  <r>
    <x v="5"/>
    <n v="30"/>
    <x v="11"/>
    <n v="571"/>
    <n v="332"/>
    <n v="31"/>
    <n v="4.0999999999999996"/>
    <n v="922.64599999999996"/>
    <n v="54.093000000000004"/>
    <n v="68496.562999999995"/>
    <n v="65908.547000000006"/>
  </r>
  <r>
    <x v="5"/>
    <n v="30"/>
    <x v="12"/>
    <n v="623"/>
    <n v="301"/>
    <n v="31"/>
    <n v="5.0999999999999996"/>
    <n v="942.06299999999999"/>
    <n v="52.540999999999997"/>
    <n v="70528.789000000004"/>
    <n v="67856.070000000007"/>
  </r>
  <r>
    <x v="5"/>
    <n v="30"/>
    <x v="13"/>
    <n v="550"/>
    <n v="295"/>
    <n v="31"/>
    <n v="3.6"/>
    <n v="825.81700000000001"/>
    <n v="52.878999999999998"/>
    <n v="61690.508000000002"/>
    <n v="59375.894999999997"/>
  </r>
  <r>
    <x v="5"/>
    <n v="30"/>
    <x v="14"/>
    <n v="572"/>
    <n v="239"/>
    <n v="31"/>
    <n v="3.1"/>
    <n v="720.94799999999998"/>
    <n v="50.982999999999997"/>
    <n v="54288.163999999997"/>
    <n v="52252.983999999997"/>
  </r>
  <r>
    <x v="5"/>
    <n v="30"/>
    <x v="15"/>
    <n v="528"/>
    <n v="202"/>
    <n v="31"/>
    <n v="7.7"/>
    <n v="554.76900000000001"/>
    <n v="40.835000000000001"/>
    <n v="43662.531000000003"/>
    <n v="41995.82"/>
  </r>
  <r>
    <x v="5"/>
    <n v="30"/>
    <x v="16"/>
    <n v="376"/>
    <n v="192"/>
    <n v="31"/>
    <n v="4.5999999999999996"/>
    <n v="360.95800000000003"/>
    <n v="39.606000000000002"/>
    <n v="27962.096000000001"/>
    <n v="26769.391"/>
  </r>
  <r>
    <x v="5"/>
    <n v="30"/>
    <x v="17"/>
    <n v="315"/>
    <n v="156"/>
    <n v="24"/>
    <n v="7.2"/>
    <n v="221.87299999999999"/>
    <n v="27.501999999999999"/>
    <n v="17258.916000000001"/>
    <n v="16341.188"/>
  </r>
  <r>
    <x v="5"/>
    <n v="30"/>
    <x v="18"/>
    <n v="0"/>
    <n v="17"/>
    <n v="24"/>
    <n v="2.1"/>
    <n v="16.062999999999999"/>
    <n v="23.530999999999999"/>
    <n v="1390.98"/>
    <n v="809.06700000000001"/>
  </r>
  <r>
    <x v="5"/>
    <n v="30"/>
    <x v="19"/>
    <n v="0"/>
    <n v="0"/>
    <n v="22"/>
    <n v="2.4"/>
    <n v="0"/>
    <n v="22"/>
    <n v="0"/>
    <n v="0"/>
  </r>
  <r>
    <x v="5"/>
    <n v="30"/>
    <x v="20"/>
    <n v="0"/>
    <n v="0"/>
    <n v="22"/>
    <n v="2.6"/>
    <n v="0"/>
    <n v="22"/>
    <n v="0"/>
    <n v="0"/>
  </r>
  <r>
    <x v="5"/>
    <n v="30"/>
    <x v="21"/>
    <n v="0"/>
    <n v="0"/>
    <n v="22"/>
    <n v="2.7"/>
    <n v="0"/>
    <n v="22"/>
    <n v="0"/>
    <n v="0"/>
  </r>
  <r>
    <x v="5"/>
    <n v="30"/>
    <x v="22"/>
    <n v="0"/>
    <n v="0"/>
    <n v="22"/>
    <n v="2.7"/>
    <n v="0"/>
    <n v="22"/>
    <n v="0"/>
    <n v="0"/>
  </r>
  <r>
    <x v="5"/>
    <n v="30"/>
    <x v="23"/>
    <n v="0"/>
    <n v="0"/>
    <n v="22"/>
    <n v="2.8"/>
    <n v="0"/>
    <n v="22"/>
    <n v="0"/>
    <n v="0"/>
  </r>
  <r>
    <x v="6"/>
    <n v="1"/>
    <x v="0"/>
    <n v="0"/>
    <n v="0"/>
    <n v="22"/>
    <n v="2.9"/>
    <n v="0"/>
    <n v="22"/>
    <n v="0"/>
    <n v="0"/>
  </r>
  <r>
    <x v="6"/>
    <n v="1"/>
    <x v="1"/>
    <n v="0"/>
    <n v="0"/>
    <n v="22"/>
    <n v="3"/>
    <n v="0"/>
    <n v="22"/>
    <n v="0"/>
    <n v="0"/>
  </r>
  <r>
    <x v="6"/>
    <n v="1"/>
    <x v="2"/>
    <n v="0"/>
    <n v="0"/>
    <n v="22"/>
    <n v="3"/>
    <n v="0"/>
    <n v="22"/>
    <n v="0"/>
    <n v="0"/>
  </r>
  <r>
    <x v="6"/>
    <n v="1"/>
    <x v="3"/>
    <n v="0"/>
    <n v="0"/>
    <n v="22"/>
    <n v="3.1"/>
    <n v="0"/>
    <n v="22"/>
    <n v="0"/>
    <n v="0"/>
  </r>
  <r>
    <x v="6"/>
    <n v="1"/>
    <x v="4"/>
    <n v="0"/>
    <n v="1"/>
    <n v="21"/>
    <n v="2.1"/>
    <n v="0.94199999999999995"/>
    <n v="18.916"/>
    <n v="83.346999999999994"/>
    <n v="0"/>
  </r>
  <r>
    <x v="6"/>
    <n v="1"/>
    <x v="5"/>
    <n v="0"/>
    <n v="66"/>
    <n v="21"/>
    <n v="1.5"/>
    <n v="59.715000000000003"/>
    <n v="20.687999999999999"/>
    <n v="5239.5379999999996"/>
    <n v="4584.0600000000004"/>
  </r>
  <r>
    <x v="6"/>
    <n v="1"/>
    <x v="6"/>
    <n v="13"/>
    <n v="148"/>
    <n v="22"/>
    <n v="2.6"/>
    <n v="141.101"/>
    <n v="24.414000000000001"/>
    <n v="12103.135"/>
    <n v="11303.932000000001"/>
  </r>
  <r>
    <x v="6"/>
    <n v="1"/>
    <x v="7"/>
    <n v="18"/>
    <n v="211"/>
    <n v="23"/>
    <n v="3.1"/>
    <n v="208.32900000000001"/>
    <n v="27.427"/>
    <n v="17666.692999999999"/>
    <n v="16739.203000000001"/>
  </r>
  <r>
    <x v="6"/>
    <n v="1"/>
    <x v="8"/>
    <n v="128"/>
    <n v="311"/>
    <n v="25"/>
    <n v="4.0999999999999996"/>
    <n v="391.447"/>
    <n v="33.753999999999998"/>
    <n v="32164.925999999999"/>
    <n v="30853.567999999999"/>
  </r>
  <r>
    <x v="6"/>
    <n v="1"/>
    <x v="9"/>
    <n v="580"/>
    <n v="237"/>
    <n v="26"/>
    <n v="4.0999999999999996"/>
    <n v="731.93799999999999"/>
    <n v="43.430999999999997"/>
    <n v="57360.362999999998"/>
    <n v="55211.476999999999"/>
  </r>
  <r>
    <x v="6"/>
    <n v="1"/>
    <x v="10"/>
    <n v="608"/>
    <n v="283"/>
    <n v="28"/>
    <n v="3.1"/>
    <n v="873.27200000000005"/>
    <n v="51.572000000000003"/>
    <n v="65699.483999999997"/>
    <n v="63225.737999999998"/>
  </r>
  <r>
    <x v="6"/>
    <n v="1"/>
    <x v="11"/>
    <n v="721"/>
    <n v="233"/>
    <n v="29"/>
    <n v="3.6"/>
    <n v="972.99599999999998"/>
    <n v="54.247"/>
    <n v="72173.858999999997"/>
    <n v="69431.554999999993"/>
  </r>
  <r>
    <x v="6"/>
    <n v="1"/>
    <x v="12"/>
    <n v="659"/>
    <n v="279"/>
    <n v="29"/>
    <n v="5.0999999999999996"/>
    <n v="956.00800000000004"/>
    <n v="50.933"/>
    <n v="72193.883000000002"/>
    <n v="69450.718999999997"/>
  </r>
  <r>
    <x v="6"/>
    <n v="1"/>
    <x v="13"/>
    <n v="514"/>
    <n v="298"/>
    <n v="29"/>
    <n v="4.0999999999999996"/>
    <n v="795.15099999999995"/>
    <n v="49.332000000000001"/>
    <n v="60540.050999999999"/>
    <n v="58270.093999999997"/>
  </r>
  <r>
    <x v="6"/>
    <n v="1"/>
    <x v="14"/>
    <n v="638"/>
    <n v="221"/>
    <n v="29"/>
    <n v="5.0999999999999996"/>
    <n v="757.43799999999999"/>
    <n v="46.253"/>
    <n v="58471.23"/>
    <n v="56280.438000000002"/>
  </r>
  <r>
    <x v="6"/>
    <n v="1"/>
    <x v="15"/>
    <n v="640"/>
    <n v="166"/>
    <n v="29"/>
    <n v="3.6"/>
    <n v="595.65700000000004"/>
    <n v="44.837000000000003"/>
    <n v="45861.800999999999"/>
    <n v="44121.98"/>
  </r>
  <r>
    <x v="6"/>
    <n v="1"/>
    <x v="16"/>
    <n v="493"/>
    <n v="163"/>
    <n v="29"/>
    <n v="4.0999999999999996"/>
    <n v="389.983"/>
    <n v="38.814999999999998"/>
    <n v="30112.99"/>
    <n v="28860.313999999998"/>
  </r>
  <r>
    <x v="6"/>
    <n v="1"/>
    <x v="17"/>
    <n v="355"/>
    <n v="116"/>
    <n v="28"/>
    <n v="3.6"/>
    <n v="195.99799999999999"/>
    <n v="32.764000000000003"/>
    <n v="14485.998"/>
    <n v="13633.142"/>
  </r>
  <r>
    <x v="6"/>
    <n v="1"/>
    <x v="18"/>
    <n v="110"/>
    <n v="60"/>
    <n v="27"/>
    <n v="2.1"/>
    <n v="54.103000000000002"/>
    <n v="27.684000000000001"/>
    <n v="4397.0439999999999"/>
    <n v="3758.1030000000001"/>
  </r>
  <r>
    <x v="6"/>
    <n v="1"/>
    <x v="19"/>
    <n v="0"/>
    <n v="0"/>
    <n v="26"/>
    <n v="0"/>
    <n v="0"/>
    <n v="26"/>
    <n v="0"/>
    <n v="0"/>
  </r>
  <r>
    <x v="6"/>
    <n v="1"/>
    <x v="20"/>
    <n v="0"/>
    <n v="0"/>
    <n v="25"/>
    <n v="2.1"/>
    <n v="0"/>
    <n v="25"/>
    <n v="0"/>
    <n v="0"/>
  </r>
  <r>
    <x v="6"/>
    <n v="1"/>
    <x v="21"/>
    <n v="0"/>
    <n v="0"/>
    <n v="24"/>
    <n v="0"/>
    <n v="0"/>
    <n v="24"/>
    <n v="0"/>
    <n v="0"/>
  </r>
  <r>
    <x v="6"/>
    <n v="1"/>
    <x v="22"/>
    <n v="0"/>
    <n v="0"/>
    <n v="24"/>
    <n v="2.6"/>
    <n v="0"/>
    <n v="24"/>
    <n v="0"/>
    <n v="0"/>
  </r>
  <r>
    <x v="6"/>
    <n v="1"/>
    <x v="23"/>
    <n v="0"/>
    <n v="0"/>
    <n v="24"/>
    <n v="2.1"/>
    <n v="0"/>
    <n v="24"/>
    <n v="0"/>
    <n v="0"/>
  </r>
  <r>
    <x v="6"/>
    <n v="2"/>
    <x v="0"/>
    <n v="0"/>
    <n v="0"/>
    <n v="23"/>
    <n v="2.6"/>
    <n v="0"/>
    <n v="23"/>
    <n v="0"/>
    <n v="0"/>
  </r>
  <r>
    <x v="6"/>
    <n v="2"/>
    <x v="1"/>
    <n v="0"/>
    <n v="0"/>
    <n v="23"/>
    <n v="2.1"/>
    <n v="0"/>
    <n v="23"/>
    <n v="0"/>
    <n v="0"/>
  </r>
  <r>
    <x v="6"/>
    <n v="2"/>
    <x v="2"/>
    <n v="0"/>
    <n v="0"/>
    <n v="23"/>
    <n v="2.6"/>
    <n v="0"/>
    <n v="23"/>
    <n v="0"/>
    <n v="0"/>
  </r>
  <r>
    <x v="6"/>
    <n v="2"/>
    <x v="3"/>
    <n v="0"/>
    <n v="0"/>
    <n v="22"/>
    <n v="2.6"/>
    <n v="0"/>
    <n v="22"/>
    <n v="0"/>
    <n v="0"/>
  </r>
  <r>
    <x v="6"/>
    <n v="2"/>
    <x v="4"/>
    <n v="31"/>
    <n v="1"/>
    <n v="22"/>
    <n v="2.1"/>
    <n v="0.874"/>
    <n v="19.954000000000001"/>
    <n v="76.978999999999999"/>
    <n v="0"/>
  </r>
  <r>
    <x v="6"/>
    <n v="2"/>
    <x v="5"/>
    <n v="157"/>
    <n v="77"/>
    <n v="23"/>
    <n v="2.1"/>
    <n v="70.138000000000005"/>
    <n v="23.140999999999998"/>
    <n v="5656.68"/>
    <n v="4992.9260000000004"/>
  </r>
  <r>
    <x v="6"/>
    <n v="2"/>
    <x v="6"/>
    <n v="190"/>
    <n v="172"/>
    <n v="24"/>
    <n v="2.6"/>
    <n v="208.47499999999999"/>
    <n v="28.433"/>
    <n v="16706.201000000001"/>
    <n v="15801.612999999999"/>
  </r>
  <r>
    <x v="6"/>
    <n v="2"/>
    <x v="7"/>
    <n v="443"/>
    <n v="180"/>
    <n v="27"/>
    <n v="2.6"/>
    <n v="389.97699999999998"/>
    <n v="37.094000000000001"/>
    <n v="30565.884999999998"/>
    <n v="29300.381000000001"/>
  </r>
  <r>
    <x v="6"/>
    <n v="2"/>
    <x v="8"/>
    <n v="584"/>
    <n v="192"/>
    <n v="28"/>
    <n v="3.1"/>
    <n v="592.03599999999994"/>
    <n v="43.408999999999999"/>
    <n v="46009.870999999999"/>
    <n v="44265.07"/>
  </r>
  <r>
    <x v="6"/>
    <n v="2"/>
    <x v="9"/>
    <n v="532"/>
    <n v="252"/>
    <n v="28"/>
    <n v="2.1"/>
    <n v="704.78899999999999"/>
    <n v="49.195"/>
    <n v="53599.538999999997"/>
    <n v="51589.402000000002"/>
  </r>
  <r>
    <x v="6"/>
    <n v="2"/>
    <x v="10"/>
    <n v="584"/>
    <n v="286"/>
    <n v="29"/>
    <n v="2.6"/>
    <n v="853.52800000000002"/>
    <n v="53.189"/>
    <n v="63656.565999999999"/>
    <n v="61264.597999999998"/>
  </r>
  <r>
    <x v="6"/>
    <n v="2"/>
    <x v="11"/>
    <n v="685"/>
    <n v="255"/>
    <n v="31"/>
    <n v="2.1"/>
    <n v="959.48199999999997"/>
    <n v="59.935000000000002"/>
    <n v="68965.781000000003"/>
    <n v="66358.335999999996"/>
  </r>
  <r>
    <x v="6"/>
    <n v="2"/>
    <x v="12"/>
    <n v="683"/>
    <n v="251"/>
    <n v="32"/>
    <n v="2.1"/>
    <n v="951.98900000000003"/>
    <n v="61.058"/>
    <n v="67994.5"/>
    <n v="65427.190999999999"/>
  </r>
  <r>
    <x v="6"/>
    <n v="2"/>
    <x v="13"/>
    <n v="622"/>
    <n v="272"/>
    <n v="33"/>
    <n v="2.6"/>
    <n v="871.60199999999998"/>
    <n v="58.32"/>
    <n v="63193.387000000002"/>
    <n v="60819.758000000002"/>
  </r>
  <r>
    <x v="6"/>
    <n v="2"/>
    <x v="14"/>
    <n v="560"/>
    <n v="248"/>
    <n v="33"/>
    <n v="4.0999999999999996"/>
    <n v="718.42600000000004"/>
    <n v="51.280999999999999"/>
    <n v="54015.379000000001"/>
    <n v="51990.141000000003"/>
  </r>
  <r>
    <x v="6"/>
    <n v="2"/>
    <x v="15"/>
    <n v="587"/>
    <n v="179"/>
    <n v="33"/>
    <n v="2.1"/>
    <n v="573.76"/>
    <n v="50.953000000000003"/>
    <n v="42803.112999999998"/>
    <n v="41164.519999999997"/>
  </r>
  <r>
    <x v="6"/>
    <n v="2"/>
    <x v="16"/>
    <n v="446"/>
    <n v="177"/>
    <n v="32"/>
    <n v="2.6"/>
    <n v="381.68200000000002"/>
    <n v="43.220999999999997"/>
    <n v="28911.465"/>
    <n v="27692.484"/>
  </r>
  <r>
    <x v="6"/>
    <n v="2"/>
    <x v="17"/>
    <n v="315"/>
    <n v="120"/>
    <n v="32"/>
    <n v="0"/>
    <n v="189.82599999999999"/>
    <n v="42.499000000000002"/>
    <n v="13500.048000000001"/>
    <n v="12669.626"/>
  </r>
  <r>
    <x v="6"/>
    <n v="2"/>
    <x v="18"/>
    <n v="178"/>
    <n v="53"/>
    <n v="29"/>
    <n v="2.1"/>
    <n v="48.581000000000003"/>
    <n v="29.565000000000001"/>
    <n v="3769.9679999999998"/>
    <n v="3143.1759999999999"/>
  </r>
  <r>
    <x v="6"/>
    <n v="2"/>
    <x v="19"/>
    <n v="0"/>
    <n v="0"/>
    <n v="27"/>
    <n v="2.1"/>
    <n v="0"/>
    <n v="27"/>
    <n v="0"/>
    <n v="0"/>
  </r>
  <r>
    <x v="6"/>
    <n v="2"/>
    <x v="20"/>
    <n v="0"/>
    <n v="0"/>
    <n v="27"/>
    <n v="0"/>
    <n v="0"/>
    <n v="27"/>
    <n v="0"/>
    <n v="0"/>
  </r>
  <r>
    <x v="6"/>
    <n v="2"/>
    <x v="21"/>
    <n v="0"/>
    <n v="0"/>
    <n v="26"/>
    <n v="0"/>
    <n v="0"/>
    <n v="26"/>
    <n v="0"/>
    <n v="0"/>
  </r>
  <r>
    <x v="6"/>
    <n v="2"/>
    <x v="22"/>
    <n v="0"/>
    <n v="0"/>
    <n v="25"/>
    <n v="0"/>
    <n v="0"/>
    <n v="25"/>
    <n v="0"/>
    <n v="0"/>
  </r>
  <r>
    <x v="6"/>
    <n v="2"/>
    <x v="23"/>
    <n v="0"/>
    <n v="0"/>
    <n v="25"/>
    <n v="0"/>
    <n v="0"/>
    <n v="25"/>
    <n v="0"/>
    <n v="0"/>
  </r>
  <r>
    <x v="6"/>
    <n v="3"/>
    <x v="0"/>
    <n v="0"/>
    <n v="0"/>
    <n v="24"/>
    <n v="0"/>
    <n v="0"/>
    <n v="24"/>
    <n v="0"/>
    <n v="0"/>
  </r>
  <r>
    <x v="6"/>
    <n v="3"/>
    <x v="1"/>
    <n v="0"/>
    <n v="0"/>
    <n v="23"/>
    <n v="0"/>
    <n v="0"/>
    <n v="23"/>
    <n v="0"/>
    <n v="0"/>
  </r>
  <r>
    <x v="6"/>
    <n v="3"/>
    <x v="2"/>
    <n v="0"/>
    <n v="0"/>
    <n v="23"/>
    <n v="0"/>
    <n v="0"/>
    <n v="23"/>
    <n v="0"/>
    <n v="0"/>
  </r>
  <r>
    <x v="6"/>
    <n v="3"/>
    <x v="3"/>
    <n v="0"/>
    <n v="0"/>
    <n v="23"/>
    <n v="1.5"/>
    <n v="0"/>
    <n v="23"/>
    <n v="0"/>
    <n v="0"/>
  </r>
  <r>
    <x v="6"/>
    <n v="3"/>
    <x v="4"/>
    <n v="21"/>
    <n v="1"/>
    <n v="23"/>
    <n v="2.1"/>
    <n v="0.65300000000000002"/>
    <n v="20.986999999999998"/>
    <n v="57.186999999999998"/>
    <n v="0"/>
  </r>
  <r>
    <x v="6"/>
    <n v="3"/>
    <x v="5"/>
    <n v="107"/>
    <n v="77"/>
    <n v="24"/>
    <n v="2.1"/>
    <n v="69.162999999999997"/>
    <n v="24.146000000000001"/>
    <n v="5688.384"/>
    <n v="5023.9979999999996"/>
  </r>
  <r>
    <x v="6"/>
    <n v="3"/>
    <x v="6"/>
    <n v="399"/>
    <n v="127"/>
    <n v="27"/>
    <n v="0"/>
    <n v="223.459"/>
    <n v="35.488"/>
    <n v="16372.465"/>
    <n v="15475.761"/>
  </r>
  <r>
    <x v="6"/>
    <n v="3"/>
    <x v="7"/>
    <n v="437"/>
    <n v="184"/>
    <n v="29"/>
    <n v="2.6"/>
    <n v="390.52300000000002"/>
    <n v="39.186"/>
    <n v="30301.51"/>
    <n v="29043.502"/>
  </r>
  <r>
    <x v="6"/>
    <n v="3"/>
    <x v="8"/>
    <n v="462"/>
    <n v="243"/>
    <n v="29"/>
    <n v="2.6"/>
    <n v="557.44200000000001"/>
    <n v="44.314999999999998"/>
    <n v="43192.637000000002"/>
    <n v="41541.328000000001"/>
  </r>
  <r>
    <x v="6"/>
    <n v="3"/>
    <x v="9"/>
    <n v="617"/>
    <n v="215"/>
    <n v="31"/>
    <n v="2.6"/>
    <n v="740.43399999999997"/>
    <n v="51.712000000000003"/>
    <n v="55545.358999999997"/>
    <n v="53464.035000000003"/>
  </r>
  <r>
    <x v="6"/>
    <n v="3"/>
    <x v="10"/>
    <n v="669"/>
    <n v="248"/>
    <n v="32"/>
    <n v="3.1"/>
    <n v="895.83100000000002"/>
    <n v="56.046999999999997"/>
    <n v="65774.741999999998"/>
    <n v="63297.953000000001"/>
  </r>
  <r>
    <x v="6"/>
    <n v="3"/>
    <x v="11"/>
    <n v="769"/>
    <n v="201"/>
    <n v="32"/>
    <n v="4.5999999999999996"/>
    <n v="982.923"/>
    <n v="55.540999999999997"/>
    <n v="72396.202999999994"/>
    <n v="69644.422000000006"/>
  </r>
  <r>
    <x v="6"/>
    <n v="3"/>
    <x v="12"/>
    <n v="611"/>
    <n v="301"/>
    <n v="32"/>
    <n v="2.6"/>
    <n v="930.33699999999999"/>
    <n v="58.944000000000003"/>
    <n v="67242.945000000007"/>
    <n v="64706.472999999998"/>
  </r>
  <r>
    <x v="6"/>
    <n v="3"/>
    <x v="13"/>
    <n v="676"/>
    <n v="242"/>
    <n v="33"/>
    <n v="2.6"/>
    <n v="892.57399999999996"/>
    <n v="58.784999999999997"/>
    <n v="64544.656000000003"/>
    <n v="62117.313000000002"/>
  </r>
  <r>
    <x v="6"/>
    <n v="3"/>
    <x v="14"/>
    <n v="638"/>
    <n v="221"/>
    <n v="33"/>
    <n v="4.0999999999999996"/>
    <n v="758.07799999999997"/>
    <n v="52.250999999999998"/>
    <n v="56689.32"/>
    <n v="54565.542999999998"/>
  </r>
  <r>
    <x v="6"/>
    <n v="3"/>
    <x v="15"/>
    <n v="605"/>
    <n v="173"/>
    <n v="33"/>
    <n v="4.0999999999999996"/>
    <n v="580.07299999999998"/>
    <n v="47.768000000000001"/>
    <n v="44002.722999999998"/>
    <n v="42324.809000000001"/>
  </r>
  <r>
    <x v="6"/>
    <n v="3"/>
    <x v="16"/>
    <n v="487"/>
    <n v="161"/>
    <n v="33"/>
    <n v="3.1"/>
    <n v="385.77800000000002"/>
    <n v="43.710999999999999"/>
    <n v="29060.550999999999"/>
    <n v="27837.414000000001"/>
  </r>
  <r>
    <x v="6"/>
    <n v="3"/>
    <x v="17"/>
    <n v="372"/>
    <n v="111"/>
    <n v="32"/>
    <n v="2.6"/>
    <n v="195.97399999999999"/>
    <n v="37.462000000000003"/>
    <n v="14071.714"/>
    <n v="13228.325000000001"/>
  </r>
  <r>
    <x v="6"/>
    <n v="3"/>
    <x v="18"/>
    <n v="215"/>
    <n v="51"/>
    <n v="29"/>
    <n v="1.5"/>
    <n v="45.716000000000001"/>
    <n v="29.635999999999999"/>
    <n v="3459.6640000000002"/>
    <n v="2838.835"/>
  </r>
  <r>
    <x v="6"/>
    <n v="3"/>
    <x v="19"/>
    <n v="0"/>
    <n v="0"/>
    <n v="28"/>
    <n v="1.5"/>
    <n v="0"/>
    <n v="28"/>
    <n v="0"/>
    <n v="0"/>
  </r>
  <r>
    <x v="6"/>
    <n v="3"/>
    <x v="20"/>
    <n v="0"/>
    <n v="0"/>
    <n v="27"/>
    <n v="0"/>
    <n v="0"/>
    <n v="27"/>
    <n v="0"/>
    <n v="0"/>
  </r>
  <r>
    <x v="6"/>
    <n v="3"/>
    <x v="21"/>
    <n v="0"/>
    <n v="0"/>
    <n v="27"/>
    <n v="1.5"/>
    <n v="0"/>
    <n v="27"/>
    <n v="0"/>
    <n v="0"/>
  </r>
  <r>
    <x v="6"/>
    <n v="3"/>
    <x v="22"/>
    <n v="0"/>
    <n v="0"/>
    <n v="26"/>
    <n v="1.5"/>
    <n v="0"/>
    <n v="26"/>
    <n v="0"/>
    <n v="0"/>
  </r>
  <r>
    <x v="6"/>
    <n v="3"/>
    <x v="23"/>
    <n v="0"/>
    <n v="0"/>
    <n v="24"/>
    <n v="2.1"/>
    <n v="0"/>
    <n v="24"/>
    <n v="0"/>
    <n v="0"/>
  </r>
  <r>
    <x v="6"/>
    <n v="4"/>
    <x v="0"/>
    <n v="0"/>
    <n v="0"/>
    <n v="23"/>
    <n v="0"/>
    <n v="0"/>
    <n v="23"/>
    <n v="0"/>
    <n v="0"/>
  </r>
  <r>
    <x v="6"/>
    <n v="4"/>
    <x v="1"/>
    <n v="0"/>
    <n v="0"/>
    <n v="22"/>
    <n v="1.5"/>
    <n v="0"/>
    <n v="22"/>
    <n v="0"/>
    <n v="0"/>
  </r>
  <r>
    <x v="6"/>
    <n v="4"/>
    <x v="2"/>
    <n v="0"/>
    <n v="0"/>
    <n v="22"/>
    <n v="2.1"/>
    <n v="0"/>
    <n v="22"/>
    <n v="0"/>
    <n v="0"/>
  </r>
  <r>
    <x v="6"/>
    <n v="4"/>
    <x v="3"/>
    <n v="0"/>
    <n v="0"/>
    <n v="22"/>
    <n v="1.5"/>
    <n v="0"/>
    <n v="22"/>
    <n v="0"/>
    <n v="0"/>
  </r>
  <r>
    <x v="6"/>
    <n v="4"/>
    <x v="4"/>
    <n v="33"/>
    <n v="0"/>
    <n v="21"/>
    <n v="0"/>
    <n v="0"/>
    <n v="21"/>
    <n v="0"/>
    <n v="0"/>
  </r>
  <r>
    <x v="6"/>
    <n v="4"/>
    <x v="5"/>
    <n v="179"/>
    <n v="75"/>
    <n v="24"/>
    <n v="0"/>
    <n v="68.87"/>
    <n v="23.521000000000001"/>
    <n v="5500"/>
    <n v="4839.3609999999999"/>
  </r>
  <r>
    <x v="6"/>
    <n v="4"/>
    <x v="6"/>
    <n v="437"/>
    <n v="122"/>
    <n v="26"/>
    <n v="1.5"/>
    <n v="228.39400000000001"/>
    <n v="31.858000000000001"/>
    <n v="16888.657999999999"/>
    <n v="15979.745000000001"/>
  </r>
  <r>
    <x v="6"/>
    <n v="4"/>
    <x v="7"/>
    <n v="548"/>
    <n v="146"/>
    <n v="28"/>
    <n v="2.6"/>
    <n v="406.83499999999998"/>
    <n v="38.640999999999998"/>
    <n v="31426.486000000001"/>
    <n v="30136.412"/>
  </r>
  <r>
    <x v="6"/>
    <n v="4"/>
    <x v="8"/>
    <n v="657"/>
    <n v="163"/>
    <n v="29"/>
    <n v="2.6"/>
    <n v="611.77800000000002"/>
    <n v="45.828000000000003"/>
    <n v="46902.184000000001"/>
    <n v="45127.203000000001"/>
  </r>
  <r>
    <x v="6"/>
    <n v="4"/>
    <x v="9"/>
    <n v="725"/>
    <n v="172"/>
    <n v="30"/>
    <n v="2.1"/>
    <n v="786.399"/>
    <n v="53.457000000000001"/>
    <n v="58423.938000000002"/>
    <n v="56234.938000000002"/>
  </r>
  <r>
    <x v="6"/>
    <n v="4"/>
    <x v="10"/>
    <n v="729"/>
    <n v="207"/>
    <n v="31"/>
    <n v="4.0999999999999996"/>
    <n v="910.63800000000003"/>
    <n v="53.533000000000001"/>
    <n v="67784.976999999999"/>
    <n v="65226.281000000003"/>
  </r>
  <r>
    <x v="6"/>
    <n v="4"/>
    <x v="11"/>
    <n v="805"/>
    <n v="173"/>
    <n v="33"/>
    <n v="3.1"/>
    <n v="990.64499999999998"/>
    <n v="59.822000000000003"/>
    <n v="71250.577999999994"/>
    <n v="68547.445000000007"/>
  </r>
  <r>
    <x v="6"/>
    <n v="4"/>
    <x v="12"/>
    <n v="785"/>
    <n v="185"/>
    <n v="33"/>
    <n v="4.5999999999999996"/>
    <n v="981.55600000000004"/>
    <n v="56.704000000000001"/>
    <n v="71833.391000000003"/>
    <n v="69105.562999999995"/>
  </r>
  <r>
    <x v="6"/>
    <n v="4"/>
    <x v="13"/>
    <n v="676"/>
    <n v="242"/>
    <n v="33"/>
    <n v="3.1"/>
    <n v="892.84900000000005"/>
    <n v="57.642000000000003"/>
    <n v="64977.042999999998"/>
    <n v="62532.379000000001"/>
  </r>
  <r>
    <x v="6"/>
    <n v="4"/>
    <x v="14"/>
    <n v="620"/>
    <n v="224"/>
    <n v="34"/>
    <n v="5.7"/>
    <n v="746.56100000000004"/>
    <n v="50.215000000000003"/>
    <n v="56443.18"/>
    <n v="54328.578000000001"/>
  </r>
  <r>
    <x v="6"/>
    <n v="4"/>
    <x v="15"/>
    <n v="664"/>
    <n v="155"/>
    <n v="33"/>
    <n v="4.5999999999999996"/>
    <n v="601.58299999999997"/>
    <n v="47.661999999999999"/>
    <n v="45628.226999999999"/>
    <n v="43896.25"/>
  </r>
  <r>
    <x v="6"/>
    <n v="4"/>
    <x v="16"/>
    <n v="517"/>
    <n v="151"/>
    <n v="33"/>
    <n v="3.1"/>
    <n v="390.416"/>
    <n v="43.898000000000003"/>
    <n v="29323.855"/>
    <n v="28093.365000000002"/>
  </r>
  <r>
    <x v="6"/>
    <n v="4"/>
    <x v="17"/>
    <n v="430"/>
    <n v="101"/>
    <n v="32"/>
    <n v="2.1"/>
    <n v="201.39599999999999"/>
    <n v="38.069000000000003"/>
    <n v="14188.451999999999"/>
    <n v="13342.401"/>
  </r>
  <r>
    <x v="6"/>
    <n v="4"/>
    <x v="18"/>
    <n v="241"/>
    <n v="47"/>
    <n v="29"/>
    <n v="2.6"/>
    <n v="43.127000000000002"/>
    <n v="29.376000000000001"/>
    <n v="3198.009"/>
    <n v="2582.1840000000002"/>
  </r>
  <r>
    <x v="6"/>
    <n v="4"/>
    <x v="19"/>
    <n v="0"/>
    <n v="0"/>
    <n v="27"/>
    <n v="2.6"/>
    <n v="0"/>
    <n v="27"/>
    <n v="0"/>
    <n v="0"/>
  </r>
  <r>
    <x v="6"/>
    <n v="4"/>
    <x v="20"/>
    <n v="0"/>
    <n v="0"/>
    <n v="26.4"/>
    <n v="1.3"/>
    <n v="0"/>
    <n v="26.4"/>
    <n v="0"/>
    <n v="0"/>
  </r>
  <r>
    <x v="6"/>
    <n v="4"/>
    <x v="21"/>
    <n v="0"/>
    <n v="0"/>
    <n v="26"/>
    <n v="0"/>
    <n v="0"/>
    <n v="26"/>
    <n v="0"/>
    <n v="0"/>
  </r>
  <r>
    <x v="6"/>
    <n v="4"/>
    <x v="22"/>
    <n v="0"/>
    <n v="0"/>
    <n v="24"/>
    <n v="1.5"/>
    <n v="0"/>
    <n v="24"/>
    <n v="0"/>
    <n v="0"/>
  </r>
  <r>
    <x v="6"/>
    <n v="4"/>
    <x v="23"/>
    <n v="0"/>
    <n v="0"/>
    <n v="24"/>
    <n v="1.5"/>
    <n v="0"/>
    <n v="24"/>
    <n v="0"/>
    <n v="0"/>
  </r>
  <r>
    <x v="6"/>
    <n v="5"/>
    <x v="0"/>
    <n v="0"/>
    <n v="0"/>
    <n v="25"/>
    <n v="2.1"/>
    <n v="0"/>
    <n v="25"/>
    <n v="0"/>
    <n v="0"/>
  </r>
  <r>
    <x v="6"/>
    <n v="5"/>
    <x v="1"/>
    <n v="0"/>
    <n v="0"/>
    <n v="23"/>
    <n v="0"/>
    <n v="0"/>
    <n v="23"/>
    <n v="0"/>
    <n v="0"/>
  </r>
  <r>
    <x v="6"/>
    <n v="5"/>
    <x v="2"/>
    <n v="0"/>
    <n v="0"/>
    <n v="21"/>
    <n v="1.5"/>
    <n v="0"/>
    <n v="21"/>
    <n v="0"/>
    <n v="0"/>
  </r>
  <r>
    <x v="6"/>
    <n v="5"/>
    <x v="3"/>
    <n v="0"/>
    <n v="0"/>
    <n v="21"/>
    <n v="3.1"/>
    <n v="0"/>
    <n v="21"/>
    <n v="0"/>
    <n v="0"/>
  </r>
  <r>
    <x v="6"/>
    <n v="5"/>
    <x v="4"/>
    <n v="32"/>
    <n v="0"/>
    <n v="19"/>
    <n v="0"/>
    <n v="0"/>
    <n v="19"/>
    <n v="0"/>
    <n v="0"/>
  </r>
  <r>
    <x v="6"/>
    <n v="5"/>
    <x v="5"/>
    <n v="179"/>
    <n v="76"/>
    <n v="22"/>
    <n v="3.1"/>
    <n v="69.313999999999993"/>
    <n v="22.100999999999999"/>
    <n v="5587.3819999999996"/>
    <n v="4925.0069999999996"/>
  </r>
  <r>
    <x v="6"/>
    <n v="5"/>
    <x v="6"/>
    <n v="450"/>
    <n v="118"/>
    <n v="22"/>
    <n v="3.6"/>
    <n v="227.631"/>
    <n v="26.466000000000001"/>
    <n v="17196.563999999998"/>
    <n v="16280.324000000001"/>
  </r>
  <r>
    <x v="6"/>
    <n v="5"/>
    <x v="7"/>
    <n v="591"/>
    <n v="138"/>
    <n v="23"/>
    <n v="3.1"/>
    <n v="421.02699999999999"/>
    <n v="33.420999999999999"/>
    <n v="33310.887000000002"/>
    <n v="31966.133000000002"/>
  </r>
  <r>
    <x v="6"/>
    <n v="5"/>
    <x v="8"/>
    <n v="687"/>
    <n v="155"/>
    <n v="24"/>
    <n v="4.0999999999999996"/>
    <n v="623.52099999999996"/>
    <n v="38.945"/>
    <n v="49498.487999999998"/>
    <n v="47634.163999999997"/>
  </r>
  <r>
    <x v="6"/>
    <n v="5"/>
    <x v="9"/>
    <n v="731"/>
    <n v="167"/>
    <n v="24"/>
    <n v="6.7"/>
    <n v="785.96500000000003"/>
    <n v="38.847999999999999"/>
    <n v="63017.504000000001"/>
    <n v="60650.82"/>
  </r>
  <r>
    <x v="6"/>
    <n v="5"/>
    <x v="10"/>
    <n v="789"/>
    <n v="178"/>
    <n v="24"/>
    <n v="6.7"/>
    <n v="933.58900000000006"/>
    <n v="41.902000000000001"/>
    <n v="73878.952999999994"/>
    <n v="71063.539000000004"/>
  </r>
  <r>
    <x v="6"/>
    <n v="5"/>
    <x v="11"/>
    <n v="811"/>
    <n v="168"/>
    <n v="24"/>
    <n v="5.7"/>
    <n v="991.55700000000002"/>
    <n v="45.189"/>
    <n v="77180.570000000007"/>
    <n v="74220.789000000004"/>
  </r>
  <r>
    <x v="6"/>
    <n v="5"/>
    <x v="12"/>
    <n v="809"/>
    <n v="169"/>
    <n v="25"/>
    <n v="5.7"/>
    <n v="989.37800000000004"/>
    <n v="46.262999999999998"/>
    <n v="76581.210999999996"/>
    <n v="73647.914000000004"/>
  </r>
  <r>
    <x v="6"/>
    <n v="5"/>
    <x v="13"/>
    <n v="741"/>
    <n v="201"/>
    <n v="25"/>
    <n v="5.7"/>
    <n v="912.31700000000001"/>
    <n v="44.677999999999997"/>
    <n v="71170.156000000003"/>
    <n v="68470.422000000006"/>
  </r>
  <r>
    <x v="6"/>
    <n v="5"/>
    <x v="14"/>
    <n v="673"/>
    <n v="204"/>
    <n v="24"/>
    <n v="5.7"/>
    <n v="770.54100000000005"/>
    <n v="40.600999999999999"/>
    <n v="61234.527000000002"/>
    <n v="58937.663999999997"/>
  </r>
  <r>
    <x v="6"/>
    <n v="5"/>
    <x v="15"/>
    <n v="593"/>
    <n v="192"/>
    <n v="23"/>
    <n v="6.7"/>
    <n v="591.31500000000005"/>
    <n v="34.375"/>
    <n v="48042.620999999999"/>
    <n v="46228.684000000001"/>
  </r>
  <r>
    <x v="6"/>
    <n v="5"/>
    <x v="16"/>
    <n v="147"/>
    <n v="229"/>
    <n v="22"/>
    <n v="7.7"/>
    <n v="288.07799999999997"/>
    <n v="26.792000000000002"/>
    <n v="24173.565999999999"/>
    <n v="23082.655999999999"/>
  </r>
  <r>
    <x v="6"/>
    <n v="5"/>
    <x v="17"/>
    <n v="46"/>
    <n v="131"/>
    <n v="22"/>
    <n v="8.1999999999999993"/>
    <n v="133.126"/>
    <n v="23.568000000000001"/>
    <n v="11288.673000000001"/>
    <n v="10507.364"/>
  </r>
  <r>
    <x v="6"/>
    <n v="5"/>
    <x v="18"/>
    <n v="194"/>
    <n v="55"/>
    <n v="22"/>
    <n v="3.1"/>
    <n v="50.62"/>
    <n v="22.067"/>
    <n v="4051.0219999999999"/>
    <n v="3418.8009999999999"/>
  </r>
  <r>
    <x v="6"/>
    <n v="5"/>
    <x v="19"/>
    <n v="0"/>
    <n v="0"/>
    <n v="21"/>
    <n v="4.0999999999999996"/>
    <n v="0"/>
    <n v="21"/>
    <n v="0"/>
    <n v="0"/>
  </r>
  <r>
    <x v="6"/>
    <n v="5"/>
    <x v="20"/>
    <n v="0"/>
    <n v="0"/>
    <n v="20"/>
    <n v="3.6"/>
    <n v="0"/>
    <n v="20"/>
    <n v="0"/>
    <n v="0"/>
  </r>
  <r>
    <x v="6"/>
    <n v="5"/>
    <x v="21"/>
    <n v="0"/>
    <n v="0"/>
    <n v="19"/>
    <n v="0"/>
    <n v="0"/>
    <n v="19"/>
    <n v="0"/>
    <n v="0"/>
  </r>
  <r>
    <x v="6"/>
    <n v="5"/>
    <x v="22"/>
    <n v="0"/>
    <n v="0"/>
    <n v="18"/>
    <n v="0"/>
    <n v="0"/>
    <n v="18"/>
    <n v="0"/>
    <n v="0"/>
  </r>
  <r>
    <x v="6"/>
    <n v="5"/>
    <x v="23"/>
    <n v="0"/>
    <n v="0"/>
    <n v="18"/>
    <n v="2.1"/>
    <n v="0"/>
    <n v="18"/>
    <n v="0"/>
    <n v="0"/>
  </r>
  <r>
    <x v="6"/>
    <n v="6"/>
    <x v="0"/>
    <n v="0"/>
    <n v="0"/>
    <n v="18"/>
    <n v="2.1"/>
    <n v="0"/>
    <n v="18"/>
    <n v="0"/>
    <n v="0"/>
  </r>
  <r>
    <x v="6"/>
    <n v="6"/>
    <x v="1"/>
    <n v="0"/>
    <n v="0"/>
    <n v="16"/>
    <n v="1.5"/>
    <n v="0"/>
    <n v="16"/>
    <n v="0"/>
    <n v="0"/>
  </r>
  <r>
    <x v="6"/>
    <n v="6"/>
    <x v="2"/>
    <n v="0"/>
    <n v="0"/>
    <n v="17"/>
    <n v="0"/>
    <n v="0"/>
    <n v="17"/>
    <n v="0"/>
    <n v="0"/>
  </r>
  <r>
    <x v="6"/>
    <n v="6"/>
    <x v="3"/>
    <n v="0"/>
    <n v="0"/>
    <n v="16"/>
    <n v="1.5"/>
    <n v="0"/>
    <n v="16"/>
    <n v="0"/>
    <n v="0"/>
  </r>
  <r>
    <x v="6"/>
    <n v="6"/>
    <x v="4"/>
    <n v="9"/>
    <n v="0"/>
    <n v="15"/>
    <n v="0"/>
    <n v="0"/>
    <n v="15"/>
    <n v="0"/>
    <n v="0"/>
  </r>
  <r>
    <x v="6"/>
    <n v="6"/>
    <x v="5"/>
    <n v="50"/>
    <n v="79"/>
    <n v="18"/>
    <n v="0"/>
    <n v="69.078000000000003"/>
    <n v="17.085999999999999"/>
    <n v="6035.2449999999999"/>
    <n v="5363.9269999999997"/>
  </r>
  <r>
    <x v="6"/>
    <n v="6"/>
    <x v="6"/>
    <n v="305"/>
    <n v="134"/>
    <n v="19"/>
    <n v="2.1"/>
    <n v="203.83600000000001"/>
    <n v="23.469000000000001"/>
    <n v="16109.81"/>
    <n v="15219.282999999999"/>
  </r>
  <r>
    <x v="6"/>
    <n v="6"/>
    <x v="7"/>
    <n v="406"/>
    <n v="189"/>
    <n v="21"/>
    <n v="3.6"/>
    <n v="379.37400000000002"/>
    <n v="29.786999999999999"/>
    <n v="30864.313999999998"/>
    <n v="29590.317999999999"/>
  </r>
  <r>
    <x v="6"/>
    <n v="6"/>
    <x v="8"/>
    <n v="535"/>
    <n v="215"/>
    <n v="22"/>
    <n v="4.0999999999999996"/>
    <n v="578.15599999999995"/>
    <n v="35.753"/>
    <n v="46723.879000000001"/>
    <n v="44954.953000000001"/>
  </r>
  <r>
    <x v="6"/>
    <n v="6"/>
    <x v="9"/>
    <n v="623"/>
    <n v="212"/>
    <n v="23"/>
    <n v="4.0999999999999996"/>
    <n v="741.721"/>
    <n v="41.198"/>
    <n v="58782.813000000002"/>
    <n v="56580.190999999999"/>
  </r>
  <r>
    <x v="6"/>
    <n v="6"/>
    <x v="10"/>
    <n v="596"/>
    <n v="296"/>
    <n v="24"/>
    <n v="4.0999999999999996"/>
    <n v="874.27700000000004"/>
    <n v="45.734000000000002"/>
    <n v="67837.25"/>
    <n v="65276.406000000003"/>
  </r>
  <r>
    <x v="6"/>
    <n v="6"/>
    <x v="11"/>
    <n v="535"/>
    <n v="308"/>
    <n v="24"/>
    <n v="5.0999999999999996"/>
    <n v="862.4"/>
    <n v="43.661000000000001"/>
    <n v="67660.226999999999"/>
    <n v="65106.66"/>
  </r>
  <r>
    <x v="6"/>
    <n v="6"/>
    <x v="12"/>
    <n v="557"/>
    <n v="287"/>
    <n v="25"/>
    <n v="3.6"/>
    <n v="863.34900000000005"/>
    <n v="47.713000000000001"/>
    <n v="66320.656000000003"/>
    <n v="63821.762000000002"/>
  </r>
  <r>
    <x v="6"/>
    <n v="6"/>
    <x v="13"/>
    <n v="538"/>
    <n v="289"/>
    <n v="25"/>
    <n v="5.0999999999999996"/>
    <n v="809.68600000000004"/>
    <n v="43.497"/>
    <n v="63555.625"/>
    <n v="61167.66"/>
  </r>
  <r>
    <x v="6"/>
    <n v="6"/>
    <x v="14"/>
    <n v="292"/>
    <n v="343"/>
    <n v="24"/>
    <n v="3.1"/>
    <n v="588.12400000000002"/>
    <n v="40.686"/>
    <n v="46775.055"/>
    <n v="45004.394999999997"/>
  </r>
  <r>
    <x v="6"/>
    <n v="6"/>
    <x v="15"/>
    <n v="125"/>
    <n v="311"/>
    <n v="24"/>
    <n v="3.1"/>
    <n v="387.94200000000001"/>
    <n v="34.755000000000003"/>
    <n v="31713.775000000001"/>
    <n v="30415.442999999999"/>
  </r>
  <r>
    <x v="6"/>
    <n v="6"/>
    <x v="16"/>
    <n v="88"/>
    <n v="248"/>
    <n v="24"/>
    <n v="3.1"/>
    <n v="276.78699999999998"/>
    <n v="31.134"/>
    <n v="22887.516"/>
    <n v="21830.050999999999"/>
  </r>
  <r>
    <x v="6"/>
    <n v="6"/>
    <x v="17"/>
    <n v="86"/>
    <n v="148"/>
    <n v="23"/>
    <n v="2.6"/>
    <n v="158.16"/>
    <n v="26.789000000000001"/>
    <n v="13050.688"/>
    <n v="12230.380999999999"/>
  </r>
  <r>
    <x v="6"/>
    <n v="6"/>
    <x v="18"/>
    <n v="42"/>
    <n v="55"/>
    <n v="21"/>
    <n v="2.6"/>
    <n v="50.18"/>
    <n v="21.152000000000001"/>
    <n v="4314.9179999999997"/>
    <n v="3677.576"/>
  </r>
  <r>
    <x v="6"/>
    <n v="6"/>
    <x v="19"/>
    <n v="0"/>
    <n v="0"/>
    <n v="18"/>
    <n v="0"/>
    <n v="0"/>
    <n v="18"/>
    <n v="0"/>
    <n v="0"/>
  </r>
  <r>
    <x v="6"/>
    <n v="6"/>
    <x v="20"/>
    <n v="0"/>
    <n v="0"/>
    <n v="17"/>
    <n v="2.1"/>
    <n v="0"/>
    <n v="17"/>
    <n v="0"/>
    <n v="0"/>
  </r>
  <r>
    <x v="6"/>
    <n v="6"/>
    <x v="21"/>
    <n v="0"/>
    <n v="0"/>
    <n v="16"/>
    <n v="0"/>
    <n v="0"/>
    <n v="16"/>
    <n v="0"/>
    <n v="0"/>
  </r>
  <r>
    <x v="6"/>
    <n v="6"/>
    <x v="22"/>
    <n v="0"/>
    <n v="0"/>
    <n v="17"/>
    <n v="0"/>
    <n v="0"/>
    <n v="17"/>
    <n v="0"/>
    <n v="0"/>
  </r>
  <r>
    <x v="6"/>
    <n v="6"/>
    <x v="23"/>
    <n v="0"/>
    <n v="0"/>
    <n v="16"/>
    <n v="0"/>
    <n v="0"/>
    <n v="16"/>
    <n v="0"/>
    <n v="0"/>
  </r>
  <r>
    <x v="6"/>
    <n v="7"/>
    <x v="0"/>
    <n v="0"/>
    <n v="0"/>
    <n v="15"/>
    <n v="1.5"/>
    <n v="0"/>
    <n v="15"/>
    <n v="0"/>
    <n v="0"/>
  </r>
  <r>
    <x v="6"/>
    <n v="7"/>
    <x v="1"/>
    <n v="0"/>
    <n v="0"/>
    <n v="15"/>
    <n v="1.5"/>
    <n v="0"/>
    <n v="15"/>
    <n v="0"/>
    <n v="0"/>
  </r>
  <r>
    <x v="6"/>
    <n v="7"/>
    <x v="2"/>
    <n v="0"/>
    <n v="0"/>
    <n v="14"/>
    <n v="1.5"/>
    <n v="0"/>
    <n v="14"/>
    <n v="0"/>
    <n v="0"/>
  </r>
  <r>
    <x v="6"/>
    <n v="7"/>
    <x v="3"/>
    <n v="0"/>
    <n v="0"/>
    <n v="15"/>
    <n v="1.5"/>
    <n v="0"/>
    <n v="15"/>
    <n v="0"/>
    <n v="0"/>
  </r>
  <r>
    <x v="6"/>
    <n v="7"/>
    <x v="4"/>
    <n v="10"/>
    <n v="0"/>
    <n v="16"/>
    <n v="1.5"/>
    <n v="0"/>
    <n v="16"/>
    <n v="0"/>
    <n v="0"/>
  </r>
  <r>
    <x v="6"/>
    <n v="7"/>
    <x v="5"/>
    <n v="58"/>
    <n v="78"/>
    <n v="16"/>
    <n v="1.5"/>
    <n v="68.432000000000002"/>
    <n v="15.815"/>
    <n v="5996.1549999999997"/>
    <n v="5325.6210000000001"/>
  </r>
  <r>
    <x v="6"/>
    <n v="7"/>
    <x v="6"/>
    <n v="102"/>
    <n v="176"/>
    <n v="17"/>
    <n v="1.5"/>
    <n v="187.96"/>
    <n v="21.326000000000001"/>
    <n v="15920.349"/>
    <n v="15034.263999999999"/>
  </r>
  <r>
    <x v="6"/>
    <n v="7"/>
    <x v="7"/>
    <n v="135"/>
    <n v="257"/>
    <n v="20"/>
    <n v="1.5"/>
    <n v="310.387"/>
    <n v="29.074999999999999"/>
    <n v="25837.893"/>
    <n v="24702.865000000002"/>
  </r>
  <r>
    <x v="6"/>
    <n v="7"/>
    <x v="8"/>
    <n v="310"/>
    <n v="285"/>
    <n v="21"/>
    <n v="2.6"/>
    <n v="491.52"/>
    <n v="34.271000000000001"/>
    <n v="40144.707000000002"/>
    <n v="38591.504000000001"/>
  </r>
  <r>
    <x v="6"/>
    <n v="7"/>
    <x v="9"/>
    <n v="417"/>
    <n v="303"/>
    <n v="23"/>
    <n v="2.6"/>
    <n v="659.39700000000005"/>
    <n v="41.484999999999999"/>
    <n v="52214.163999999997"/>
    <n v="50253.925999999999"/>
  </r>
  <r>
    <x v="6"/>
    <n v="7"/>
    <x v="10"/>
    <n v="488"/>
    <n v="320"/>
    <n v="24"/>
    <n v="3.1"/>
    <n v="796.26199999999994"/>
    <n v="45.527000000000001"/>
    <n v="61852.616999999998"/>
    <n v="59531.675999999999"/>
  </r>
  <r>
    <x v="6"/>
    <n v="7"/>
    <x v="11"/>
    <n v="583"/>
    <n v="293"/>
    <n v="26"/>
    <n v="3.6"/>
    <n v="896.08500000000004"/>
    <n v="49.289000000000001"/>
    <n v="68264.554999999993"/>
    <n v="65686.116999999998"/>
  </r>
  <r>
    <x v="6"/>
    <n v="7"/>
    <x v="12"/>
    <n v="599"/>
    <n v="313"/>
    <n v="28"/>
    <n v="4.5999999999999996"/>
    <n v="930.90099999999995"/>
    <n v="50.466999999999999"/>
    <n v="70473.648000000001"/>
    <n v="67803.25"/>
  </r>
  <r>
    <x v="6"/>
    <n v="7"/>
    <x v="13"/>
    <n v="532"/>
    <n v="289"/>
    <n v="27"/>
    <n v="4.0999999999999996"/>
    <n v="804.31100000000004"/>
    <n v="47.521000000000001"/>
    <n v="61826.375"/>
    <n v="59506.457000000002"/>
  </r>
  <r>
    <x v="6"/>
    <n v="7"/>
    <x v="14"/>
    <n v="346"/>
    <n v="334"/>
    <n v="28"/>
    <n v="3.1"/>
    <n v="623.73400000000004"/>
    <n v="45.515999999999998"/>
    <n v="48382.711000000003"/>
    <n v="46557.065999999999"/>
  </r>
  <r>
    <x v="6"/>
    <n v="7"/>
    <x v="15"/>
    <n v="332"/>
    <n v="272"/>
    <n v="28"/>
    <n v="2.1"/>
    <n v="490.93799999999999"/>
    <n v="43.329000000000001"/>
    <n v="38279.718999999997"/>
    <n v="36784.980000000003"/>
  </r>
  <r>
    <x v="6"/>
    <n v="7"/>
    <x v="16"/>
    <n v="141"/>
    <n v="237"/>
    <n v="27"/>
    <n v="0"/>
    <n v="292.99400000000003"/>
    <n v="42.54"/>
    <n v="22772.463"/>
    <n v="21717.963"/>
  </r>
  <r>
    <x v="6"/>
    <n v="7"/>
    <x v="17"/>
    <n v="57"/>
    <n v="142"/>
    <n v="25"/>
    <n v="0"/>
    <n v="145.66300000000001"/>
    <n v="32.773000000000003"/>
    <n v="11788.106"/>
    <n v="10995.852000000001"/>
  </r>
  <r>
    <x v="6"/>
    <n v="7"/>
    <x v="18"/>
    <n v="21"/>
    <n v="54"/>
    <n v="23"/>
    <n v="0"/>
    <n v="48.851999999999997"/>
    <n v="24.398"/>
    <n v="4174.6379999999999"/>
    <n v="3540.0210000000002"/>
  </r>
  <r>
    <x v="6"/>
    <n v="7"/>
    <x v="19"/>
    <n v="0"/>
    <n v="0"/>
    <n v="20"/>
    <n v="2.1"/>
    <n v="0"/>
    <n v="20"/>
    <n v="0"/>
    <n v="0"/>
  </r>
  <r>
    <x v="6"/>
    <n v="7"/>
    <x v="20"/>
    <n v="0"/>
    <n v="0"/>
    <n v="18"/>
    <n v="1.5"/>
    <n v="0"/>
    <n v="18"/>
    <n v="0"/>
    <n v="0"/>
  </r>
  <r>
    <x v="6"/>
    <n v="7"/>
    <x v="21"/>
    <n v="0"/>
    <n v="0"/>
    <n v="17"/>
    <n v="2.6"/>
    <n v="0"/>
    <n v="17"/>
    <n v="0"/>
    <n v="0"/>
  </r>
  <r>
    <x v="6"/>
    <n v="7"/>
    <x v="22"/>
    <n v="0"/>
    <n v="0"/>
    <n v="16"/>
    <n v="1.5"/>
    <n v="0"/>
    <n v="16"/>
    <n v="0"/>
    <n v="0"/>
  </r>
  <r>
    <x v="6"/>
    <n v="7"/>
    <x v="23"/>
    <n v="0"/>
    <n v="0"/>
    <n v="16"/>
    <n v="2.1"/>
    <n v="0"/>
    <n v="16"/>
    <n v="0"/>
    <n v="0"/>
  </r>
  <r>
    <x v="6"/>
    <n v="8"/>
    <x v="0"/>
    <n v="0"/>
    <n v="0"/>
    <n v="16"/>
    <n v="0"/>
    <n v="0"/>
    <n v="16"/>
    <n v="0"/>
    <n v="0"/>
  </r>
  <r>
    <x v="6"/>
    <n v="8"/>
    <x v="1"/>
    <n v="0"/>
    <n v="0"/>
    <n v="16"/>
    <n v="1.5"/>
    <n v="0"/>
    <n v="16"/>
    <n v="0"/>
    <n v="0"/>
  </r>
  <r>
    <x v="6"/>
    <n v="8"/>
    <x v="2"/>
    <n v="0"/>
    <n v="0"/>
    <n v="14"/>
    <n v="1.5"/>
    <n v="0"/>
    <n v="14"/>
    <n v="0"/>
    <n v="0"/>
  </r>
  <r>
    <x v="6"/>
    <n v="8"/>
    <x v="3"/>
    <n v="0"/>
    <n v="0"/>
    <n v="14"/>
    <n v="1.5"/>
    <n v="0"/>
    <n v="14"/>
    <n v="0"/>
    <n v="0"/>
  </r>
  <r>
    <x v="6"/>
    <n v="8"/>
    <x v="4"/>
    <n v="0"/>
    <n v="0"/>
    <n v="14"/>
    <n v="0"/>
    <n v="0"/>
    <n v="14"/>
    <n v="0"/>
    <n v="0"/>
  </r>
  <r>
    <x v="6"/>
    <n v="8"/>
    <x v="5"/>
    <n v="7"/>
    <n v="68"/>
    <n v="16"/>
    <n v="0"/>
    <n v="60.914000000000001"/>
    <n v="14.554"/>
    <n v="5479.0010000000002"/>
    <n v="4818.78"/>
  </r>
  <r>
    <x v="6"/>
    <n v="8"/>
    <x v="6"/>
    <n v="64"/>
    <n v="160"/>
    <n v="18"/>
    <n v="0"/>
    <n v="164.07"/>
    <n v="23.361999999999998"/>
    <n v="13892.717000000001"/>
    <n v="13053.4"/>
  </r>
  <r>
    <x v="6"/>
    <n v="8"/>
    <x v="7"/>
    <n v="209"/>
    <n v="239"/>
    <n v="21"/>
    <n v="0"/>
    <n v="328.48399999999998"/>
    <n v="34.869999999999997"/>
    <n v="26419.053"/>
    <n v="25268.398000000001"/>
  </r>
  <r>
    <x v="6"/>
    <n v="8"/>
    <x v="8"/>
    <n v="383"/>
    <n v="274"/>
    <n v="23"/>
    <n v="2.1"/>
    <n v="529.41099999999994"/>
    <n v="38.29"/>
    <n v="42339.675999999999"/>
    <n v="40716.144999999997"/>
  </r>
  <r>
    <x v="6"/>
    <n v="8"/>
    <x v="9"/>
    <n v="713"/>
    <n v="184"/>
    <n v="26"/>
    <n v="3.1"/>
    <n v="787.59699999999998"/>
    <n v="46.856999999999999"/>
    <n v="60607.824000000001"/>
    <n v="58335.25"/>
  </r>
  <r>
    <x v="6"/>
    <n v="8"/>
    <x v="10"/>
    <n v="717"/>
    <n v="214"/>
    <n v="28"/>
    <n v="2.6"/>
    <n v="906.15599999999995"/>
    <n v="53.853000000000002"/>
    <n v="67334.070000000007"/>
    <n v="64793.866999999998"/>
  </r>
  <r>
    <x v="6"/>
    <n v="8"/>
    <x v="11"/>
    <n v="583"/>
    <n v="330"/>
    <n v="29"/>
    <n v="4.5999999999999996"/>
    <n v="932.86800000000005"/>
    <n v="51.537999999999997"/>
    <n v="70218.804999999993"/>
    <n v="67559.093999999997"/>
  </r>
  <r>
    <x v="6"/>
    <n v="8"/>
    <x v="12"/>
    <n v="156"/>
    <n v="414"/>
    <n v="28"/>
    <n v="3.1"/>
    <n v="576.649"/>
    <n v="44.718000000000004"/>
    <n v="44995.652000000002"/>
    <n v="43284.82"/>
  </r>
  <r>
    <x v="6"/>
    <n v="8"/>
    <x v="13"/>
    <n v="556"/>
    <n v="279"/>
    <n v="29"/>
    <n v="3.1"/>
    <n v="816.85400000000004"/>
    <n v="50.673999999999999"/>
    <n v="61749.370999999999"/>
    <n v="59432.461000000003"/>
  </r>
  <r>
    <x v="6"/>
    <n v="8"/>
    <x v="14"/>
    <n v="578"/>
    <n v="229"/>
    <n v="29"/>
    <n v="3.6"/>
    <n v="718.06600000000003"/>
    <n v="47.984000000000002"/>
    <n v="54940.847999999998"/>
    <n v="52881.781000000003"/>
  </r>
  <r>
    <x v="6"/>
    <n v="8"/>
    <x v="15"/>
    <n v="611"/>
    <n v="170"/>
    <n v="30"/>
    <n v="2.6"/>
    <n v="582.41099999999994"/>
    <n v="47.103000000000002"/>
    <n v="44336.487999999998"/>
    <n v="42647.546999999999"/>
  </r>
  <r>
    <x v="6"/>
    <n v="8"/>
    <x v="16"/>
    <n v="434"/>
    <n v="178"/>
    <n v="29"/>
    <n v="2.6"/>
    <n v="378.16500000000002"/>
    <n v="40.14"/>
    <n v="29125.055"/>
    <n v="27900.118999999999"/>
  </r>
  <r>
    <x v="6"/>
    <n v="8"/>
    <x v="17"/>
    <n v="263"/>
    <n v="128"/>
    <n v="28"/>
    <n v="2.1"/>
    <n v="184.58600000000001"/>
    <n v="33.435000000000002"/>
    <n v="13951.753000000001"/>
    <n v="13111.094999999999"/>
  </r>
  <r>
    <x v="6"/>
    <n v="8"/>
    <x v="18"/>
    <n v="78"/>
    <n v="57"/>
    <n v="27"/>
    <n v="3.1"/>
    <n v="50.987000000000002"/>
    <n v="27.41"/>
    <n v="4194.8959999999997"/>
    <n v="3559.886"/>
  </r>
  <r>
    <x v="6"/>
    <n v="8"/>
    <x v="19"/>
    <n v="0"/>
    <n v="0"/>
    <n v="25"/>
    <n v="0"/>
    <n v="0"/>
    <n v="25"/>
    <n v="0"/>
    <n v="0"/>
  </r>
  <r>
    <x v="6"/>
    <n v="8"/>
    <x v="20"/>
    <n v="0"/>
    <n v="0"/>
    <n v="24"/>
    <n v="0"/>
    <n v="0"/>
    <n v="24"/>
    <n v="0"/>
    <n v="0"/>
  </r>
  <r>
    <x v="6"/>
    <n v="8"/>
    <x v="21"/>
    <n v="0"/>
    <n v="0"/>
    <n v="24"/>
    <n v="1.5"/>
    <n v="0"/>
    <n v="24"/>
    <n v="0"/>
    <n v="0"/>
  </r>
  <r>
    <x v="6"/>
    <n v="8"/>
    <x v="22"/>
    <n v="0"/>
    <n v="0"/>
    <n v="23"/>
    <n v="0"/>
    <n v="0"/>
    <n v="23"/>
    <n v="0"/>
    <n v="0"/>
  </r>
  <r>
    <x v="6"/>
    <n v="8"/>
    <x v="23"/>
    <n v="0"/>
    <n v="0"/>
    <n v="23"/>
    <n v="2.6"/>
    <n v="0"/>
    <n v="23"/>
    <n v="0"/>
    <n v="0"/>
  </r>
  <r>
    <x v="6"/>
    <n v="9"/>
    <x v="0"/>
    <n v="0"/>
    <n v="0"/>
    <n v="23"/>
    <n v="2.6"/>
    <n v="0"/>
    <n v="23"/>
    <n v="0"/>
    <n v="0"/>
  </r>
  <r>
    <x v="6"/>
    <n v="9"/>
    <x v="1"/>
    <n v="0"/>
    <n v="0"/>
    <n v="23"/>
    <n v="2.1"/>
    <n v="0"/>
    <n v="23"/>
    <n v="0"/>
    <n v="0"/>
  </r>
  <r>
    <x v="6"/>
    <n v="9"/>
    <x v="2"/>
    <n v="0"/>
    <n v="0"/>
    <n v="23"/>
    <n v="3.6"/>
    <n v="0"/>
    <n v="23"/>
    <n v="0"/>
    <n v="0"/>
  </r>
  <r>
    <x v="6"/>
    <n v="9"/>
    <x v="3"/>
    <n v="0"/>
    <n v="0"/>
    <n v="22"/>
    <n v="1.5"/>
    <n v="0"/>
    <n v="22"/>
    <n v="0"/>
    <n v="0"/>
  </r>
  <r>
    <x v="6"/>
    <n v="9"/>
    <x v="4"/>
    <n v="0"/>
    <n v="0"/>
    <n v="23"/>
    <n v="1.5"/>
    <n v="0"/>
    <n v="23"/>
    <n v="0"/>
    <n v="0"/>
  </r>
  <r>
    <x v="6"/>
    <n v="9"/>
    <x v="5"/>
    <n v="0"/>
    <n v="40"/>
    <n v="23"/>
    <n v="2.1"/>
    <n v="37.719000000000001"/>
    <n v="22.134"/>
    <n v="3287.4949999999999"/>
    <n v="2669.9609999999998"/>
  </r>
  <r>
    <x v="6"/>
    <n v="9"/>
    <x v="6"/>
    <n v="0"/>
    <n v="110"/>
    <n v="24"/>
    <n v="3.6"/>
    <n v="103.167"/>
    <n v="25.170999999999999"/>
    <n v="8865.2119999999995"/>
    <n v="8135.8130000000001"/>
  </r>
  <r>
    <x v="6"/>
    <n v="9"/>
    <x v="7"/>
    <n v="246"/>
    <n v="227"/>
    <n v="24"/>
    <n v="2.6"/>
    <n v="336.51299999999998"/>
    <n v="32.18"/>
    <n v="27340.721000000001"/>
    <n v="26165.046999999999"/>
  </r>
  <r>
    <x v="6"/>
    <n v="9"/>
    <x v="8"/>
    <n v="383"/>
    <n v="288"/>
    <n v="26"/>
    <n v="3.6"/>
    <n v="542.96199999999999"/>
    <n v="39.332000000000001"/>
    <n v="43203.902000000002"/>
    <n v="41552.226999999999"/>
  </r>
  <r>
    <x v="6"/>
    <n v="9"/>
    <x v="9"/>
    <n v="60"/>
    <n v="328"/>
    <n v="27.2"/>
    <n v="2.1"/>
    <n v="371.35199999999998"/>
    <n v="38.783999999999999"/>
    <n v="29852.455000000002"/>
    <n v="28607.127"/>
  </r>
  <r>
    <x v="6"/>
    <n v="9"/>
    <x v="10"/>
    <n v="133"/>
    <n v="411"/>
    <n v="28"/>
    <n v="0.5"/>
    <n v="540.56399999999996"/>
    <n v="49.143999999999998"/>
    <n v="41207.910000000003"/>
    <n v="39620.843999999997"/>
  </r>
  <r>
    <x v="6"/>
    <n v="9"/>
    <x v="11"/>
    <n v="553"/>
    <n v="304"/>
    <n v="28.5"/>
    <n v="0.5"/>
    <n v="876.52800000000002"/>
    <n v="61.758000000000003"/>
    <n v="62357.281000000003"/>
    <n v="60016.582000000002"/>
  </r>
  <r>
    <x v="6"/>
    <n v="9"/>
    <x v="12"/>
    <n v="444"/>
    <n v="365"/>
    <n v="29"/>
    <n v="4.5999999999999996"/>
    <n v="829.44"/>
    <n v="49.122999999999998"/>
    <n v="63243.495999999999"/>
    <n v="60867.887000000002"/>
  </r>
  <r>
    <x v="6"/>
    <n v="9"/>
    <x v="13"/>
    <n v="72"/>
    <n v="341"/>
    <n v="30"/>
    <n v="3.6"/>
    <n v="404.39400000000001"/>
    <n v="41.331000000000003"/>
    <n v="32105.35"/>
    <n v="30795.717000000001"/>
  </r>
  <r>
    <x v="6"/>
    <n v="9"/>
    <x v="14"/>
    <n v="12"/>
    <n v="279"/>
    <n v="30"/>
    <n v="3.1"/>
    <n v="277.82600000000002"/>
    <n v="37.296999999999997"/>
    <n v="22508.976999999999"/>
    <n v="21461.245999999999"/>
  </r>
  <r>
    <x v="6"/>
    <n v="9"/>
    <x v="15"/>
    <n v="12"/>
    <n v="217"/>
    <n v="29"/>
    <n v="1.5"/>
    <n v="214.971"/>
    <n v="35.584000000000003"/>
    <n v="17556.41"/>
    <n v="16631.565999999999"/>
  </r>
  <r>
    <x v="6"/>
    <n v="9"/>
    <x v="16"/>
    <n v="0"/>
    <n v="71"/>
    <n v="21"/>
    <n v="0"/>
    <n v="67.314999999999998"/>
    <n v="24.29"/>
    <n v="5808.4219999999996"/>
    <n v="5141.6419999999998"/>
  </r>
  <r>
    <x v="6"/>
    <n v="9"/>
    <x v="17"/>
    <n v="0"/>
    <n v="56"/>
    <n v="22"/>
    <n v="2.6"/>
    <n v="53.037999999999997"/>
    <n v="21.893000000000001"/>
    <n v="4627.8990000000003"/>
    <n v="3984.45"/>
  </r>
  <r>
    <x v="6"/>
    <n v="9"/>
    <x v="18"/>
    <n v="0"/>
    <n v="16"/>
    <n v="22"/>
    <n v="2.6"/>
    <n v="15.112"/>
    <n v="20.728000000000002"/>
    <n v="1325.729"/>
    <n v="745.01900000000001"/>
  </r>
  <r>
    <x v="6"/>
    <n v="9"/>
    <x v="19"/>
    <n v="0"/>
    <n v="0"/>
    <n v="22"/>
    <n v="2.1"/>
    <n v="0"/>
    <n v="22"/>
    <n v="0"/>
    <n v="0"/>
  </r>
  <r>
    <x v="6"/>
    <n v="9"/>
    <x v="20"/>
    <n v="0"/>
    <n v="0"/>
    <n v="21"/>
    <n v="2.6"/>
    <n v="0"/>
    <n v="21"/>
    <n v="0"/>
    <n v="0"/>
  </r>
  <r>
    <x v="6"/>
    <n v="9"/>
    <x v="21"/>
    <n v="0"/>
    <n v="0"/>
    <n v="21"/>
    <n v="2.1"/>
    <n v="0"/>
    <n v="21"/>
    <n v="0"/>
    <n v="0"/>
  </r>
  <r>
    <x v="6"/>
    <n v="9"/>
    <x v="22"/>
    <n v="0"/>
    <n v="0"/>
    <n v="20"/>
    <n v="2.6"/>
    <n v="0"/>
    <n v="20"/>
    <n v="0"/>
    <n v="0"/>
  </r>
  <r>
    <x v="6"/>
    <n v="9"/>
    <x v="23"/>
    <n v="0"/>
    <n v="0"/>
    <n v="20"/>
    <n v="0"/>
    <n v="0"/>
    <n v="20"/>
    <n v="0"/>
    <n v="0"/>
  </r>
  <r>
    <x v="6"/>
    <n v="10"/>
    <x v="0"/>
    <n v="0"/>
    <n v="0"/>
    <n v="20"/>
    <n v="1.5"/>
    <n v="0"/>
    <n v="20"/>
    <n v="0"/>
    <n v="0"/>
  </r>
  <r>
    <x v="6"/>
    <n v="10"/>
    <x v="1"/>
    <n v="0"/>
    <n v="0"/>
    <n v="20"/>
    <n v="1.5"/>
    <n v="0"/>
    <n v="20"/>
    <n v="0"/>
    <n v="0"/>
  </r>
  <r>
    <x v="6"/>
    <n v="10"/>
    <x v="2"/>
    <n v="0"/>
    <n v="0"/>
    <n v="19"/>
    <n v="0"/>
    <n v="0"/>
    <n v="19"/>
    <n v="0"/>
    <n v="0"/>
  </r>
  <r>
    <x v="6"/>
    <n v="10"/>
    <x v="3"/>
    <n v="0"/>
    <n v="0"/>
    <n v="19"/>
    <n v="0"/>
    <n v="0"/>
    <n v="19"/>
    <n v="0"/>
    <n v="0"/>
  </r>
  <r>
    <x v="6"/>
    <n v="10"/>
    <x v="4"/>
    <n v="0"/>
    <n v="0"/>
    <n v="20"/>
    <n v="2.6"/>
    <n v="0"/>
    <n v="20"/>
    <n v="0"/>
    <n v="0"/>
  </r>
  <r>
    <x v="6"/>
    <n v="10"/>
    <x v="5"/>
    <n v="44"/>
    <n v="73"/>
    <n v="20"/>
    <n v="1.5"/>
    <n v="63.816000000000003"/>
    <n v="19.788"/>
    <n v="5526.3760000000002"/>
    <n v="4865.2139999999999"/>
  </r>
  <r>
    <x v="6"/>
    <n v="10"/>
    <x v="6"/>
    <n v="76"/>
    <n v="164"/>
    <n v="21"/>
    <n v="3.1"/>
    <n v="170.44"/>
    <n v="24.082999999999998"/>
    <n v="14333.65"/>
    <n v="13484.281999999999"/>
  </r>
  <r>
    <x v="6"/>
    <n v="10"/>
    <x v="7"/>
    <n v="216"/>
    <n v="230"/>
    <n v="20"/>
    <n v="4.5999999999999996"/>
    <n v="322.99200000000002"/>
    <n v="26.521999999999998"/>
    <n v="27014.66"/>
    <n v="25847.870999999999"/>
  </r>
  <r>
    <x v="6"/>
    <n v="10"/>
    <x v="8"/>
    <n v="6"/>
    <n v="176"/>
    <n v="20"/>
    <n v="4.0999999999999996"/>
    <n v="171.67"/>
    <n v="23.597000000000001"/>
    <n v="14855.127"/>
    <n v="13993.786"/>
  </r>
  <r>
    <x v="6"/>
    <n v="10"/>
    <x v="9"/>
    <n v="623"/>
    <n v="228"/>
    <n v="22"/>
    <n v="6.2"/>
    <n v="756.78899999999999"/>
    <n v="36.158000000000001"/>
    <n v="61514.754000000001"/>
    <n v="59206.987999999998"/>
  </r>
  <r>
    <x v="6"/>
    <n v="10"/>
    <x v="10"/>
    <n v="729"/>
    <n v="211"/>
    <n v="23"/>
    <n v="5.0999999999999996"/>
    <n v="914.22900000000004"/>
    <n v="43.527000000000001"/>
    <n v="71747.437999999995"/>
    <n v="69023.258000000002"/>
  </r>
  <r>
    <x v="6"/>
    <n v="10"/>
    <x v="11"/>
    <n v="799"/>
    <n v="176"/>
    <n v="24"/>
    <n v="6.2"/>
    <n v="988.02200000000005"/>
    <n v="44.055"/>
    <n v="77358.508000000002"/>
    <n v="74390.835999999996"/>
  </r>
  <r>
    <x v="6"/>
    <n v="10"/>
    <x v="12"/>
    <n v="815"/>
    <n v="166"/>
    <n v="25"/>
    <n v="4.0999999999999996"/>
    <n v="993.17200000000003"/>
    <n v="50.101999999999997"/>
    <n v="75334.054999999993"/>
    <n v="72455.476999999999"/>
  </r>
  <r>
    <x v="6"/>
    <n v="10"/>
    <x v="13"/>
    <n v="765"/>
    <n v="182"/>
    <n v="25"/>
    <n v="5.7"/>
    <n v="912.92499999999995"/>
    <n v="44.698"/>
    <n v="71210.116999999998"/>
    <n v="68508.687999999995"/>
  </r>
  <r>
    <x v="6"/>
    <n v="10"/>
    <x v="14"/>
    <n v="739"/>
    <n v="165"/>
    <n v="25"/>
    <n v="5.0999999999999996"/>
    <n v="784.64700000000005"/>
    <n v="43.06"/>
    <n v="61566.733999999997"/>
    <n v="59256.945"/>
  </r>
  <r>
    <x v="6"/>
    <n v="10"/>
    <x v="15"/>
    <n v="688"/>
    <n v="147"/>
    <n v="26"/>
    <n v="4.0999999999999996"/>
    <n v="610.97699999999998"/>
    <n v="41.604999999999997"/>
    <n v="47810.285000000003"/>
    <n v="46004.315999999999"/>
  </r>
  <r>
    <x v="6"/>
    <n v="10"/>
    <x v="16"/>
    <n v="616"/>
    <n v="118"/>
    <n v="24"/>
    <n v="5.0999999999999996"/>
    <n v="407.53"/>
    <n v="33.095999999999997"/>
    <n v="32123.145"/>
    <n v="30812.995999999999"/>
  </r>
  <r>
    <x v="6"/>
    <n v="10"/>
    <x v="17"/>
    <n v="475"/>
    <n v="92"/>
    <n v="23"/>
    <n v="5.0999999999999996"/>
    <n v="204.703"/>
    <n v="27.109000000000002"/>
    <n v="15021.066999999999"/>
    <n v="14155.897999999999"/>
  </r>
  <r>
    <x v="6"/>
    <n v="10"/>
    <x v="18"/>
    <n v="250"/>
    <n v="46"/>
    <n v="22"/>
    <n v="3.6"/>
    <n v="42.393999999999998"/>
    <n v="22.067"/>
    <n v="3244.125"/>
    <n v="2627.4189999999999"/>
  </r>
  <r>
    <x v="6"/>
    <n v="10"/>
    <x v="19"/>
    <n v="0"/>
    <n v="0"/>
    <n v="20"/>
    <n v="3.1"/>
    <n v="0"/>
    <n v="20"/>
    <n v="0"/>
    <n v="0"/>
  </r>
  <r>
    <x v="6"/>
    <n v="10"/>
    <x v="20"/>
    <n v="0"/>
    <n v="0"/>
    <n v="19"/>
    <n v="5.0999999999999996"/>
    <n v="0"/>
    <n v="19"/>
    <n v="0"/>
    <n v="0"/>
  </r>
  <r>
    <x v="6"/>
    <n v="10"/>
    <x v="21"/>
    <n v="0"/>
    <n v="0"/>
    <n v="18"/>
    <n v="4.0999999999999996"/>
    <n v="0"/>
    <n v="18"/>
    <n v="0"/>
    <n v="0"/>
  </r>
  <r>
    <x v="6"/>
    <n v="10"/>
    <x v="22"/>
    <n v="0"/>
    <n v="0"/>
    <n v="18"/>
    <n v="4.5999999999999996"/>
    <n v="0"/>
    <n v="18"/>
    <n v="0"/>
    <n v="0"/>
  </r>
  <r>
    <x v="6"/>
    <n v="10"/>
    <x v="23"/>
    <n v="0"/>
    <n v="0"/>
    <n v="17"/>
    <n v="2.6"/>
    <n v="0"/>
    <n v="17"/>
    <n v="0"/>
    <n v="0"/>
  </r>
  <r>
    <x v="6"/>
    <n v="11"/>
    <x v="0"/>
    <n v="0"/>
    <n v="0"/>
    <n v="16"/>
    <n v="1.5"/>
    <n v="0"/>
    <n v="16"/>
    <n v="0"/>
    <n v="0"/>
  </r>
  <r>
    <x v="6"/>
    <n v="11"/>
    <x v="1"/>
    <n v="0"/>
    <n v="0"/>
    <n v="12"/>
    <n v="0"/>
    <n v="0"/>
    <n v="12"/>
    <n v="0"/>
    <n v="0"/>
  </r>
  <r>
    <x v="6"/>
    <n v="11"/>
    <x v="2"/>
    <n v="0"/>
    <n v="0"/>
    <n v="11"/>
    <n v="0"/>
    <n v="0"/>
    <n v="11"/>
    <n v="0"/>
    <n v="0"/>
  </r>
  <r>
    <x v="6"/>
    <n v="11"/>
    <x v="3"/>
    <n v="0"/>
    <n v="0"/>
    <n v="11"/>
    <n v="0"/>
    <n v="0"/>
    <n v="11"/>
    <n v="0"/>
    <n v="0"/>
  </r>
  <r>
    <x v="6"/>
    <n v="11"/>
    <x v="4"/>
    <n v="0"/>
    <n v="0"/>
    <n v="14"/>
    <n v="4.5999999999999996"/>
    <n v="0"/>
    <n v="14"/>
    <n v="0"/>
    <n v="0"/>
  </r>
  <r>
    <x v="6"/>
    <n v="11"/>
    <x v="5"/>
    <n v="176"/>
    <n v="73"/>
    <n v="15"/>
    <n v="2.1"/>
    <n v="64.867000000000004"/>
    <n v="14.73"/>
    <n v="5469.1629999999996"/>
    <n v="4809.1360000000004"/>
  </r>
  <r>
    <x v="6"/>
    <n v="11"/>
    <x v="6"/>
    <n v="452"/>
    <n v="117"/>
    <n v="16"/>
    <n v="3.1"/>
    <n v="224.184"/>
    <n v="20.48"/>
    <n v="17342.370999999999"/>
    <n v="16422.650000000001"/>
  </r>
  <r>
    <x v="6"/>
    <n v="11"/>
    <x v="7"/>
    <n v="585"/>
    <n v="134"/>
    <n v="18"/>
    <n v="4.0999999999999996"/>
    <n v="411.25"/>
    <n v="27.247"/>
    <n v="33466.012000000002"/>
    <n v="32116.705000000002"/>
  </r>
  <r>
    <x v="6"/>
    <n v="11"/>
    <x v="8"/>
    <n v="645"/>
    <n v="164"/>
    <n v="18"/>
    <n v="4.5999999999999996"/>
    <n v="601.95699999999999"/>
    <n v="31.65"/>
    <n v="49540.851999999999"/>
    <n v="47675.050999999999"/>
  </r>
  <r>
    <x v="6"/>
    <n v="11"/>
    <x v="9"/>
    <n v="671"/>
    <n v="196"/>
    <n v="19"/>
    <n v="5.7"/>
    <n v="764.33299999999997"/>
    <n v="34.814999999999998"/>
    <n v="62530.457000000002"/>
    <n v="60182.953000000001"/>
  </r>
  <r>
    <x v="6"/>
    <n v="11"/>
    <x v="10"/>
    <n v="735"/>
    <n v="206"/>
    <n v="21"/>
    <n v="5.0999999999999996"/>
    <n v="914.68"/>
    <n v="41.543999999999997"/>
    <n v="72515.491999999998"/>
    <n v="69758.616999999998"/>
  </r>
  <r>
    <x v="6"/>
    <n v="11"/>
    <x v="11"/>
    <n v="805"/>
    <n v="171"/>
    <n v="21"/>
    <n v="6.2"/>
    <n v="988.97"/>
    <n v="41.045999999999999"/>
    <n v="78635.516000000003"/>
    <n v="75610.929999999993"/>
  </r>
  <r>
    <x v="6"/>
    <n v="11"/>
    <x v="12"/>
    <n v="779"/>
    <n v="188"/>
    <n v="22"/>
    <n v="5.7"/>
    <n v="979.87"/>
    <n v="43.042000000000002"/>
    <n v="77121.156000000003"/>
    <n v="74164"/>
  </r>
  <r>
    <x v="6"/>
    <n v="11"/>
    <x v="13"/>
    <n v="765"/>
    <n v="182"/>
    <n v="22"/>
    <n v="5.0999999999999996"/>
    <n v="913.15599999999995"/>
    <n v="42.984999999999999"/>
    <n v="71860.070000000007"/>
    <n v="69131.108999999997"/>
  </r>
  <r>
    <x v="6"/>
    <n v="11"/>
    <x v="14"/>
    <n v="703"/>
    <n v="182"/>
    <n v="23"/>
    <n v="4.0999999999999996"/>
    <n v="774.654"/>
    <n v="42.866999999999997"/>
    <n v="60849.921999999999"/>
    <n v="58567.976999999999"/>
  </r>
  <r>
    <x v="6"/>
    <n v="11"/>
    <x v="15"/>
    <n v="700"/>
    <n v="139"/>
    <n v="23"/>
    <n v="4.5999999999999996"/>
    <n v="611.05700000000002"/>
    <n v="37.817999999999998"/>
    <n v="48729"/>
    <n v="46891.394999999997"/>
  </r>
  <r>
    <x v="6"/>
    <n v="11"/>
    <x v="16"/>
    <n v="616"/>
    <n v="118"/>
    <n v="23"/>
    <n v="4.0999999999999996"/>
    <n v="407.60500000000002"/>
    <n v="33.261000000000003"/>
    <n v="32103.447"/>
    <n v="30793.868999999999"/>
  </r>
  <r>
    <x v="6"/>
    <n v="11"/>
    <x v="17"/>
    <n v="446"/>
    <n v="97"/>
    <n v="22"/>
    <n v="3.6"/>
    <n v="202.05600000000001"/>
    <n v="26.876999999999999"/>
    <n v="14958.584999999999"/>
    <n v="14094.857"/>
  </r>
  <r>
    <x v="6"/>
    <n v="11"/>
    <x v="18"/>
    <n v="234"/>
    <n v="48"/>
    <n v="21"/>
    <n v="3.6"/>
    <n v="43.564"/>
    <n v="21.064"/>
    <n v="3396.6660000000002"/>
    <n v="2777.0450000000001"/>
  </r>
  <r>
    <x v="6"/>
    <n v="11"/>
    <x v="19"/>
    <n v="0"/>
    <n v="0"/>
    <n v="16"/>
    <n v="2.1"/>
    <n v="0"/>
    <n v="16"/>
    <n v="0"/>
    <n v="0"/>
  </r>
  <r>
    <x v="6"/>
    <n v="11"/>
    <x v="20"/>
    <n v="0"/>
    <n v="0"/>
    <n v="14"/>
    <n v="2.1"/>
    <n v="0"/>
    <n v="14"/>
    <n v="0"/>
    <n v="0"/>
  </r>
  <r>
    <x v="6"/>
    <n v="11"/>
    <x v="21"/>
    <n v="0"/>
    <n v="0"/>
    <n v="13"/>
    <n v="0"/>
    <n v="0"/>
    <n v="13"/>
    <n v="0"/>
    <n v="0"/>
  </r>
  <r>
    <x v="6"/>
    <n v="11"/>
    <x v="22"/>
    <n v="0"/>
    <n v="0"/>
    <n v="12"/>
    <n v="2.1"/>
    <n v="0"/>
    <n v="12"/>
    <n v="0"/>
    <n v="0"/>
  </r>
  <r>
    <x v="6"/>
    <n v="11"/>
    <x v="23"/>
    <n v="0"/>
    <n v="0"/>
    <n v="11"/>
    <n v="2.1"/>
    <n v="0"/>
    <n v="11"/>
    <n v="0"/>
    <n v="0"/>
  </r>
  <r>
    <x v="6"/>
    <n v="12"/>
    <x v="0"/>
    <n v="0"/>
    <n v="0"/>
    <n v="11"/>
    <n v="0"/>
    <n v="0"/>
    <n v="11"/>
    <n v="0"/>
    <n v="0"/>
  </r>
  <r>
    <x v="6"/>
    <n v="12"/>
    <x v="1"/>
    <n v="0"/>
    <n v="0"/>
    <n v="10"/>
    <n v="2.1"/>
    <n v="0"/>
    <n v="10"/>
    <n v="0"/>
    <n v="0"/>
  </r>
  <r>
    <x v="6"/>
    <n v="12"/>
    <x v="2"/>
    <n v="0"/>
    <n v="0"/>
    <n v="10"/>
    <n v="1.5"/>
    <n v="0"/>
    <n v="10"/>
    <n v="0"/>
    <n v="0"/>
  </r>
  <r>
    <x v="6"/>
    <n v="12"/>
    <x v="3"/>
    <n v="0"/>
    <n v="0"/>
    <n v="9"/>
    <n v="1.5"/>
    <n v="0"/>
    <n v="9"/>
    <n v="0"/>
    <n v="0"/>
  </r>
  <r>
    <x v="6"/>
    <n v="12"/>
    <x v="4"/>
    <n v="0"/>
    <n v="0"/>
    <n v="9"/>
    <n v="0"/>
    <n v="0"/>
    <n v="9"/>
    <n v="0"/>
    <n v="0"/>
  </r>
  <r>
    <x v="6"/>
    <n v="12"/>
    <x v="5"/>
    <n v="162"/>
    <n v="76"/>
    <n v="12"/>
    <n v="0"/>
    <n v="66.364999999999995"/>
    <n v="10.577"/>
    <n v="5753.7969999999996"/>
    <n v="5088.107"/>
  </r>
  <r>
    <x v="6"/>
    <n v="12"/>
    <x v="6"/>
    <n v="376"/>
    <n v="137"/>
    <n v="16"/>
    <n v="0"/>
    <n v="222.38900000000001"/>
    <n v="24.103999999999999"/>
    <n v="17282.342000000001"/>
    <n v="16364.056"/>
  </r>
  <r>
    <x v="6"/>
    <n v="12"/>
    <x v="7"/>
    <n v="542"/>
    <n v="144"/>
    <n v="19"/>
    <n v="0"/>
    <n v="398.28800000000001"/>
    <n v="36.268000000000001"/>
    <n v="31078.6"/>
    <n v="29798.488000000001"/>
  </r>
  <r>
    <x v="6"/>
    <n v="12"/>
    <x v="8"/>
    <n v="633"/>
    <n v="167"/>
    <n v="21"/>
    <n v="1.5"/>
    <n v="596.57500000000005"/>
    <n v="40.177"/>
    <n v="47070.008000000002"/>
    <n v="45289.324000000001"/>
  </r>
  <r>
    <x v="6"/>
    <n v="12"/>
    <x v="9"/>
    <n v="677"/>
    <n v="192"/>
    <n v="22"/>
    <n v="2.1"/>
    <n v="765.05200000000002"/>
    <n v="45.069000000000003"/>
    <n v="59424.707000000002"/>
    <n v="57197.608999999997"/>
  </r>
  <r>
    <x v="6"/>
    <n v="12"/>
    <x v="10"/>
    <n v="699"/>
    <n v="227"/>
    <n v="23"/>
    <n v="3.6"/>
    <n v="902.29200000000003"/>
    <n v="46.441000000000003"/>
    <n v="69749.054999999993"/>
    <n v="67109"/>
  </r>
  <r>
    <x v="6"/>
    <n v="12"/>
    <x v="11"/>
    <n v="787"/>
    <n v="183"/>
    <n v="24"/>
    <n v="4.0999999999999996"/>
    <n v="983.31500000000005"/>
    <n v="48.688000000000002"/>
    <n v="75148.460999999996"/>
    <n v="72277.976999999999"/>
  </r>
  <r>
    <x v="6"/>
    <n v="12"/>
    <x v="12"/>
    <n v="803"/>
    <n v="172"/>
    <n v="24"/>
    <n v="3.6"/>
    <n v="987.71500000000003"/>
    <n v="50.069000000000003"/>
    <n v="74933.289000000004"/>
    <n v="72072.179999999993"/>
  </r>
  <r>
    <x v="6"/>
    <n v="12"/>
    <x v="13"/>
    <n v="747"/>
    <n v="193"/>
    <n v="24"/>
    <n v="2.1"/>
    <n v="911.48900000000003"/>
    <n v="52.476999999999997"/>
    <n v="68234.266000000003"/>
    <n v="65657.077999999994"/>
  </r>
  <r>
    <x v="6"/>
    <n v="12"/>
    <x v="14"/>
    <n v="709"/>
    <n v="184"/>
    <n v="25"/>
    <n v="1.5"/>
    <n v="781.84799999999996"/>
    <n v="51.889000000000003"/>
    <n v="58572.402000000002"/>
    <n v="56377.773000000001"/>
  </r>
  <r>
    <x v="6"/>
    <n v="12"/>
    <x v="15"/>
    <n v="640"/>
    <n v="157"/>
    <n v="25"/>
    <n v="2.6"/>
    <n v="589.46600000000001"/>
    <n v="42.594000000000001"/>
    <n v="45917.012000000002"/>
    <n v="44175.332000000002"/>
  </r>
  <r>
    <x v="6"/>
    <n v="12"/>
    <x v="16"/>
    <n v="569"/>
    <n v="137"/>
    <n v="25"/>
    <n v="2.6"/>
    <n v="404.185"/>
    <n v="36.877000000000002"/>
    <n v="31376.756000000001"/>
    <n v="30088.109"/>
  </r>
  <r>
    <x v="6"/>
    <n v="12"/>
    <x v="17"/>
    <n v="320"/>
    <n v="119"/>
    <n v="25"/>
    <n v="1.5"/>
    <n v="190.66499999999999"/>
    <n v="31.387"/>
    <n v="14313.97"/>
    <n v="13465.052"/>
  </r>
  <r>
    <x v="6"/>
    <n v="12"/>
    <x v="18"/>
    <n v="172"/>
    <n v="50"/>
    <n v="22"/>
    <n v="3.1"/>
    <n v="45.765999999999998"/>
    <n v="22.143000000000001"/>
    <n v="3687.2539999999999"/>
    <n v="3062.056"/>
  </r>
  <r>
    <x v="6"/>
    <n v="12"/>
    <x v="19"/>
    <n v="0"/>
    <n v="0"/>
    <n v="21"/>
    <n v="4.0999999999999996"/>
    <n v="0"/>
    <n v="21"/>
    <n v="0"/>
    <n v="0"/>
  </r>
  <r>
    <x v="6"/>
    <n v="12"/>
    <x v="20"/>
    <n v="0"/>
    <n v="0"/>
    <n v="19"/>
    <n v="2.6"/>
    <n v="0"/>
    <n v="19"/>
    <n v="0"/>
    <n v="0"/>
  </r>
  <r>
    <x v="6"/>
    <n v="12"/>
    <x v="21"/>
    <n v="0"/>
    <n v="0"/>
    <n v="17"/>
    <n v="0"/>
    <n v="0"/>
    <n v="17"/>
    <n v="0"/>
    <n v="0"/>
  </r>
  <r>
    <x v="6"/>
    <n v="12"/>
    <x v="22"/>
    <n v="0"/>
    <n v="0"/>
    <n v="18"/>
    <n v="0"/>
    <n v="0"/>
    <n v="18"/>
    <n v="0"/>
    <n v="0"/>
  </r>
  <r>
    <x v="6"/>
    <n v="12"/>
    <x v="23"/>
    <n v="0"/>
    <n v="0"/>
    <n v="17"/>
    <n v="0"/>
    <n v="0"/>
    <n v="17"/>
    <n v="0"/>
    <n v="0"/>
  </r>
  <r>
    <x v="6"/>
    <n v="13"/>
    <x v="0"/>
    <n v="0"/>
    <n v="0"/>
    <n v="15"/>
    <n v="0"/>
    <n v="0"/>
    <n v="15"/>
    <n v="0"/>
    <n v="0"/>
  </r>
  <r>
    <x v="6"/>
    <n v="13"/>
    <x v="1"/>
    <n v="0"/>
    <n v="0"/>
    <n v="14"/>
    <n v="0"/>
    <n v="0"/>
    <n v="14"/>
    <n v="0"/>
    <n v="0"/>
  </r>
  <r>
    <x v="6"/>
    <n v="13"/>
    <x v="2"/>
    <n v="0"/>
    <n v="0"/>
    <n v="13"/>
    <n v="0"/>
    <n v="0"/>
    <n v="13"/>
    <n v="0"/>
    <n v="0"/>
  </r>
  <r>
    <x v="6"/>
    <n v="13"/>
    <x v="3"/>
    <n v="0"/>
    <n v="0"/>
    <n v="13"/>
    <n v="0"/>
    <n v="0"/>
    <n v="13"/>
    <n v="0"/>
    <n v="0"/>
  </r>
  <r>
    <x v="6"/>
    <n v="13"/>
    <x v="4"/>
    <n v="0"/>
    <n v="0"/>
    <n v="13"/>
    <n v="0"/>
    <n v="0"/>
    <n v="13"/>
    <n v="0"/>
    <n v="0"/>
  </r>
  <r>
    <x v="6"/>
    <n v="13"/>
    <x v="5"/>
    <n v="118"/>
    <n v="74"/>
    <n v="16"/>
    <n v="0"/>
    <n v="64.394999999999996"/>
    <n v="14.709"/>
    <n v="5573.0810000000001"/>
    <n v="4910.9889999999996"/>
  </r>
  <r>
    <x v="6"/>
    <n v="13"/>
    <x v="6"/>
    <n v="344"/>
    <n v="126"/>
    <n v="19"/>
    <n v="3.1"/>
    <n v="203.96100000000001"/>
    <n v="22.965"/>
    <n v="15935.558999999999"/>
    <n v="15049.118"/>
  </r>
  <r>
    <x v="6"/>
    <n v="13"/>
    <x v="7"/>
    <n v="518"/>
    <n v="151"/>
    <n v="22"/>
    <n v="3.6"/>
    <n v="393.31599999999997"/>
    <n v="31.149000000000001"/>
    <n v="31509.541000000001"/>
    <n v="30217.081999999999"/>
  </r>
  <r>
    <x v="6"/>
    <n v="13"/>
    <x v="8"/>
    <n v="548"/>
    <n v="206"/>
    <n v="23"/>
    <n v="3.1"/>
    <n v="575.83699999999999"/>
    <n v="38.036000000000001"/>
    <n v="45981.792999999998"/>
    <n v="44237.938000000002"/>
  </r>
  <r>
    <x v="6"/>
    <n v="13"/>
    <x v="9"/>
    <n v="599"/>
    <n v="218"/>
    <n v="24"/>
    <n v="3.1"/>
    <n v="726.55899999999997"/>
    <n v="43.491999999999997"/>
    <n v="56906.792999999998"/>
    <n v="54774.894999999997"/>
  </r>
  <r>
    <x v="6"/>
    <n v="13"/>
    <x v="10"/>
    <n v="663"/>
    <n v="247"/>
    <n v="26"/>
    <n v="4.5999999999999996"/>
    <n v="888.66300000000001"/>
    <n v="47.094000000000001"/>
    <n v="68461.702999999994"/>
    <n v="65875.125"/>
  </r>
  <r>
    <x v="6"/>
    <n v="13"/>
    <x v="11"/>
    <n v="619"/>
    <n v="293"/>
    <n v="27"/>
    <n v="5.7"/>
    <n v="932.65499999999997"/>
    <n v="46.921999999999997"/>
    <n v="71942.820000000007"/>
    <n v="69210.343999999997"/>
  </r>
  <r>
    <x v="6"/>
    <n v="13"/>
    <x v="12"/>
    <n v="665"/>
    <n v="278"/>
    <n v="27"/>
    <n v="4.5999999999999996"/>
    <n v="963.375"/>
    <n v="50.286999999999999"/>
    <n v="73002.016000000003"/>
    <n v="70224.320000000007"/>
  </r>
  <r>
    <x v="6"/>
    <n v="13"/>
    <x v="13"/>
    <n v="317"/>
    <n v="400"/>
    <n v="27"/>
    <n v="4.5999999999999996"/>
    <n v="709.56299999999999"/>
    <n v="44.582999999999998"/>
    <n v="55392.563000000002"/>
    <n v="53316.875"/>
  </r>
  <r>
    <x v="6"/>
    <n v="13"/>
    <x v="14"/>
    <n v="459"/>
    <n v="286"/>
    <n v="27"/>
    <n v="6.2"/>
    <n v="675.98299999999995"/>
    <n v="40.585999999999999"/>
    <n v="53760.035000000003"/>
    <n v="51744.078000000001"/>
  </r>
  <r>
    <x v="6"/>
    <n v="13"/>
    <x v="15"/>
    <n v="480"/>
    <n v="231"/>
    <n v="26"/>
    <n v="4.0999999999999996"/>
    <n v="554.12900000000002"/>
    <n v="39.960999999999999"/>
    <n v="43859.453000000001"/>
    <n v="42186.258000000002"/>
  </r>
  <r>
    <x v="6"/>
    <n v="13"/>
    <x v="16"/>
    <n v="123"/>
    <n v="230"/>
    <n v="24"/>
    <n v="5.0999999999999996"/>
    <n v="278.47300000000001"/>
    <n v="30.105"/>
    <n v="23051.544999999998"/>
    <n v="21989.846000000001"/>
  </r>
  <r>
    <x v="6"/>
    <n v="13"/>
    <x v="17"/>
    <n v="23"/>
    <n v="139"/>
    <n v="23"/>
    <n v="5.0999999999999996"/>
    <n v="135.01300000000001"/>
    <n v="25.256"/>
    <n v="11479.356"/>
    <n v="10693.878000000001"/>
  </r>
  <r>
    <x v="6"/>
    <n v="13"/>
    <x v="18"/>
    <n v="21"/>
    <n v="49"/>
    <n v="22"/>
    <n v="4.5999999999999996"/>
    <n v="44.704999999999998"/>
    <n v="21.885000000000002"/>
    <n v="3864.8110000000001"/>
    <n v="3236.19"/>
  </r>
  <r>
    <x v="6"/>
    <n v="13"/>
    <x v="19"/>
    <n v="0"/>
    <n v="0"/>
    <n v="21"/>
    <n v="3.6"/>
    <n v="0"/>
    <n v="21"/>
    <n v="0"/>
    <n v="0"/>
  </r>
  <r>
    <x v="6"/>
    <n v="13"/>
    <x v="20"/>
    <n v="0"/>
    <n v="0"/>
    <n v="20"/>
    <n v="0"/>
    <n v="0"/>
    <n v="20"/>
    <n v="0"/>
    <n v="0"/>
  </r>
  <r>
    <x v="6"/>
    <n v="13"/>
    <x v="21"/>
    <n v="0"/>
    <n v="0"/>
    <n v="18"/>
    <n v="1.5"/>
    <n v="0"/>
    <n v="18"/>
    <n v="0"/>
    <n v="0"/>
  </r>
  <r>
    <x v="6"/>
    <n v="13"/>
    <x v="22"/>
    <n v="0"/>
    <n v="0"/>
    <n v="19"/>
    <n v="0"/>
    <n v="0"/>
    <n v="19"/>
    <n v="0"/>
    <n v="0"/>
  </r>
  <r>
    <x v="6"/>
    <n v="13"/>
    <x v="23"/>
    <n v="0"/>
    <n v="0"/>
    <n v="16"/>
    <n v="0"/>
    <n v="0"/>
    <n v="16"/>
    <n v="0"/>
    <n v="0"/>
  </r>
  <r>
    <x v="6"/>
    <n v="14"/>
    <x v="0"/>
    <n v="0"/>
    <n v="0"/>
    <n v="16"/>
    <n v="0"/>
    <n v="0"/>
    <n v="16"/>
    <n v="0"/>
    <n v="0"/>
  </r>
  <r>
    <x v="6"/>
    <n v="14"/>
    <x v="1"/>
    <n v="0"/>
    <n v="0"/>
    <n v="16"/>
    <n v="1.5"/>
    <n v="0"/>
    <n v="16"/>
    <n v="0"/>
    <n v="0"/>
  </r>
  <r>
    <x v="6"/>
    <n v="14"/>
    <x v="2"/>
    <n v="0"/>
    <n v="0"/>
    <n v="16"/>
    <n v="1.5"/>
    <n v="0"/>
    <n v="16"/>
    <n v="0"/>
    <n v="0"/>
  </r>
  <r>
    <x v="6"/>
    <n v="14"/>
    <x v="3"/>
    <n v="0"/>
    <n v="0"/>
    <n v="16"/>
    <n v="0"/>
    <n v="0"/>
    <n v="16"/>
    <n v="0"/>
    <n v="0"/>
  </r>
  <r>
    <x v="6"/>
    <n v="14"/>
    <x v="4"/>
    <n v="0"/>
    <n v="0"/>
    <n v="16"/>
    <n v="0"/>
    <n v="0"/>
    <n v="16"/>
    <n v="0"/>
    <n v="0"/>
  </r>
  <r>
    <x v="6"/>
    <n v="14"/>
    <x v="5"/>
    <n v="0"/>
    <n v="31"/>
    <n v="18"/>
    <n v="0"/>
    <n v="29.332000000000001"/>
    <n v="15.042"/>
    <n v="2640.6039999999998"/>
    <n v="2035.3579999999999"/>
  </r>
  <r>
    <x v="6"/>
    <n v="14"/>
    <x v="6"/>
    <n v="13"/>
    <n v="136"/>
    <n v="21"/>
    <n v="2.6"/>
    <n v="129.899"/>
    <n v="22.940999999999999"/>
    <n v="11212.227999999999"/>
    <n v="10432.587"/>
  </r>
  <r>
    <x v="6"/>
    <n v="14"/>
    <x v="7"/>
    <n v="12"/>
    <n v="216"/>
    <n v="22"/>
    <n v="3.1"/>
    <n v="210.16300000000001"/>
    <n v="26.419"/>
    <n v="17921.653999999999"/>
    <n v="16988.032999999999"/>
  </r>
  <r>
    <x v="6"/>
    <n v="14"/>
    <x v="8"/>
    <n v="73"/>
    <n v="299"/>
    <n v="23"/>
    <n v="4.5999999999999996"/>
    <n v="338.81200000000001"/>
    <n v="30.050999999999998"/>
    <n v="28375.743999999999"/>
    <n v="27171.627"/>
  </r>
  <r>
    <x v="6"/>
    <n v="14"/>
    <x v="9"/>
    <n v="24"/>
    <n v="313"/>
    <n v="23"/>
    <n v="4.0999999999999996"/>
    <n v="321.15499999999997"/>
    <n v="30.382000000000001"/>
    <n v="26914.42"/>
    <n v="25750.355"/>
  </r>
  <r>
    <x v="6"/>
    <n v="14"/>
    <x v="10"/>
    <n v="6"/>
    <n v="272"/>
    <n v="23"/>
    <n v="2.6"/>
    <n v="267.55500000000001"/>
    <n v="30.064"/>
    <n v="22461.888999999999"/>
    <n v="21415.366999999998"/>
  </r>
  <r>
    <x v="6"/>
    <n v="14"/>
    <x v="11"/>
    <n v="48"/>
    <n v="337"/>
    <n v="23"/>
    <n v="4.0999999999999996"/>
    <n v="382.452"/>
    <n v="31.684000000000001"/>
    <n v="31857.526999999998"/>
    <n v="30555.053"/>
  </r>
  <r>
    <x v="6"/>
    <n v="14"/>
    <x v="12"/>
    <n v="450"/>
    <n v="361"/>
    <n v="25"/>
    <n v="3.1"/>
    <n v="832.43600000000004"/>
    <n v="46.56"/>
    <n v="64334.266000000003"/>
    <n v="61915.328000000001"/>
  </r>
  <r>
    <x v="6"/>
    <n v="14"/>
    <x v="13"/>
    <n v="556"/>
    <n v="328"/>
    <n v="26"/>
    <n v="4.0999999999999996"/>
    <n v="867.88699999999994"/>
    <n v="47.771000000000001"/>
    <n v="66626.898000000001"/>
    <n v="64115.563000000002"/>
  </r>
  <r>
    <x v="6"/>
    <n v="14"/>
    <x v="14"/>
    <n v="30"/>
    <n v="282"/>
    <n v="24"/>
    <n v="2.1"/>
    <n v="300.86900000000003"/>
    <n v="34.904000000000003"/>
    <n v="24662.574000000001"/>
    <n v="23558.800999999999"/>
  </r>
  <r>
    <x v="6"/>
    <n v="14"/>
    <x v="15"/>
    <n v="41"/>
    <n v="288"/>
    <n v="25"/>
    <n v="3.6"/>
    <n v="306.67500000000001"/>
    <n v="32.265000000000001"/>
    <n v="25434.02"/>
    <n v="24309.787"/>
  </r>
  <r>
    <x v="6"/>
    <n v="14"/>
    <x v="16"/>
    <n v="282"/>
    <n v="225"/>
    <n v="24"/>
    <n v="3.6"/>
    <n v="350.14299999999997"/>
    <n v="32.380000000000003"/>
    <n v="28336.098000000002"/>
    <n v="27133.078000000001"/>
  </r>
  <r>
    <x v="6"/>
    <n v="14"/>
    <x v="17"/>
    <n v="11"/>
    <n v="122"/>
    <n v="24"/>
    <n v="3.1"/>
    <n v="116.715"/>
    <n v="26.696000000000002"/>
    <n v="9901.4889999999996"/>
    <n v="9150.1380000000008"/>
  </r>
  <r>
    <x v="6"/>
    <n v="14"/>
    <x v="18"/>
    <n v="0"/>
    <n v="44"/>
    <n v="23"/>
    <n v="1.5"/>
    <n v="40.883000000000003"/>
    <n v="22.794"/>
    <n v="3552.422"/>
    <n v="2929.8150000000001"/>
  </r>
  <r>
    <x v="6"/>
    <n v="14"/>
    <x v="19"/>
    <n v="0"/>
    <n v="0"/>
    <n v="21"/>
    <n v="0"/>
    <n v="0"/>
    <n v="21"/>
    <n v="0"/>
    <n v="0"/>
  </r>
  <r>
    <x v="6"/>
    <n v="14"/>
    <x v="20"/>
    <n v="0"/>
    <n v="0"/>
    <n v="19.899999999999999"/>
    <n v="0"/>
    <n v="0"/>
    <n v="19.899999999999999"/>
    <n v="0"/>
    <n v="0"/>
  </r>
  <r>
    <x v="6"/>
    <n v="14"/>
    <x v="21"/>
    <n v="0"/>
    <n v="0"/>
    <n v="19"/>
    <n v="0"/>
    <n v="0"/>
    <n v="19"/>
    <n v="0"/>
    <n v="0"/>
  </r>
  <r>
    <x v="6"/>
    <n v="14"/>
    <x v="22"/>
    <n v="0"/>
    <n v="0"/>
    <n v="18"/>
    <n v="0"/>
    <n v="0"/>
    <n v="18"/>
    <n v="0"/>
    <n v="0"/>
  </r>
  <r>
    <x v="6"/>
    <n v="14"/>
    <x v="23"/>
    <n v="0"/>
    <n v="0"/>
    <n v="17"/>
    <n v="0"/>
    <n v="0"/>
    <n v="17"/>
    <n v="0"/>
    <n v="0"/>
  </r>
  <r>
    <x v="6"/>
    <n v="15"/>
    <x v="0"/>
    <n v="0"/>
    <n v="0"/>
    <n v="17.100000000000001"/>
    <n v="0"/>
    <n v="0"/>
    <n v="17.100000000000001"/>
    <n v="0"/>
    <n v="0"/>
  </r>
  <r>
    <x v="6"/>
    <n v="15"/>
    <x v="1"/>
    <n v="0"/>
    <n v="0"/>
    <n v="17"/>
    <n v="0"/>
    <n v="0"/>
    <n v="17"/>
    <n v="0"/>
    <n v="0"/>
  </r>
  <r>
    <x v="6"/>
    <n v="15"/>
    <x v="2"/>
    <n v="0"/>
    <n v="0"/>
    <n v="17"/>
    <n v="0"/>
    <n v="0"/>
    <n v="17"/>
    <n v="0"/>
    <n v="0"/>
  </r>
  <r>
    <x v="6"/>
    <n v="15"/>
    <x v="3"/>
    <n v="0"/>
    <n v="0"/>
    <n v="16"/>
    <n v="0"/>
    <n v="0"/>
    <n v="16"/>
    <n v="0"/>
    <n v="0"/>
  </r>
  <r>
    <x v="6"/>
    <n v="15"/>
    <x v="4"/>
    <n v="0"/>
    <n v="0"/>
    <n v="17"/>
    <n v="0"/>
    <n v="0"/>
    <n v="17"/>
    <n v="0"/>
    <n v="0"/>
  </r>
  <r>
    <x v="6"/>
    <n v="15"/>
    <x v="5"/>
    <n v="60"/>
    <n v="75"/>
    <n v="19"/>
    <n v="2.6"/>
    <n v="64.213999999999999"/>
    <n v="18.853000000000002"/>
    <n v="5576.8950000000004"/>
    <n v="4914.7280000000001"/>
  </r>
  <r>
    <x v="6"/>
    <n v="15"/>
    <x v="6"/>
    <n v="166"/>
    <n v="166"/>
    <n v="20.6"/>
    <n v="2.6"/>
    <n v="194.17099999999999"/>
    <n v="24.53"/>
    <n v="15882.991"/>
    <n v="14997.78"/>
  </r>
  <r>
    <x v="6"/>
    <n v="15"/>
    <x v="7"/>
    <n v="481"/>
    <n v="165"/>
    <n v="22"/>
    <n v="2.6"/>
    <n v="388.62299999999999"/>
    <n v="31.97"/>
    <n v="31079.791000000001"/>
    <n v="29799.646000000001"/>
  </r>
  <r>
    <x v="6"/>
    <n v="15"/>
    <x v="8"/>
    <n v="596"/>
    <n v="182"/>
    <n v="24"/>
    <n v="3.1"/>
    <n v="585.78599999999994"/>
    <n v="39.270000000000003"/>
    <n v="46447.065999999999"/>
    <n v="44687.512000000002"/>
  </r>
  <r>
    <x v="6"/>
    <n v="15"/>
    <x v="9"/>
    <n v="671"/>
    <n v="187"/>
    <n v="27"/>
    <n v="3.6"/>
    <n v="754.49199999999996"/>
    <n v="46.253"/>
    <n v="58241.43"/>
    <n v="56059.34"/>
  </r>
  <r>
    <x v="6"/>
    <n v="15"/>
    <x v="10"/>
    <n v="608"/>
    <n v="285"/>
    <n v="28"/>
    <n v="2.6"/>
    <n v="874.73199999999997"/>
    <n v="52.933"/>
    <n v="65326.464999999997"/>
    <n v="62867.758000000002"/>
  </r>
  <r>
    <x v="6"/>
    <n v="15"/>
    <x v="11"/>
    <n v="409"/>
    <n v="381"/>
    <n v="28"/>
    <n v="4.0999999999999996"/>
    <n v="811.98800000000006"/>
    <n v="48.534999999999997"/>
    <n v="62105.648000000001"/>
    <n v="59774.813000000002"/>
  </r>
  <r>
    <x v="6"/>
    <n v="15"/>
    <x v="12"/>
    <n v="60"/>
    <n v="332"/>
    <n v="29"/>
    <n v="3.6"/>
    <n v="389.399"/>
    <n v="39.905999999999999"/>
    <n v="31142.062999999998"/>
    <n v="29860.136999999999"/>
  </r>
  <r>
    <x v="6"/>
    <n v="15"/>
    <x v="13"/>
    <n v="592"/>
    <n v="309"/>
    <n v="31"/>
    <n v="5.7"/>
    <n v="882.69100000000003"/>
    <n v="49"/>
    <n v="67324.233999999997"/>
    <n v="64784.438000000002"/>
  </r>
  <r>
    <x v="6"/>
    <n v="15"/>
    <x v="14"/>
    <n v="620"/>
    <n v="228"/>
    <n v="31"/>
    <n v="4.0999999999999996"/>
    <n v="753.18899999999996"/>
    <n v="50.139000000000003"/>
    <n v="56972.266000000003"/>
    <n v="54837.921999999999"/>
  </r>
  <r>
    <x v="6"/>
    <n v="15"/>
    <x v="15"/>
    <n v="587"/>
    <n v="177"/>
    <n v="31"/>
    <n v="3.1"/>
    <n v="574.45799999999997"/>
    <n v="47.072000000000003"/>
    <n v="43753.858999999997"/>
    <n v="42084.141000000003"/>
  </r>
  <r>
    <x v="6"/>
    <n v="15"/>
    <x v="16"/>
    <n v="522"/>
    <n v="152"/>
    <n v="29"/>
    <n v="3.6"/>
    <n v="394.81099999999998"/>
    <n v="39.344999999999999"/>
    <n v="30354.636999999999"/>
    <n v="29095.125"/>
  </r>
  <r>
    <x v="6"/>
    <n v="15"/>
    <x v="17"/>
    <n v="337"/>
    <n v="114"/>
    <n v="29"/>
    <n v="3.6"/>
    <n v="190.32599999999999"/>
    <n v="33.654000000000003"/>
    <n v="14042.267"/>
    <n v="13199.549000000001"/>
  </r>
  <r>
    <x v="6"/>
    <n v="15"/>
    <x v="18"/>
    <n v="238"/>
    <n v="44"/>
    <n v="27"/>
    <n v="3.1"/>
    <n v="39.837000000000003"/>
    <n v="27.126999999999999"/>
    <n v="3011.5920000000001"/>
    <n v="2399.3159999999998"/>
  </r>
  <r>
    <x v="6"/>
    <n v="15"/>
    <x v="19"/>
    <n v="0"/>
    <n v="0"/>
    <n v="23"/>
    <n v="1.5"/>
    <n v="0"/>
    <n v="23"/>
    <n v="0"/>
    <n v="0"/>
  </r>
  <r>
    <x v="6"/>
    <n v="15"/>
    <x v="20"/>
    <n v="0"/>
    <n v="0"/>
    <n v="21"/>
    <n v="2.1"/>
    <n v="0"/>
    <n v="21"/>
    <n v="0"/>
    <n v="0"/>
  </r>
  <r>
    <x v="6"/>
    <n v="15"/>
    <x v="21"/>
    <n v="0"/>
    <n v="0"/>
    <n v="21"/>
    <n v="0"/>
    <n v="0"/>
    <n v="21"/>
    <n v="0"/>
    <n v="0"/>
  </r>
  <r>
    <x v="6"/>
    <n v="15"/>
    <x v="22"/>
    <n v="0"/>
    <n v="0"/>
    <n v="19"/>
    <n v="0"/>
    <n v="0"/>
    <n v="19"/>
    <n v="0"/>
    <n v="0"/>
  </r>
  <r>
    <x v="6"/>
    <n v="15"/>
    <x v="23"/>
    <n v="0"/>
    <n v="0"/>
    <n v="18"/>
    <n v="0"/>
    <n v="0"/>
    <n v="18"/>
    <n v="0"/>
    <n v="0"/>
  </r>
  <r>
    <x v="6"/>
    <n v="16"/>
    <x v="0"/>
    <n v="0"/>
    <n v="0"/>
    <n v="18"/>
    <n v="0"/>
    <n v="0"/>
    <n v="18"/>
    <n v="0"/>
    <n v="0"/>
  </r>
  <r>
    <x v="6"/>
    <n v="16"/>
    <x v="1"/>
    <n v="0"/>
    <n v="0"/>
    <n v="17"/>
    <n v="0"/>
    <n v="0"/>
    <n v="17"/>
    <n v="0"/>
    <n v="0"/>
  </r>
  <r>
    <x v="6"/>
    <n v="16"/>
    <x v="2"/>
    <n v="0"/>
    <n v="0"/>
    <n v="16"/>
    <n v="0"/>
    <n v="0"/>
    <n v="16"/>
    <n v="0"/>
    <n v="0"/>
  </r>
  <r>
    <x v="6"/>
    <n v="16"/>
    <x v="3"/>
    <n v="0"/>
    <n v="0"/>
    <n v="16"/>
    <n v="1.5"/>
    <n v="0"/>
    <n v="16"/>
    <n v="0"/>
    <n v="0"/>
  </r>
  <r>
    <x v="6"/>
    <n v="16"/>
    <x v="4"/>
    <n v="0"/>
    <n v="0"/>
    <n v="15"/>
    <n v="1.5"/>
    <n v="0"/>
    <n v="15"/>
    <n v="0"/>
    <n v="0"/>
  </r>
  <r>
    <x v="6"/>
    <n v="16"/>
    <x v="5"/>
    <n v="97"/>
    <n v="70"/>
    <n v="19"/>
    <n v="0"/>
    <n v="60.109000000000002"/>
    <n v="17.657"/>
    <n v="5186.3450000000003"/>
    <n v="4531.9179999999997"/>
  </r>
  <r>
    <x v="6"/>
    <n v="16"/>
    <x v="6"/>
    <n v="415"/>
    <n v="121"/>
    <n v="22"/>
    <n v="2.1"/>
    <n v="216.136"/>
    <n v="26.859000000000002"/>
    <n v="16312.959000000001"/>
    <n v="15417.656000000001"/>
  </r>
  <r>
    <x v="6"/>
    <n v="16"/>
    <x v="7"/>
    <n v="592"/>
    <n v="130"/>
    <n v="23"/>
    <n v="3.1"/>
    <n v="408.20600000000002"/>
    <n v="33.042000000000002"/>
    <n v="32246.313999999998"/>
    <n v="30932.601999999999"/>
  </r>
  <r>
    <x v="6"/>
    <n v="16"/>
    <x v="8"/>
    <n v="675"/>
    <n v="149"/>
    <n v="24"/>
    <n v="5.0999999999999996"/>
    <n v="605.11900000000003"/>
    <n v="37.003999999999998"/>
    <n v="48469.546999999999"/>
    <n v="46640.906000000003"/>
  </r>
  <r>
    <x v="6"/>
    <n v="16"/>
    <x v="9"/>
    <n v="695"/>
    <n v="181"/>
    <n v="24"/>
    <n v="5.7"/>
    <n v="768.00199999999995"/>
    <n v="39.953000000000003"/>
    <n v="61230.733999999997"/>
    <n v="58934.02"/>
  </r>
  <r>
    <x v="6"/>
    <n v="16"/>
    <x v="10"/>
    <n v="711"/>
    <n v="219"/>
    <n v="26"/>
    <n v="6.7"/>
    <n v="905.346"/>
    <n v="43.368000000000002"/>
    <n v="71108.258000000002"/>
    <n v="68411.133000000002"/>
  </r>
  <r>
    <x v="6"/>
    <n v="16"/>
    <x v="11"/>
    <n v="781"/>
    <n v="185"/>
    <n v="26"/>
    <n v="6.7"/>
    <n v="979.69500000000005"/>
    <n v="44.988"/>
    <n v="76336.758000000002"/>
    <n v="73414.226999999999"/>
  </r>
  <r>
    <x v="6"/>
    <n v="16"/>
    <x v="12"/>
    <n v="797"/>
    <n v="175"/>
    <n v="27"/>
    <n v="5.7"/>
    <n v="985.46699999999998"/>
    <n v="48.177"/>
    <n v="75516.554999999993"/>
    <n v="72630"/>
  </r>
  <r>
    <x v="6"/>
    <n v="16"/>
    <x v="13"/>
    <n v="759"/>
    <n v="184"/>
    <n v="28"/>
    <n v="4.0999999999999996"/>
    <n v="910.53300000000002"/>
    <n v="51.1"/>
    <n v="68669.297000000006"/>
    <n v="66074.133000000002"/>
  </r>
  <r>
    <x v="6"/>
    <n v="16"/>
    <x v="14"/>
    <n v="733"/>
    <n v="167"/>
    <n v="28"/>
    <n v="6.2"/>
    <n v="784.93799999999999"/>
    <n v="44.103999999999999"/>
    <n v="61262.101999999999"/>
    <n v="58964.167999999998"/>
  </r>
  <r>
    <x v="6"/>
    <n v="16"/>
    <x v="15"/>
    <n v="688"/>
    <n v="144"/>
    <n v="28"/>
    <n v="3.1"/>
    <n v="608.62099999999998"/>
    <n v="45.070999999999998"/>
    <n v="46782.387000000002"/>
    <n v="45011.476999999999"/>
  </r>
  <r>
    <x v="6"/>
    <n v="16"/>
    <x v="16"/>
    <n v="581"/>
    <n v="128"/>
    <n v="27"/>
    <n v="4.0999999999999996"/>
    <n v="400.97500000000002"/>
    <n v="37.103000000000002"/>
    <n v="31046.273000000001"/>
    <n v="29767.085999999999"/>
  </r>
  <r>
    <x v="6"/>
    <n v="16"/>
    <x v="17"/>
    <n v="440"/>
    <n v="95"/>
    <n v="26"/>
    <n v="3.1"/>
    <n v="198.18700000000001"/>
    <n v="31.105"/>
    <n v="14358.853999999999"/>
    <n v="13508.91"/>
  </r>
  <r>
    <x v="6"/>
    <n v="16"/>
    <x v="18"/>
    <n v="217"/>
    <n v="47"/>
    <n v="25"/>
    <n v="3.1"/>
    <n v="41.680999999999997"/>
    <n v="25.141999999999999"/>
    <n v="3242.8989999999999"/>
    <n v="2626.2170000000001"/>
  </r>
  <r>
    <x v="6"/>
    <n v="16"/>
    <x v="19"/>
    <n v="0"/>
    <n v="0"/>
    <n v="23"/>
    <n v="0"/>
    <n v="0"/>
    <n v="23"/>
    <n v="0"/>
    <n v="0"/>
  </r>
  <r>
    <x v="6"/>
    <n v="16"/>
    <x v="20"/>
    <n v="0"/>
    <n v="0"/>
    <n v="19"/>
    <n v="2.1"/>
    <n v="0"/>
    <n v="19"/>
    <n v="0"/>
    <n v="0"/>
  </r>
  <r>
    <x v="6"/>
    <n v="16"/>
    <x v="21"/>
    <n v="0"/>
    <n v="0"/>
    <n v="17"/>
    <n v="2.1"/>
    <n v="0"/>
    <n v="17"/>
    <n v="0"/>
    <n v="0"/>
  </r>
  <r>
    <x v="6"/>
    <n v="16"/>
    <x v="22"/>
    <n v="0"/>
    <n v="0"/>
    <n v="16"/>
    <n v="1.5"/>
    <n v="0"/>
    <n v="16"/>
    <n v="0"/>
    <n v="0"/>
  </r>
  <r>
    <x v="6"/>
    <n v="16"/>
    <x v="23"/>
    <n v="0"/>
    <n v="0"/>
    <n v="16"/>
    <n v="1.5"/>
    <n v="0"/>
    <n v="16"/>
    <n v="0"/>
    <n v="0"/>
  </r>
  <r>
    <x v="6"/>
    <n v="17"/>
    <x v="0"/>
    <n v="0"/>
    <n v="0"/>
    <n v="14"/>
    <n v="1.5"/>
    <n v="0"/>
    <n v="14"/>
    <n v="0"/>
    <n v="0"/>
  </r>
  <r>
    <x v="6"/>
    <n v="17"/>
    <x v="1"/>
    <n v="0"/>
    <n v="0"/>
    <n v="14"/>
    <n v="1.5"/>
    <n v="0"/>
    <n v="14"/>
    <n v="0"/>
    <n v="0"/>
  </r>
  <r>
    <x v="6"/>
    <n v="17"/>
    <x v="2"/>
    <n v="0"/>
    <n v="0"/>
    <n v="14"/>
    <n v="1.5"/>
    <n v="0"/>
    <n v="14"/>
    <n v="0"/>
    <n v="0"/>
  </r>
  <r>
    <x v="6"/>
    <n v="17"/>
    <x v="3"/>
    <n v="0"/>
    <n v="0"/>
    <n v="13"/>
    <n v="1.5"/>
    <n v="0"/>
    <n v="13"/>
    <n v="0"/>
    <n v="0"/>
  </r>
  <r>
    <x v="6"/>
    <n v="17"/>
    <x v="4"/>
    <n v="0"/>
    <n v="0"/>
    <n v="13"/>
    <n v="1.5"/>
    <n v="0"/>
    <n v="13"/>
    <n v="0"/>
    <n v="0"/>
  </r>
  <r>
    <x v="6"/>
    <n v="17"/>
    <x v="5"/>
    <n v="53"/>
    <n v="67"/>
    <n v="16"/>
    <n v="0"/>
    <n v="58.134"/>
    <n v="14.379"/>
    <n v="5164.8410000000003"/>
    <n v="4510.8389999999999"/>
  </r>
  <r>
    <x v="6"/>
    <n v="17"/>
    <x v="6"/>
    <n v="281"/>
    <n v="137"/>
    <n v="19"/>
    <n v="0"/>
    <n v="196.79"/>
    <n v="25.888999999999999"/>
    <n v="15413.575000000001"/>
    <n v="14539.311"/>
  </r>
  <r>
    <x v="6"/>
    <n v="17"/>
    <x v="7"/>
    <n v="499"/>
    <n v="158"/>
    <n v="22"/>
    <n v="3.6"/>
    <n v="389.54"/>
    <n v="31.030999999999999"/>
    <n v="31241.559000000001"/>
    <n v="29956.785"/>
  </r>
  <r>
    <x v="6"/>
    <n v="17"/>
    <x v="8"/>
    <n v="554"/>
    <n v="199"/>
    <n v="23"/>
    <n v="4.5999999999999996"/>
    <n v="571.80999999999995"/>
    <n v="35.948"/>
    <n v="46119.648000000001"/>
    <n v="44371.152000000002"/>
  </r>
  <r>
    <x v="6"/>
    <n v="17"/>
    <x v="9"/>
    <n v="635"/>
    <n v="205"/>
    <n v="25"/>
    <n v="5.7"/>
    <n v="742.69899999999996"/>
    <n v="40.378"/>
    <n v="59094.711000000003"/>
    <n v="56880.214999999997"/>
  </r>
  <r>
    <x v="6"/>
    <n v="17"/>
    <x v="10"/>
    <n v="602"/>
    <n v="279"/>
    <n v="26"/>
    <n v="4.0999999999999996"/>
    <n v="863.29200000000003"/>
    <n v="47.433"/>
    <n v="66390.047000000006"/>
    <n v="63888.336000000003"/>
  </r>
  <r>
    <x v="6"/>
    <n v="17"/>
    <x v="11"/>
    <n v="703"/>
    <n v="241"/>
    <n v="28"/>
    <n v="3.1"/>
    <n v="964.63199999999995"/>
    <n v="54.223999999999997"/>
    <n v="71562.358999999997"/>
    <n v="68846.023000000001"/>
  </r>
  <r>
    <x v="6"/>
    <n v="17"/>
    <x v="12"/>
    <n v="761"/>
    <n v="203"/>
    <n v="29"/>
    <n v="1.5"/>
    <n v="978.01800000000003"/>
    <n v="61.456000000000003"/>
    <n v="69696.398000000001"/>
    <n v="67058.547000000006"/>
  </r>
  <r>
    <x v="6"/>
    <n v="17"/>
    <x v="13"/>
    <n v="682"/>
    <n v="231"/>
    <n v="30"/>
    <n v="4.5999999999999996"/>
    <n v="890.54700000000003"/>
    <n v="51.720999999999997"/>
    <n v="66941.085999999996"/>
    <n v="64416.949000000001"/>
  </r>
  <r>
    <x v="6"/>
    <n v="17"/>
    <x v="14"/>
    <n v="697"/>
    <n v="185"/>
    <n v="31"/>
    <n v="4.5999999999999996"/>
    <n v="773.81299999999999"/>
    <n v="49.886000000000003"/>
    <n v="58596.586000000003"/>
    <n v="56401.038999999997"/>
  </r>
  <r>
    <x v="6"/>
    <n v="17"/>
    <x v="15"/>
    <n v="652"/>
    <n v="157"/>
    <n v="31"/>
    <n v="3.1"/>
    <n v="597.81500000000005"/>
    <n v="47.726999999999997"/>
    <n v="45338.938000000002"/>
    <n v="43616.648000000001"/>
  </r>
  <r>
    <x v="6"/>
    <n v="17"/>
    <x v="16"/>
    <n v="481"/>
    <n v="163"/>
    <n v="29"/>
    <n v="4.5999999999999996"/>
    <n v="386.15499999999997"/>
    <n v="38.253999999999998"/>
    <n v="29924.103999999999"/>
    <n v="28676.756000000001"/>
  </r>
  <r>
    <x v="6"/>
    <n v="17"/>
    <x v="17"/>
    <n v="343"/>
    <n v="113"/>
    <n v="28"/>
    <n v="1.5"/>
    <n v="190.66300000000001"/>
    <n v="34.338999999999999"/>
    <n v="13990.58"/>
    <n v="13149.038"/>
  </r>
  <r>
    <x v="6"/>
    <n v="17"/>
    <x v="18"/>
    <n v="98"/>
    <n v="53"/>
    <n v="26"/>
    <n v="1.5"/>
    <n v="47.561"/>
    <n v="26.550999999999998"/>
    <n v="3913.491"/>
    <n v="3283.931"/>
  </r>
  <r>
    <x v="6"/>
    <n v="17"/>
    <x v="19"/>
    <n v="0"/>
    <n v="0"/>
    <n v="24"/>
    <n v="2.1"/>
    <n v="0"/>
    <n v="24"/>
    <n v="0"/>
    <n v="0"/>
  </r>
  <r>
    <x v="6"/>
    <n v="17"/>
    <x v="20"/>
    <n v="0"/>
    <n v="0"/>
    <n v="23"/>
    <n v="1.5"/>
    <n v="0"/>
    <n v="23"/>
    <n v="0"/>
    <n v="0"/>
  </r>
  <r>
    <x v="6"/>
    <n v="17"/>
    <x v="21"/>
    <n v="0"/>
    <n v="0"/>
    <n v="21"/>
    <n v="1.5"/>
    <n v="0"/>
    <n v="21"/>
    <n v="0"/>
    <n v="0"/>
  </r>
  <r>
    <x v="6"/>
    <n v="17"/>
    <x v="22"/>
    <n v="0"/>
    <n v="0"/>
    <n v="21"/>
    <n v="1.5"/>
    <n v="0"/>
    <n v="21"/>
    <n v="0"/>
    <n v="0"/>
  </r>
  <r>
    <x v="6"/>
    <n v="17"/>
    <x v="23"/>
    <n v="0"/>
    <n v="0"/>
    <n v="20"/>
    <n v="1.5"/>
    <n v="0"/>
    <n v="20"/>
    <n v="0"/>
    <n v="0"/>
  </r>
  <r>
    <x v="6"/>
    <n v="18"/>
    <x v="0"/>
    <n v="0"/>
    <n v="0"/>
    <n v="20"/>
    <n v="0"/>
    <n v="0"/>
    <n v="20"/>
    <n v="0"/>
    <n v="0"/>
  </r>
  <r>
    <x v="6"/>
    <n v="18"/>
    <x v="1"/>
    <n v="0"/>
    <n v="0"/>
    <n v="20"/>
    <n v="0"/>
    <n v="0"/>
    <n v="20"/>
    <n v="0"/>
    <n v="0"/>
  </r>
  <r>
    <x v="6"/>
    <n v="18"/>
    <x v="2"/>
    <n v="0"/>
    <n v="0"/>
    <n v="19"/>
    <n v="0"/>
    <n v="0"/>
    <n v="19"/>
    <n v="0"/>
    <n v="0"/>
  </r>
  <r>
    <x v="6"/>
    <n v="18"/>
    <x v="3"/>
    <n v="0"/>
    <n v="0"/>
    <n v="20"/>
    <n v="0"/>
    <n v="0"/>
    <n v="20"/>
    <n v="0"/>
    <n v="0"/>
  </r>
  <r>
    <x v="6"/>
    <n v="18"/>
    <x v="4"/>
    <n v="0"/>
    <n v="0"/>
    <n v="19"/>
    <n v="1.5"/>
    <n v="0"/>
    <n v="19"/>
    <n v="0"/>
    <n v="0"/>
  </r>
  <r>
    <x v="6"/>
    <n v="18"/>
    <x v="5"/>
    <n v="45"/>
    <n v="69"/>
    <n v="21"/>
    <n v="0"/>
    <n v="59.026000000000003"/>
    <n v="19.8"/>
    <n v="5135.0519999999997"/>
    <n v="4481.6390000000001"/>
  </r>
  <r>
    <x v="6"/>
    <n v="18"/>
    <x v="6"/>
    <n v="141"/>
    <n v="161"/>
    <n v="24"/>
    <n v="2.1"/>
    <n v="183.06200000000001"/>
    <n v="27.896000000000001"/>
    <n v="14812.215"/>
    <n v="13951.861999999999"/>
  </r>
  <r>
    <x v="6"/>
    <n v="18"/>
    <x v="7"/>
    <n v="216"/>
    <n v="248"/>
    <n v="27"/>
    <n v="3.1"/>
    <n v="338.85599999999999"/>
    <n v="35.130000000000003"/>
    <n v="27196.565999999999"/>
    <n v="26024.824000000001"/>
  </r>
  <r>
    <x v="6"/>
    <n v="18"/>
    <x v="8"/>
    <n v="450"/>
    <n v="237"/>
    <n v="29"/>
    <n v="3.1"/>
    <n v="540.10699999999997"/>
    <n v="42.908999999999999"/>
    <n v="42125.483999999997"/>
    <n v="40508.887000000002"/>
  </r>
  <r>
    <x v="6"/>
    <n v="18"/>
    <x v="9"/>
    <n v="605"/>
    <n v="224"/>
    <n v="30"/>
    <n v="3.6"/>
    <n v="736.83199999999999"/>
    <n v="48.655000000000001"/>
    <n v="56175.023000000001"/>
    <n v="54070.391000000003"/>
  </r>
  <r>
    <x v="6"/>
    <n v="18"/>
    <x v="10"/>
    <n v="506"/>
    <n v="310"/>
    <n v="31"/>
    <n v="4.0999999999999996"/>
    <n v="803.43299999999999"/>
    <n v="50.935000000000002"/>
    <n v="60651.968999999997"/>
    <n v="58377.684000000001"/>
  </r>
  <r>
    <x v="6"/>
    <n v="18"/>
    <x v="11"/>
    <n v="481"/>
    <n v="328"/>
    <n v="32"/>
    <n v="3.6"/>
    <n v="830.56899999999996"/>
    <n v="53.597999999999999"/>
    <n v="61827.097999999998"/>
    <n v="59507.152000000002"/>
  </r>
  <r>
    <x v="6"/>
    <n v="18"/>
    <x v="12"/>
    <n v="623"/>
    <n v="302"/>
    <n v="33"/>
    <n v="3.6"/>
    <n v="946.346"/>
    <n v="57.392000000000003"/>
    <n v="68994.172000000006"/>
    <n v="66385.547000000006"/>
  </r>
  <r>
    <x v="6"/>
    <n v="18"/>
    <x v="13"/>
    <n v="347"/>
    <n v="386"/>
    <n v="33"/>
    <n v="4.5999999999999996"/>
    <n v="724.46900000000005"/>
    <n v="50.889000000000003"/>
    <n v="54709.226999999999"/>
    <n v="52658.652000000002"/>
  </r>
  <r>
    <x v="6"/>
    <n v="18"/>
    <x v="14"/>
    <n v="584"/>
    <n v="235"/>
    <n v="33"/>
    <n v="3.6"/>
    <n v="730.86599999999999"/>
    <n v="51.984000000000002"/>
    <n v="54744.160000000003"/>
    <n v="52692.305"/>
  </r>
  <r>
    <x v="6"/>
    <n v="18"/>
    <x v="15"/>
    <n v="504"/>
    <n v="211"/>
    <n v="32"/>
    <n v="3.1"/>
    <n v="550.803"/>
    <n v="47.396999999999998"/>
    <n v="41931.902000000002"/>
    <n v="40321.559000000001"/>
  </r>
  <r>
    <x v="6"/>
    <n v="18"/>
    <x v="16"/>
    <n v="358"/>
    <n v="193"/>
    <n v="32"/>
    <n v="2.6"/>
    <n v="355.09199999999998"/>
    <n v="42.418999999999997"/>
    <n v="27149.884999999998"/>
    <n v="25979.416000000001"/>
  </r>
  <r>
    <x v="6"/>
    <n v="18"/>
    <x v="17"/>
    <n v="171"/>
    <n v="149"/>
    <n v="32"/>
    <n v="1.5"/>
    <n v="180.08099999999999"/>
    <n v="37.930999999999997"/>
    <n v="13718.807000000001"/>
    <n v="12883.436"/>
  </r>
  <r>
    <x v="6"/>
    <n v="18"/>
    <x v="18"/>
    <n v="57"/>
    <n v="51"/>
    <n v="30"/>
    <n v="4.0999999999999996"/>
    <n v="45.091999999999999"/>
    <n v="30.268999999999998"/>
    <n v="3701.1909999999998"/>
    <n v="3075.7249999999999"/>
  </r>
  <r>
    <x v="6"/>
    <n v="18"/>
    <x v="19"/>
    <n v="0"/>
    <n v="0"/>
    <n v="28"/>
    <n v="4.0999999999999996"/>
    <n v="0"/>
    <n v="28"/>
    <n v="0"/>
    <n v="0"/>
  </r>
  <r>
    <x v="6"/>
    <n v="18"/>
    <x v="20"/>
    <n v="0"/>
    <n v="0"/>
    <n v="26"/>
    <n v="2.6"/>
    <n v="0"/>
    <n v="26"/>
    <n v="0"/>
    <n v="0"/>
  </r>
  <r>
    <x v="6"/>
    <n v="18"/>
    <x v="21"/>
    <n v="0"/>
    <n v="0"/>
    <n v="24"/>
    <n v="0"/>
    <n v="0"/>
    <n v="24"/>
    <n v="0"/>
    <n v="0"/>
  </r>
  <r>
    <x v="6"/>
    <n v="18"/>
    <x v="22"/>
    <n v="0"/>
    <n v="0"/>
    <n v="23"/>
    <n v="1.5"/>
    <n v="0"/>
    <n v="23"/>
    <n v="0"/>
    <n v="0"/>
  </r>
  <r>
    <x v="6"/>
    <n v="18"/>
    <x v="23"/>
    <n v="0"/>
    <n v="0"/>
    <n v="21.9"/>
    <n v="0.8"/>
    <n v="0"/>
    <n v="21.9"/>
    <n v="0"/>
    <n v="0"/>
  </r>
  <r>
    <x v="6"/>
    <n v="19"/>
    <x v="0"/>
    <n v="0"/>
    <n v="0"/>
    <n v="21"/>
    <n v="0"/>
    <n v="0"/>
    <n v="21"/>
    <n v="0"/>
    <n v="0"/>
  </r>
  <r>
    <x v="6"/>
    <n v="19"/>
    <x v="1"/>
    <n v="0"/>
    <n v="0"/>
    <n v="20"/>
    <n v="1.5"/>
    <n v="0"/>
    <n v="20"/>
    <n v="0"/>
    <n v="0"/>
  </r>
  <r>
    <x v="6"/>
    <n v="19"/>
    <x v="2"/>
    <n v="0"/>
    <n v="0"/>
    <n v="19"/>
    <n v="0"/>
    <n v="0"/>
    <n v="19"/>
    <n v="0"/>
    <n v="0"/>
  </r>
  <r>
    <x v="6"/>
    <n v="19"/>
    <x v="3"/>
    <n v="0"/>
    <n v="0"/>
    <n v="19"/>
    <n v="1.5"/>
    <n v="0"/>
    <n v="19"/>
    <n v="0"/>
    <n v="0"/>
  </r>
  <r>
    <x v="6"/>
    <n v="19"/>
    <x v="4"/>
    <n v="0"/>
    <n v="0"/>
    <n v="19"/>
    <n v="1.5"/>
    <n v="0"/>
    <n v="19"/>
    <n v="0"/>
    <n v="0"/>
  </r>
  <r>
    <x v="6"/>
    <n v="19"/>
    <x v="5"/>
    <n v="23"/>
    <n v="63"/>
    <n v="21"/>
    <n v="0"/>
    <n v="54.323"/>
    <n v="19.553000000000001"/>
    <n v="4760.3050000000003"/>
    <n v="4114.2629999999999"/>
  </r>
  <r>
    <x v="6"/>
    <n v="19"/>
    <x v="6"/>
    <n v="173"/>
    <n v="152"/>
    <n v="23"/>
    <n v="0"/>
    <n v="182.82"/>
    <n v="29.332999999999998"/>
    <n v="14527.117"/>
    <n v="13673.317999999999"/>
  </r>
  <r>
    <x v="6"/>
    <n v="19"/>
    <x v="7"/>
    <n v="382"/>
    <n v="185"/>
    <n v="24"/>
    <n v="3.6"/>
    <n v="357.94299999999998"/>
    <n v="32.198"/>
    <n v="28737.629000000001"/>
    <n v="27523.482"/>
  </r>
  <r>
    <x v="6"/>
    <n v="19"/>
    <x v="8"/>
    <n v="517"/>
    <n v="212"/>
    <n v="26"/>
    <n v="3.1"/>
    <n v="559.69899999999996"/>
    <n v="40.481999999999999"/>
    <n v="44148.120999999999"/>
    <n v="42465.406000000003"/>
  </r>
  <r>
    <x v="6"/>
    <n v="19"/>
    <x v="9"/>
    <n v="532"/>
    <n v="245"/>
    <n v="27"/>
    <n v="2.1"/>
    <n v="695.38400000000001"/>
    <n v="47.835999999999999"/>
    <n v="53253.703000000001"/>
    <n v="51256.086000000003"/>
  </r>
  <r>
    <x v="6"/>
    <n v="19"/>
    <x v="10"/>
    <n v="578"/>
    <n v="284"/>
    <n v="28"/>
    <n v="0"/>
    <n v="845.81"/>
    <n v="64.108999999999995"/>
    <n v="59347.144999999997"/>
    <n v="57123.012000000002"/>
  </r>
  <r>
    <x v="6"/>
    <n v="19"/>
    <x v="11"/>
    <n v="631"/>
    <n v="292"/>
    <n v="31"/>
    <n v="0"/>
    <n v="944.48599999999999"/>
    <n v="70.856999999999999"/>
    <n v="63718.074000000001"/>
    <n v="61323.663999999997"/>
  </r>
  <r>
    <x v="6"/>
    <n v="19"/>
    <x v="12"/>
    <n v="480"/>
    <n v="323"/>
    <n v="31"/>
    <n v="3.6"/>
    <n v="824.75599999999997"/>
    <n v="52.860999999999997"/>
    <n v="61639.968999999997"/>
    <n v="59327.324000000001"/>
  </r>
  <r>
    <x v="6"/>
    <n v="19"/>
    <x v="13"/>
    <n v="514"/>
    <n v="333"/>
    <n v="28"/>
    <n v="3.6"/>
    <n v="834.625"/>
    <n v="49.838999999999999"/>
    <n v="63377.218999999997"/>
    <n v="60996.32"/>
  </r>
  <r>
    <x v="6"/>
    <n v="19"/>
    <x v="14"/>
    <n v="89"/>
    <n v="344"/>
    <n v="28"/>
    <n v="3.1"/>
    <n v="411.976"/>
    <n v="40.18"/>
    <n v="32879.695"/>
    <n v="31547.561000000002"/>
  </r>
  <r>
    <x v="6"/>
    <n v="19"/>
    <x v="15"/>
    <n v="12"/>
    <n v="228"/>
    <n v="26"/>
    <n v="0"/>
    <n v="225.81800000000001"/>
    <n v="38.225999999999999"/>
    <n v="18201.877"/>
    <n v="17261.491999999998"/>
  </r>
  <r>
    <x v="6"/>
    <n v="19"/>
    <x v="16"/>
    <n v="0"/>
    <n v="65"/>
    <n v="24"/>
    <n v="0"/>
    <n v="61.61"/>
    <n v="27.24"/>
    <n v="5242.6819999999998"/>
    <n v="4587.1419999999998"/>
  </r>
  <r>
    <x v="6"/>
    <n v="19"/>
    <x v="17"/>
    <n v="0"/>
    <n v="40"/>
    <n v="22"/>
    <n v="4.5999999999999996"/>
    <n v="37.85"/>
    <n v="21.529"/>
    <n v="3308.1889999999999"/>
    <n v="2690.26"/>
  </r>
  <r>
    <x v="6"/>
    <n v="19"/>
    <x v="18"/>
    <n v="0"/>
    <n v="12"/>
    <n v="21"/>
    <n v="0"/>
    <n v="11.329000000000001"/>
    <n v="17.989999999999998"/>
    <n v="1006.3869999999999"/>
    <n v="431.548"/>
  </r>
  <r>
    <x v="6"/>
    <n v="19"/>
    <x v="19"/>
    <n v="0"/>
    <n v="0"/>
    <n v="21"/>
    <n v="0"/>
    <n v="0"/>
    <n v="21"/>
    <n v="0"/>
    <n v="0"/>
  </r>
  <r>
    <x v="6"/>
    <n v="19"/>
    <x v="20"/>
    <n v="0"/>
    <n v="0"/>
    <n v="21"/>
    <n v="1.5"/>
    <n v="0"/>
    <n v="21"/>
    <n v="0"/>
    <n v="0"/>
  </r>
  <r>
    <x v="6"/>
    <n v="19"/>
    <x v="21"/>
    <n v="0"/>
    <n v="0"/>
    <n v="21"/>
    <n v="1.5"/>
    <n v="0"/>
    <n v="21"/>
    <n v="0"/>
    <n v="0"/>
  </r>
  <r>
    <x v="6"/>
    <n v="19"/>
    <x v="22"/>
    <n v="0"/>
    <n v="0"/>
    <n v="21"/>
    <n v="2.1"/>
    <n v="0"/>
    <n v="21"/>
    <n v="0"/>
    <n v="0"/>
  </r>
  <r>
    <x v="6"/>
    <n v="19"/>
    <x v="23"/>
    <n v="0"/>
    <n v="0"/>
    <n v="21"/>
    <n v="1.5"/>
    <n v="0"/>
    <n v="21"/>
    <n v="0"/>
    <n v="0"/>
  </r>
  <r>
    <x v="6"/>
    <n v="20"/>
    <x v="0"/>
    <n v="0"/>
    <n v="0"/>
    <n v="20"/>
    <n v="0"/>
    <n v="0"/>
    <n v="20"/>
    <n v="0"/>
    <n v="0"/>
  </r>
  <r>
    <x v="6"/>
    <n v="20"/>
    <x v="1"/>
    <n v="0"/>
    <n v="0"/>
    <n v="19"/>
    <n v="0"/>
    <n v="0"/>
    <n v="19"/>
    <n v="0"/>
    <n v="0"/>
  </r>
  <r>
    <x v="6"/>
    <n v="20"/>
    <x v="2"/>
    <n v="0"/>
    <n v="0"/>
    <n v="19"/>
    <n v="0"/>
    <n v="0"/>
    <n v="19"/>
    <n v="0"/>
    <n v="0"/>
  </r>
  <r>
    <x v="6"/>
    <n v="20"/>
    <x v="3"/>
    <n v="0"/>
    <n v="0"/>
    <n v="19"/>
    <n v="0"/>
    <n v="0"/>
    <n v="19"/>
    <n v="0"/>
    <n v="0"/>
  </r>
  <r>
    <x v="6"/>
    <n v="20"/>
    <x v="4"/>
    <n v="0"/>
    <n v="0"/>
    <n v="20"/>
    <n v="0"/>
    <n v="0"/>
    <n v="20"/>
    <n v="0"/>
    <n v="0"/>
  </r>
  <r>
    <x v="6"/>
    <n v="20"/>
    <x v="5"/>
    <n v="0"/>
    <n v="56"/>
    <n v="20"/>
    <n v="1.5"/>
    <n v="50.05"/>
    <n v="19.315999999999999"/>
    <n v="4419.3059999999996"/>
    <n v="3779.93"/>
  </r>
  <r>
    <x v="6"/>
    <n v="20"/>
    <x v="6"/>
    <n v="19"/>
    <n v="143"/>
    <n v="20"/>
    <n v="3.1"/>
    <n v="137.45599999999999"/>
    <n v="22.108000000000001"/>
    <n v="11882.257"/>
    <n v="11087.929"/>
  </r>
  <r>
    <x v="6"/>
    <n v="20"/>
    <x v="7"/>
    <n v="12"/>
    <n v="190"/>
    <n v="21"/>
    <n v="2.1"/>
    <n v="185.661"/>
    <n v="25.265000000000001"/>
    <n v="15914.275"/>
    <n v="15028.333000000001"/>
  </r>
  <r>
    <x v="6"/>
    <n v="20"/>
    <x v="8"/>
    <n v="359"/>
    <n v="279"/>
    <n v="22"/>
    <n v="4.5999999999999996"/>
    <n v="516.62800000000004"/>
    <n v="33.134999999999998"/>
    <n v="42381.582000000002"/>
    <n v="40756.688000000002"/>
  </r>
  <r>
    <x v="6"/>
    <n v="20"/>
    <x v="9"/>
    <n v="224"/>
    <n v="376"/>
    <n v="23"/>
    <n v="5.0999999999999996"/>
    <n v="561.38800000000003"/>
    <n v="35.268000000000001"/>
    <n v="45890.5"/>
    <n v="44149.714999999997"/>
  </r>
  <r>
    <x v="6"/>
    <n v="20"/>
    <x v="10"/>
    <n v="355"/>
    <n v="376"/>
    <n v="25"/>
    <n v="3.1"/>
    <n v="721.77599999999995"/>
    <n v="44.305"/>
    <n v="56425.508000000002"/>
    <n v="54311.563000000002"/>
  </r>
  <r>
    <x v="6"/>
    <n v="20"/>
    <x v="11"/>
    <n v="312"/>
    <n v="394"/>
    <n v="25"/>
    <n v="1.5"/>
    <n v="721.94"/>
    <n v="49.304000000000002"/>
    <n v="54994.050999999999"/>
    <n v="52933.031000000003"/>
  </r>
  <r>
    <x v="6"/>
    <n v="20"/>
    <x v="12"/>
    <n v="180"/>
    <n v="424"/>
    <n v="26"/>
    <n v="2.1"/>
    <n v="612.75099999999998"/>
    <n v="45.182000000000002"/>
    <n v="47697.68"/>
    <n v="45895.57"/>
  </r>
  <r>
    <x v="6"/>
    <n v="20"/>
    <x v="13"/>
    <n v="454"/>
    <n v="333"/>
    <n v="26"/>
    <n v="3.1"/>
    <n v="778.57"/>
    <n v="46.886000000000003"/>
    <n v="60050.601999999999"/>
    <n v="57799.504000000001"/>
  </r>
  <r>
    <x v="6"/>
    <n v="20"/>
    <x v="14"/>
    <n v="447"/>
    <n v="292"/>
    <n v="27"/>
    <n v="1.5"/>
    <n v="673.20600000000002"/>
    <n v="50.04"/>
    <n v="50974.370999999999"/>
    <n v="49058.233999999997"/>
  </r>
  <r>
    <x v="6"/>
    <n v="20"/>
    <x v="15"/>
    <n v="124"/>
    <n v="300"/>
    <n v="26"/>
    <n v="4.0999999999999996"/>
    <n v="378.12599999999998"/>
    <n v="35.723999999999997"/>
    <n v="30761.705000000002"/>
    <n v="29490.633000000002"/>
  </r>
  <r>
    <x v="6"/>
    <n v="20"/>
    <x v="16"/>
    <n v="94"/>
    <n v="240"/>
    <n v="25"/>
    <n v="3.1"/>
    <n v="272.86599999999999"/>
    <n v="32.008000000000003"/>
    <n v="22447.129000000001"/>
    <n v="21400.984"/>
  </r>
  <r>
    <x v="6"/>
    <n v="20"/>
    <x v="17"/>
    <n v="331"/>
    <n v="113"/>
    <n v="24"/>
    <n v="3.1"/>
    <n v="187.21199999999999"/>
    <n v="28.334"/>
    <n v="14166.725"/>
    <n v="13321.17"/>
  </r>
  <r>
    <x v="6"/>
    <n v="20"/>
    <x v="18"/>
    <n v="174"/>
    <n v="45"/>
    <n v="23"/>
    <n v="2.1"/>
    <n v="38.429000000000002"/>
    <n v="23.03"/>
    <n v="3104.4580000000001"/>
    <n v="2490.415"/>
  </r>
  <r>
    <x v="6"/>
    <n v="20"/>
    <x v="19"/>
    <n v="0"/>
    <n v="0"/>
    <n v="22"/>
    <n v="2.6"/>
    <n v="0"/>
    <n v="22"/>
    <n v="0"/>
    <n v="0"/>
  </r>
  <r>
    <x v="6"/>
    <n v="20"/>
    <x v="20"/>
    <n v="0"/>
    <n v="0"/>
    <n v="21"/>
    <n v="1.5"/>
    <n v="0"/>
    <n v="21"/>
    <n v="0"/>
    <n v="0"/>
  </r>
  <r>
    <x v="6"/>
    <n v="20"/>
    <x v="21"/>
    <n v="0"/>
    <n v="0"/>
    <n v="21"/>
    <n v="0"/>
    <n v="0"/>
    <n v="21"/>
    <n v="0"/>
    <n v="0"/>
  </r>
  <r>
    <x v="6"/>
    <n v="20"/>
    <x v="22"/>
    <n v="0"/>
    <n v="0"/>
    <n v="21"/>
    <n v="2.1"/>
    <n v="0"/>
    <n v="21"/>
    <n v="0"/>
    <n v="0"/>
  </r>
  <r>
    <x v="6"/>
    <n v="20"/>
    <x v="23"/>
    <n v="0"/>
    <n v="0"/>
    <n v="21"/>
    <n v="2.6"/>
    <n v="0"/>
    <n v="21"/>
    <n v="0"/>
    <n v="0"/>
  </r>
  <r>
    <x v="6"/>
    <n v="21"/>
    <x v="0"/>
    <n v="0"/>
    <n v="0"/>
    <n v="19"/>
    <n v="3.1"/>
    <n v="0"/>
    <n v="19"/>
    <n v="0"/>
    <n v="0"/>
  </r>
  <r>
    <x v="6"/>
    <n v="21"/>
    <x v="1"/>
    <n v="0"/>
    <n v="0"/>
    <n v="19"/>
    <n v="2.1"/>
    <n v="0"/>
    <n v="19"/>
    <n v="0"/>
    <n v="0"/>
  </r>
  <r>
    <x v="6"/>
    <n v="21"/>
    <x v="2"/>
    <n v="0"/>
    <n v="0"/>
    <n v="19"/>
    <n v="2.1"/>
    <n v="0"/>
    <n v="19"/>
    <n v="0"/>
    <n v="0"/>
  </r>
  <r>
    <x v="6"/>
    <n v="21"/>
    <x v="3"/>
    <n v="0"/>
    <n v="0"/>
    <n v="19"/>
    <n v="2.1"/>
    <n v="0"/>
    <n v="19"/>
    <n v="0"/>
    <n v="0"/>
  </r>
  <r>
    <x v="6"/>
    <n v="21"/>
    <x v="4"/>
    <n v="0"/>
    <n v="0"/>
    <n v="18"/>
    <n v="0"/>
    <n v="0"/>
    <n v="18"/>
    <n v="0"/>
    <n v="0"/>
  </r>
  <r>
    <x v="6"/>
    <n v="21"/>
    <x v="5"/>
    <n v="0"/>
    <n v="45"/>
    <n v="19.3"/>
    <n v="0.8"/>
    <n v="41.308"/>
    <n v="18.029"/>
    <n v="3668.8890000000001"/>
    <n v="3044.0430000000001"/>
  </r>
  <r>
    <x v="6"/>
    <n v="21"/>
    <x v="6"/>
    <n v="19"/>
    <n v="136"/>
    <n v="21"/>
    <n v="1.5"/>
    <n v="131.148"/>
    <n v="23.347000000000001"/>
    <n v="11267.105"/>
    <n v="10486.268"/>
  </r>
  <r>
    <x v="6"/>
    <n v="21"/>
    <x v="7"/>
    <n v="123"/>
    <n v="242"/>
    <n v="22"/>
    <n v="2.1"/>
    <n v="289.85599999999999"/>
    <n v="29.402000000000001"/>
    <n v="24081.776999999998"/>
    <n v="22993.275000000001"/>
  </r>
  <r>
    <x v="6"/>
    <n v="21"/>
    <x v="8"/>
    <n v="146"/>
    <n v="304"/>
    <n v="23"/>
    <n v="3.6"/>
    <n v="396.34899999999999"/>
    <n v="32.496000000000002"/>
    <n v="32741.831999999999"/>
    <n v="31413.719000000001"/>
  </r>
  <r>
    <x v="6"/>
    <n v="21"/>
    <x v="9"/>
    <n v="393"/>
    <n v="325"/>
    <n v="24"/>
    <n v="4.0999999999999996"/>
    <n v="655.13800000000003"/>
    <n v="39.634999999999998"/>
    <n v="52364.745999999999"/>
    <n v="50399.116999999998"/>
  </r>
  <r>
    <x v="6"/>
    <n v="21"/>
    <x v="10"/>
    <n v="536"/>
    <n v="298"/>
    <n v="25"/>
    <n v="3.1"/>
    <n v="819.58500000000004"/>
    <n v="47.076000000000001"/>
    <n v="63148.167999999998"/>
    <n v="60776.328000000001"/>
  </r>
  <r>
    <x v="6"/>
    <n v="21"/>
    <x v="11"/>
    <n v="409"/>
    <n v="366"/>
    <n v="26"/>
    <n v="3.1"/>
    <n v="797.99699999999996"/>
    <n v="48.01"/>
    <n v="61204.961000000003"/>
    <n v="58909.245999999999"/>
  </r>
  <r>
    <x v="6"/>
    <n v="21"/>
    <x v="12"/>
    <n v="635"/>
    <n v="263"/>
    <n v="27"/>
    <n v="4.0999999999999996"/>
    <n v="920.02099999999996"/>
    <n v="49.87"/>
    <n v="69871.914000000004"/>
    <n v="67226.726999999999"/>
  </r>
  <r>
    <x v="6"/>
    <n v="21"/>
    <x v="13"/>
    <n v="197"/>
    <n v="413"/>
    <n v="27"/>
    <n v="4.0999999999999996"/>
    <n v="604.25099999999998"/>
    <n v="42.793999999999997"/>
    <n v="47611.125"/>
    <n v="45811.976999999999"/>
  </r>
  <r>
    <x v="6"/>
    <n v="21"/>
    <x v="14"/>
    <n v="185"/>
    <n v="361"/>
    <n v="26"/>
    <n v="5.0999999999999996"/>
    <n v="514.66499999999996"/>
    <n v="37.478999999999999"/>
    <n v="41617.660000000003"/>
    <n v="40017.440999999999"/>
  </r>
  <r>
    <x v="6"/>
    <n v="21"/>
    <x v="15"/>
    <n v="403"/>
    <n v="246"/>
    <n v="26"/>
    <n v="4.5999999999999996"/>
    <n v="518.29600000000005"/>
    <n v="38.06"/>
    <n v="41457.254000000001"/>
    <n v="39862.190999999999"/>
  </r>
  <r>
    <x v="6"/>
    <n v="21"/>
    <x v="16"/>
    <n v="363"/>
    <n v="191"/>
    <n v="26"/>
    <n v="4.5999999999999996"/>
    <n v="355.25900000000001"/>
    <n v="34.274999999999999"/>
    <n v="28276.881000000001"/>
    <n v="27075.495999999999"/>
  </r>
  <r>
    <x v="6"/>
    <n v="21"/>
    <x v="17"/>
    <n v="308"/>
    <n v="115"/>
    <n v="24"/>
    <n v="4.5999999999999996"/>
    <n v="182.88900000000001"/>
    <n v="27.774000000000001"/>
    <n v="13952.825999999999"/>
    <n v="13112.144"/>
  </r>
  <r>
    <x v="6"/>
    <n v="21"/>
    <x v="18"/>
    <n v="82"/>
    <n v="46"/>
    <n v="23"/>
    <n v="4.0999999999999996"/>
    <n v="41.276000000000003"/>
    <n v="22.974"/>
    <n v="3481.0250000000001"/>
    <n v="2859.7869999999998"/>
  </r>
  <r>
    <x v="6"/>
    <n v="21"/>
    <x v="19"/>
    <n v="0"/>
    <n v="0"/>
    <n v="22"/>
    <n v="4.0999999999999996"/>
    <n v="0"/>
    <n v="22"/>
    <n v="0"/>
    <n v="0"/>
  </r>
  <r>
    <x v="6"/>
    <n v="21"/>
    <x v="20"/>
    <n v="0"/>
    <n v="0"/>
    <n v="21"/>
    <n v="3.1"/>
    <n v="0"/>
    <n v="21"/>
    <n v="0"/>
    <n v="0"/>
  </r>
  <r>
    <x v="6"/>
    <n v="21"/>
    <x v="21"/>
    <n v="0"/>
    <n v="0"/>
    <n v="20"/>
    <n v="1.5"/>
    <n v="0"/>
    <n v="20"/>
    <n v="0"/>
    <n v="0"/>
  </r>
  <r>
    <x v="6"/>
    <n v="21"/>
    <x v="22"/>
    <n v="0"/>
    <n v="0"/>
    <n v="19"/>
    <n v="1.5"/>
    <n v="0"/>
    <n v="19"/>
    <n v="0"/>
    <n v="0"/>
  </r>
  <r>
    <x v="6"/>
    <n v="21"/>
    <x v="23"/>
    <n v="0"/>
    <n v="0"/>
    <n v="21"/>
    <n v="2.6"/>
    <n v="0"/>
    <n v="21"/>
    <n v="0"/>
    <n v="0"/>
  </r>
  <r>
    <x v="6"/>
    <n v="22"/>
    <x v="0"/>
    <n v="0"/>
    <n v="0"/>
    <n v="21"/>
    <n v="2.6"/>
    <n v="0"/>
    <n v="21"/>
    <n v="0"/>
    <n v="0"/>
  </r>
  <r>
    <x v="6"/>
    <n v="22"/>
    <x v="1"/>
    <n v="0"/>
    <n v="0"/>
    <n v="21"/>
    <n v="2.6"/>
    <n v="0"/>
    <n v="21"/>
    <n v="0"/>
    <n v="0"/>
  </r>
  <r>
    <x v="6"/>
    <n v="22"/>
    <x v="2"/>
    <n v="0"/>
    <n v="0"/>
    <n v="19"/>
    <n v="1.5"/>
    <n v="0"/>
    <n v="19"/>
    <n v="0"/>
    <n v="0"/>
  </r>
  <r>
    <x v="6"/>
    <n v="22"/>
    <x v="3"/>
    <n v="0"/>
    <n v="0"/>
    <n v="19"/>
    <n v="0"/>
    <n v="0"/>
    <n v="19"/>
    <n v="0"/>
    <n v="0"/>
  </r>
  <r>
    <x v="6"/>
    <n v="22"/>
    <x v="4"/>
    <n v="0"/>
    <n v="0"/>
    <n v="20"/>
    <n v="2.1"/>
    <n v="0"/>
    <n v="20"/>
    <n v="0"/>
    <n v="0"/>
  </r>
  <r>
    <x v="6"/>
    <n v="22"/>
    <x v="5"/>
    <n v="0"/>
    <n v="57"/>
    <n v="21"/>
    <n v="2.1"/>
    <n v="50.512999999999998"/>
    <n v="20.459"/>
    <n v="4436.8329999999996"/>
    <n v="3797.116"/>
  </r>
  <r>
    <x v="6"/>
    <n v="22"/>
    <x v="6"/>
    <n v="141"/>
    <n v="149"/>
    <n v="22"/>
    <n v="3.1"/>
    <n v="171.88"/>
    <n v="25.096"/>
    <n v="14043.24"/>
    <n v="13200.499"/>
  </r>
  <r>
    <x v="6"/>
    <n v="22"/>
    <x v="7"/>
    <n v="321"/>
    <n v="205"/>
    <n v="23"/>
    <n v="2.6"/>
    <n v="348.19499999999999"/>
    <n v="31.759"/>
    <n v="28138.782999999999"/>
    <n v="26941.210999999999"/>
  </r>
  <r>
    <x v="6"/>
    <n v="22"/>
    <x v="8"/>
    <n v="487"/>
    <n v="229"/>
    <n v="25"/>
    <n v="5.0999999999999996"/>
    <n v="556.05799999999999"/>
    <n v="36.805"/>
    <n v="44698.171999999999"/>
    <n v="42997.233999999997"/>
  </r>
  <r>
    <x v="6"/>
    <n v="22"/>
    <x v="9"/>
    <n v="593"/>
    <n v="218"/>
    <n v="27"/>
    <n v="6.2"/>
    <n v="720.65200000000004"/>
    <n v="41.198999999999998"/>
    <n v="57104.675999999999"/>
    <n v="54965.375"/>
  </r>
  <r>
    <x v="6"/>
    <n v="22"/>
    <x v="10"/>
    <n v="639"/>
    <n v="258"/>
    <n v="28"/>
    <n v="4.5999999999999996"/>
    <n v="877.41800000000001"/>
    <n v="48.834000000000003"/>
    <n v="66977.991999999998"/>
    <n v="64452.347999999998"/>
  </r>
  <r>
    <x v="6"/>
    <n v="22"/>
    <x v="11"/>
    <n v="697"/>
    <n v="239"/>
    <n v="29"/>
    <n v="5.0999999999999996"/>
    <n v="957.25900000000001"/>
    <n v="50.756999999999998"/>
    <n v="72356.812999999995"/>
    <n v="69606.702999999994"/>
  </r>
  <r>
    <x v="6"/>
    <n v="22"/>
    <x v="12"/>
    <n v="737"/>
    <n v="212"/>
    <n v="30"/>
    <n v="5.0999999999999996"/>
    <n v="969.49"/>
    <n v="52.197000000000003"/>
    <n v="72717.023000000001"/>
    <n v="69951.539000000004"/>
  </r>
  <r>
    <x v="6"/>
    <n v="22"/>
    <x v="13"/>
    <n v="700"/>
    <n v="219"/>
    <n v="31"/>
    <n v="5.0999999999999996"/>
    <n v="895.96400000000006"/>
    <n v="51.646999999999998"/>
    <n v="67374.195000000007"/>
    <n v="64832.347999999998"/>
  </r>
  <r>
    <x v="6"/>
    <n v="22"/>
    <x v="14"/>
    <n v="626"/>
    <n v="222"/>
    <n v="31"/>
    <n v="5.7"/>
    <n v="752.91399999999999"/>
    <n v="47.301000000000002"/>
    <n v="57810.402000000002"/>
    <n v="55644.586000000003"/>
  </r>
  <r>
    <x v="6"/>
    <n v="22"/>
    <x v="15"/>
    <n v="634"/>
    <n v="156"/>
    <n v="30"/>
    <n v="6.2"/>
    <n v="584.60199999999998"/>
    <n v="41.91"/>
    <n v="45692.059000000001"/>
    <n v="43957.940999999999"/>
  </r>
  <r>
    <x v="6"/>
    <n v="22"/>
    <x v="16"/>
    <n v="457"/>
    <n v="167"/>
    <n v="29"/>
    <n v="4.0999999999999996"/>
    <n v="378.19400000000002"/>
    <n v="38.500999999999998"/>
    <n v="29294.75"/>
    <n v="28065.074000000001"/>
  </r>
  <r>
    <x v="6"/>
    <n v="22"/>
    <x v="17"/>
    <n v="330"/>
    <n v="108"/>
    <n v="28"/>
    <n v="3.6"/>
    <n v="181.91900000000001"/>
    <n v="32.368000000000002"/>
    <n v="13455.071"/>
    <n v="12625.665000000001"/>
  </r>
  <r>
    <x v="6"/>
    <n v="22"/>
    <x v="18"/>
    <n v="147"/>
    <n v="45"/>
    <n v="27"/>
    <n v="5.0999999999999996"/>
    <n v="39.58"/>
    <n v="26.997"/>
    <n v="3203.6680000000001"/>
    <n v="2587.7339999999999"/>
  </r>
  <r>
    <x v="6"/>
    <n v="22"/>
    <x v="19"/>
    <n v="0"/>
    <n v="0"/>
    <n v="26"/>
    <n v="3.6"/>
    <n v="0"/>
    <n v="26"/>
    <n v="0"/>
    <n v="0"/>
  </r>
  <r>
    <x v="6"/>
    <n v="22"/>
    <x v="20"/>
    <n v="0"/>
    <n v="0"/>
    <n v="25"/>
    <n v="4.0999999999999996"/>
    <n v="0"/>
    <n v="25"/>
    <n v="0"/>
    <n v="0"/>
  </r>
  <r>
    <x v="6"/>
    <n v="22"/>
    <x v="21"/>
    <n v="0"/>
    <n v="0"/>
    <n v="25"/>
    <n v="4.5999999999999996"/>
    <n v="0"/>
    <n v="25"/>
    <n v="0"/>
    <n v="0"/>
  </r>
  <r>
    <x v="6"/>
    <n v="22"/>
    <x v="22"/>
    <n v="0"/>
    <n v="0"/>
    <n v="25"/>
    <n v="4.0999999999999996"/>
    <n v="0"/>
    <n v="25"/>
    <n v="0"/>
    <n v="0"/>
  </r>
  <r>
    <x v="6"/>
    <n v="22"/>
    <x v="23"/>
    <n v="0"/>
    <n v="0"/>
    <n v="24"/>
    <n v="2.6"/>
    <n v="0"/>
    <n v="24"/>
    <n v="0"/>
    <n v="0"/>
  </r>
  <r>
    <x v="6"/>
    <n v="23"/>
    <x v="0"/>
    <n v="0"/>
    <n v="0"/>
    <n v="25"/>
    <n v="3.6"/>
    <n v="0"/>
    <n v="25"/>
    <n v="0"/>
    <n v="0"/>
  </r>
  <r>
    <x v="6"/>
    <n v="23"/>
    <x v="1"/>
    <n v="0"/>
    <n v="0"/>
    <n v="24"/>
    <n v="2.1"/>
    <n v="0"/>
    <n v="24"/>
    <n v="0"/>
    <n v="0"/>
  </r>
  <r>
    <x v="6"/>
    <n v="23"/>
    <x v="2"/>
    <n v="0"/>
    <n v="0"/>
    <n v="25"/>
    <n v="4.0999999999999996"/>
    <n v="0"/>
    <n v="25"/>
    <n v="0"/>
    <n v="0"/>
  </r>
  <r>
    <x v="6"/>
    <n v="23"/>
    <x v="3"/>
    <n v="0"/>
    <n v="0"/>
    <n v="24"/>
    <n v="4.5999999999999996"/>
    <n v="0"/>
    <n v="24"/>
    <n v="0"/>
    <n v="0"/>
  </r>
  <r>
    <x v="6"/>
    <n v="23"/>
    <x v="4"/>
    <n v="0"/>
    <n v="0"/>
    <n v="24"/>
    <n v="4.0999999999999996"/>
    <n v="0"/>
    <n v="24"/>
    <n v="0"/>
    <n v="0"/>
  </r>
  <r>
    <x v="6"/>
    <n v="23"/>
    <x v="5"/>
    <n v="39"/>
    <n v="64"/>
    <n v="24"/>
    <n v="3.6"/>
    <n v="54.128"/>
    <n v="23.766999999999999"/>
    <n v="4646.8909999999996"/>
    <n v="4003.0709999999999"/>
  </r>
  <r>
    <x v="6"/>
    <n v="23"/>
    <x v="6"/>
    <n v="282"/>
    <n v="128"/>
    <n v="25"/>
    <n v="3.6"/>
    <n v="187.07300000000001"/>
    <n v="28.428000000000001"/>
    <n v="14385.976000000001"/>
    <n v="13535.411"/>
  </r>
  <r>
    <x v="6"/>
    <n v="23"/>
    <x v="7"/>
    <n v="457"/>
    <n v="166"/>
    <n v="27"/>
    <n v="3.6"/>
    <n v="375.702"/>
    <n v="35.695"/>
    <n v="29488.355"/>
    <n v="28253.258000000002"/>
  </r>
  <r>
    <x v="6"/>
    <n v="23"/>
    <x v="8"/>
    <n v="481"/>
    <n v="221"/>
    <n v="28"/>
    <n v="5.0999999999999996"/>
    <n v="544.07399999999996"/>
    <n v="39.655000000000001"/>
    <n v="43108.601999999999"/>
    <n v="41460.042999999998"/>
  </r>
  <r>
    <x v="6"/>
    <n v="23"/>
    <x v="9"/>
    <n v="611"/>
    <n v="212"/>
    <n v="30"/>
    <n v="5.0999999999999996"/>
    <n v="729.37599999999998"/>
    <n v="46.113"/>
    <n v="56347.855000000003"/>
    <n v="54236.796999999999"/>
  </r>
  <r>
    <x v="6"/>
    <n v="23"/>
    <x v="10"/>
    <n v="627"/>
    <n v="263"/>
    <n v="31"/>
    <n v="5.0999999999999996"/>
    <n v="871.22500000000002"/>
    <n v="50.601999999999997"/>
    <n v="65883.133000000002"/>
    <n v="63401.968999999997"/>
  </r>
  <r>
    <x v="6"/>
    <n v="23"/>
    <x v="11"/>
    <n v="703"/>
    <n v="234"/>
    <n v="32"/>
    <n v="6.2"/>
    <n v="958.22799999999995"/>
    <n v="51.496000000000002"/>
    <n v="72143.702999999994"/>
    <n v="69402.687999999995"/>
  </r>
  <r>
    <x v="6"/>
    <n v="23"/>
    <x v="12"/>
    <n v="659"/>
    <n v="279"/>
    <n v="33"/>
    <n v="7.7"/>
    <n v="960.33799999999997"/>
    <n v="50.280999999999999"/>
    <n v="72774.195000000007"/>
    <n v="70006.266000000003"/>
  </r>
  <r>
    <x v="6"/>
    <n v="23"/>
    <x v="13"/>
    <n v="323"/>
    <n v="392"/>
    <n v="34"/>
    <n v="6.7"/>
    <n v="709.11500000000001"/>
    <n v="48.113"/>
    <n v="54345.815999999999"/>
    <n v="52308.531000000003"/>
  </r>
  <r>
    <x v="6"/>
    <n v="23"/>
    <x v="14"/>
    <n v="453"/>
    <n v="295"/>
    <n v="26"/>
    <n v="7.7"/>
    <n v="681.43499999999995"/>
    <n v="37.938000000000002"/>
    <n v="54922.91"/>
    <n v="52864.5"/>
  </r>
  <r>
    <x v="6"/>
    <n v="23"/>
    <x v="15"/>
    <n v="12"/>
    <n v="172"/>
    <n v="22"/>
    <n v="4.0999999999999996"/>
    <n v="171.91800000000001"/>
    <n v="26.672999999999998"/>
    <n v="14656.718000000001"/>
    <n v="13799.942999999999"/>
  </r>
  <r>
    <x v="6"/>
    <n v="23"/>
    <x v="16"/>
    <n v="0"/>
    <n v="65"/>
    <n v="22"/>
    <n v="0"/>
    <n v="61.607999999999997"/>
    <n v="24.263000000000002"/>
    <n v="5316.6750000000002"/>
    <n v="4659.6710000000003"/>
  </r>
  <r>
    <x v="6"/>
    <n v="23"/>
    <x v="17"/>
    <n v="0"/>
    <n v="45"/>
    <n v="22"/>
    <n v="2.1"/>
    <n v="42.593000000000004"/>
    <n v="21.539000000000001"/>
    <n v="3722.6149999999998"/>
    <n v="3096.7350000000001"/>
  </r>
  <r>
    <x v="6"/>
    <n v="23"/>
    <x v="18"/>
    <n v="0"/>
    <n v="27"/>
    <n v="21"/>
    <n v="2.6"/>
    <n v="25.541"/>
    <n v="19.957000000000001"/>
    <n v="2248.6239999999998"/>
    <n v="1650.7539999999999"/>
  </r>
  <r>
    <x v="6"/>
    <n v="23"/>
    <x v="19"/>
    <n v="0"/>
    <n v="0"/>
    <n v="21"/>
    <n v="0"/>
    <n v="0"/>
    <n v="21"/>
    <n v="0"/>
    <n v="0"/>
  </r>
  <r>
    <x v="6"/>
    <n v="23"/>
    <x v="20"/>
    <n v="0"/>
    <n v="0"/>
    <n v="21"/>
    <n v="1.5"/>
    <n v="0"/>
    <n v="21"/>
    <n v="0"/>
    <n v="0"/>
  </r>
  <r>
    <x v="6"/>
    <n v="23"/>
    <x v="21"/>
    <n v="0"/>
    <n v="0"/>
    <n v="21"/>
    <n v="0"/>
    <n v="0"/>
    <n v="21"/>
    <n v="0"/>
    <n v="0"/>
  </r>
  <r>
    <x v="6"/>
    <n v="23"/>
    <x v="22"/>
    <n v="0"/>
    <n v="0"/>
    <n v="20"/>
    <n v="1.5"/>
    <n v="0"/>
    <n v="20"/>
    <n v="0"/>
    <n v="0"/>
  </r>
  <r>
    <x v="6"/>
    <n v="23"/>
    <x v="23"/>
    <n v="0"/>
    <n v="0"/>
    <n v="21"/>
    <n v="0"/>
    <n v="0"/>
    <n v="21"/>
    <n v="0"/>
    <n v="0"/>
  </r>
  <r>
    <x v="6"/>
    <n v="24"/>
    <x v="0"/>
    <n v="0"/>
    <n v="0"/>
    <n v="21"/>
    <n v="0"/>
    <n v="0"/>
    <n v="21"/>
    <n v="0"/>
    <n v="0"/>
  </r>
  <r>
    <x v="6"/>
    <n v="24"/>
    <x v="1"/>
    <n v="0"/>
    <n v="0"/>
    <n v="21"/>
    <n v="0"/>
    <n v="0"/>
    <n v="21"/>
    <n v="0"/>
    <n v="0"/>
  </r>
  <r>
    <x v="6"/>
    <n v="24"/>
    <x v="2"/>
    <n v="0"/>
    <n v="0"/>
    <n v="20"/>
    <n v="2.6"/>
    <n v="0"/>
    <n v="20"/>
    <n v="0"/>
    <n v="0"/>
  </r>
  <r>
    <x v="6"/>
    <n v="24"/>
    <x v="3"/>
    <n v="0"/>
    <n v="0"/>
    <n v="19"/>
    <n v="3.1"/>
    <n v="0"/>
    <n v="19"/>
    <n v="0"/>
    <n v="0"/>
  </r>
  <r>
    <x v="6"/>
    <n v="24"/>
    <x v="4"/>
    <n v="0"/>
    <n v="0"/>
    <n v="17"/>
    <n v="3.6"/>
    <n v="0"/>
    <n v="17"/>
    <n v="0"/>
    <n v="0"/>
  </r>
  <r>
    <x v="6"/>
    <n v="24"/>
    <x v="5"/>
    <n v="0"/>
    <n v="35"/>
    <n v="17"/>
    <n v="4.0999999999999996"/>
    <n v="32.834000000000003"/>
    <n v="16.067"/>
    <n v="2942.2840000000001"/>
    <n v="2331.3249999999998"/>
  </r>
  <r>
    <x v="6"/>
    <n v="24"/>
    <x v="6"/>
    <n v="6"/>
    <n v="133"/>
    <n v="17"/>
    <n v="4.0999999999999996"/>
    <n v="125.256"/>
    <n v="18.510999999999999"/>
    <n v="11068.343999999999"/>
    <n v="10291.837"/>
  </r>
  <r>
    <x v="6"/>
    <n v="24"/>
    <x v="7"/>
    <n v="37"/>
    <n v="212"/>
    <n v="18"/>
    <n v="4.0999999999999996"/>
    <n v="219.70699999999999"/>
    <n v="22.190999999999999"/>
    <n v="19040.432000000001"/>
    <n v="18079.645"/>
  </r>
  <r>
    <x v="6"/>
    <n v="24"/>
    <x v="8"/>
    <n v="274"/>
    <n v="280"/>
    <n v="20"/>
    <n v="4.5999999999999996"/>
    <n v="461.36"/>
    <n v="29.9"/>
    <n v="38487.961000000003"/>
    <n v="36986.754000000001"/>
  </r>
  <r>
    <x v="6"/>
    <n v="24"/>
    <x v="9"/>
    <n v="599"/>
    <n v="241"/>
    <n v="21"/>
    <n v="3.6"/>
    <n v="748.19"/>
    <n v="39.845999999999997"/>
    <n v="59697.953000000001"/>
    <n v="57460.394999999997"/>
  </r>
  <r>
    <x v="6"/>
    <n v="24"/>
    <x v="10"/>
    <n v="747"/>
    <n v="196"/>
    <n v="22"/>
    <n v="1.5"/>
    <n v="915.46799999999996"/>
    <n v="52.216000000000001"/>
    <n v="68628.172000000006"/>
    <n v="66034.710999999996"/>
  </r>
  <r>
    <x v="6"/>
    <n v="24"/>
    <x v="11"/>
    <n v="733"/>
    <n v="219"/>
    <n v="23"/>
    <n v="5.0999999999999996"/>
    <n v="972.71299999999997"/>
    <n v="45.142000000000003"/>
    <n v="75732.093999999997"/>
    <n v="72836.101999999999"/>
  </r>
  <r>
    <x v="6"/>
    <n v="24"/>
    <x v="12"/>
    <n v="605"/>
    <n v="282"/>
    <n v="23"/>
    <n v="4.0999999999999996"/>
    <n v="909.71"/>
    <n v="46.189"/>
    <n v="70442.327999999994"/>
    <n v="67773.241999999998"/>
  </r>
  <r>
    <x v="6"/>
    <n v="24"/>
    <x v="13"/>
    <n v="646"/>
    <n v="268"/>
    <n v="24"/>
    <n v="3.1"/>
    <n v="894.93100000000004"/>
    <n v="48.777999999999999"/>
    <n v="68335.866999999998"/>
    <n v="65754.483999999997"/>
  </r>
  <r>
    <x v="6"/>
    <n v="24"/>
    <x v="14"/>
    <n v="256"/>
    <n v="335"/>
    <n v="24"/>
    <n v="3.1"/>
    <n v="553.52099999999996"/>
    <n v="40.067999999999998"/>
    <n v="44165.957000000002"/>
    <n v="42482.656000000003"/>
  </r>
  <r>
    <x v="6"/>
    <n v="24"/>
    <x v="15"/>
    <n v="587"/>
    <n v="189"/>
    <n v="24"/>
    <n v="3.1"/>
    <n v="585.93100000000004"/>
    <n v="39.807000000000002"/>
    <n v="46329.866999999998"/>
    <n v="44574.273000000001"/>
  </r>
  <r>
    <x v="6"/>
    <n v="24"/>
    <x v="16"/>
    <n v="486"/>
    <n v="153"/>
    <n v="23"/>
    <n v="3.6"/>
    <n v="377.678"/>
    <n v="32.927999999999997"/>
    <n v="29988.002"/>
    <n v="28738.855"/>
  </r>
  <r>
    <x v="6"/>
    <n v="24"/>
    <x v="17"/>
    <n v="376"/>
    <n v="105"/>
    <n v="23"/>
    <n v="3.1"/>
    <n v="189.71199999999999"/>
    <n v="27.748999999999999"/>
    <n v="14178.463"/>
    <n v="13332.64"/>
  </r>
  <r>
    <x v="6"/>
    <n v="24"/>
    <x v="18"/>
    <n v="197"/>
    <n v="41"/>
    <n v="22"/>
    <n v="2.6"/>
    <n v="34.478000000000002"/>
    <n v="21.852"/>
    <n v="2815.0680000000002"/>
    <n v="2206.5219999999999"/>
  </r>
  <r>
    <x v="6"/>
    <n v="24"/>
    <x v="19"/>
    <n v="0"/>
    <n v="0"/>
    <n v="19"/>
    <n v="2.1"/>
    <n v="0"/>
    <n v="19"/>
    <n v="0"/>
    <n v="0"/>
  </r>
  <r>
    <x v="6"/>
    <n v="24"/>
    <x v="20"/>
    <n v="0"/>
    <n v="0"/>
    <n v="19"/>
    <n v="2.6"/>
    <n v="0"/>
    <n v="19"/>
    <n v="0"/>
    <n v="0"/>
  </r>
  <r>
    <x v="6"/>
    <n v="24"/>
    <x v="21"/>
    <n v="0"/>
    <n v="0"/>
    <n v="19"/>
    <n v="3.6"/>
    <n v="0"/>
    <n v="19"/>
    <n v="0"/>
    <n v="0"/>
  </r>
  <r>
    <x v="6"/>
    <n v="24"/>
    <x v="22"/>
    <n v="0"/>
    <n v="0"/>
    <n v="19"/>
    <n v="2.6"/>
    <n v="0"/>
    <n v="19"/>
    <n v="0"/>
    <n v="0"/>
  </r>
  <r>
    <x v="6"/>
    <n v="24"/>
    <x v="23"/>
    <n v="0"/>
    <n v="0"/>
    <n v="18"/>
    <n v="2.1"/>
    <n v="0"/>
    <n v="18"/>
    <n v="0"/>
    <n v="0"/>
  </r>
  <r>
    <x v="6"/>
    <n v="25"/>
    <x v="0"/>
    <n v="0"/>
    <n v="0"/>
    <n v="17"/>
    <n v="1.5"/>
    <n v="0"/>
    <n v="17"/>
    <n v="0"/>
    <n v="0"/>
  </r>
  <r>
    <x v="6"/>
    <n v="25"/>
    <x v="1"/>
    <n v="0"/>
    <n v="0"/>
    <n v="15"/>
    <n v="2.6"/>
    <n v="0"/>
    <n v="15"/>
    <n v="0"/>
    <n v="0"/>
  </r>
  <r>
    <x v="6"/>
    <n v="25"/>
    <x v="2"/>
    <n v="0"/>
    <n v="0"/>
    <n v="13"/>
    <n v="1.5"/>
    <n v="0"/>
    <n v="13"/>
    <n v="0"/>
    <n v="0"/>
  </r>
  <r>
    <x v="6"/>
    <n v="25"/>
    <x v="3"/>
    <n v="0"/>
    <n v="0"/>
    <n v="12"/>
    <n v="0"/>
    <n v="0"/>
    <n v="12"/>
    <n v="0"/>
    <n v="0"/>
  </r>
  <r>
    <x v="6"/>
    <n v="25"/>
    <x v="4"/>
    <n v="0"/>
    <n v="0"/>
    <n v="13"/>
    <n v="0"/>
    <n v="0"/>
    <n v="13"/>
    <n v="0"/>
    <n v="0"/>
  </r>
  <r>
    <x v="6"/>
    <n v="25"/>
    <x v="5"/>
    <n v="47"/>
    <n v="66"/>
    <n v="15"/>
    <n v="1.5"/>
    <n v="54.773000000000003"/>
    <n v="14.308"/>
    <n v="4947.2150000000001"/>
    <n v="4297.5020000000004"/>
  </r>
  <r>
    <x v="6"/>
    <n v="25"/>
    <x v="6"/>
    <n v="341"/>
    <n v="119"/>
    <n v="17"/>
    <n v="4.0999999999999996"/>
    <n v="192.31100000000001"/>
    <n v="20.271999999999998"/>
    <n v="15087.101000000001"/>
    <n v="14220.404"/>
  </r>
  <r>
    <x v="6"/>
    <n v="25"/>
    <x v="7"/>
    <n v="334"/>
    <n v="188"/>
    <n v="18"/>
    <n v="3.1"/>
    <n v="337.29899999999998"/>
    <n v="26.038"/>
    <n v="27942.418000000001"/>
    <n v="26750.254000000001"/>
  </r>
  <r>
    <x v="6"/>
    <n v="25"/>
    <x v="8"/>
    <n v="365"/>
    <n v="260"/>
    <n v="20"/>
    <n v="2.6"/>
    <n v="501.404"/>
    <n v="33.652000000000001"/>
    <n v="41005.714999999997"/>
    <n v="39425.120999999999"/>
  </r>
  <r>
    <x v="6"/>
    <n v="25"/>
    <x v="9"/>
    <n v="551"/>
    <n v="242"/>
    <n v="21"/>
    <n v="4.0999999999999996"/>
    <n v="707.66800000000001"/>
    <n v="38.21"/>
    <n v="56934.866999999998"/>
    <n v="54801.917999999998"/>
  </r>
  <r>
    <x v="6"/>
    <n v="25"/>
    <x v="10"/>
    <n v="609"/>
    <n v="281"/>
    <n v="22"/>
    <n v="3.6"/>
    <n v="872.31700000000001"/>
    <n v="44.58"/>
    <n v="68088.718999999997"/>
    <n v="65517.527000000002"/>
  </r>
  <r>
    <x v="6"/>
    <n v="25"/>
    <x v="11"/>
    <n v="757"/>
    <n v="204"/>
    <n v="23"/>
    <n v="3.1"/>
    <n v="981.053"/>
    <n v="49.851999999999997"/>
    <n v="74513.789000000004"/>
    <n v="71670.906000000003"/>
  </r>
  <r>
    <x v="6"/>
    <n v="25"/>
    <x v="12"/>
    <n v="767"/>
    <n v="193"/>
    <n v="23"/>
    <n v="4.0999999999999996"/>
    <n v="974.952"/>
    <n v="47.728999999999999"/>
    <n v="74887.202999999994"/>
    <n v="72028.093999999997"/>
  </r>
  <r>
    <x v="6"/>
    <n v="25"/>
    <x v="13"/>
    <n v="753"/>
    <n v="186"/>
    <n v="23"/>
    <n v="2.6"/>
    <n v="907.77200000000005"/>
    <n v="49.719000000000001"/>
    <n v="68967.172000000006"/>
    <n v="66359.664000000004"/>
  </r>
  <r>
    <x v="6"/>
    <n v="25"/>
    <x v="14"/>
    <n v="715"/>
    <n v="177"/>
    <n v="23"/>
    <n v="2.6"/>
    <n v="780.62900000000002"/>
    <n v="46.165999999999997"/>
    <n v="60277.559000000001"/>
    <n v="58017.722999999998"/>
  </r>
  <r>
    <x v="6"/>
    <n v="25"/>
    <x v="15"/>
    <n v="663"/>
    <n v="151"/>
    <n v="23"/>
    <n v="3.6"/>
    <n v="598.20299999999997"/>
    <n v="39.036000000000001"/>
    <n v="47422.09"/>
    <n v="45629.406000000003"/>
  </r>
  <r>
    <x v="6"/>
    <n v="25"/>
    <x v="16"/>
    <n v="498"/>
    <n v="154"/>
    <n v="22"/>
    <n v="4.5999999999999996"/>
    <n v="383.904"/>
    <n v="31.079000000000001"/>
    <n v="30742.690999999999"/>
    <n v="29472.16"/>
  </r>
  <r>
    <x v="6"/>
    <n v="25"/>
    <x v="17"/>
    <n v="409"/>
    <n v="94"/>
    <n v="21"/>
    <n v="3.6"/>
    <n v="187.08"/>
    <n v="25.401"/>
    <n v="13936.69"/>
    <n v="13096.374"/>
  </r>
  <r>
    <x v="6"/>
    <n v="25"/>
    <x v="18"/>
    <n v="191"/>
    <n v="38"/>
    <n v="19"/>
    <n v="2.1"/>
    <n v="31.646999999999998"/>
    <n v="18.702000000000002"/>
    <n v="2631.732"/>
    <n v="2026.653"/>
  </r>
  <r>
    <x v="6"/>
    <n v="25"/>
    <x v="19"/>
    <n v="0"/>
    <n v="0"/>
    <n v="18"/>
    <n v="0"/>
    <n v="0"/>
    <n v="18"/>
    <n v="0"/>
    <n v="0"/>
  </r>
  <r>
    <x v="6"/>
    <n v="25"/>
    <x v="20"/>
    <n v="0"/>
    <n v="0"/>
    <n v="17"/>
    <n v="2.6"/>
    <n v="0"/>
    <n v="17"/>
    <n v="0"/>
    <n v="0"/>
  </r>
  <r>
    <x v="6"/>
    <n v="25"/>
    <x v="21"/>
    <n v="0"/>
    <n v="0"/>
    <n v="15"/>
    <n v="0"/>
    <n v="0"/>
    <n v="15"/>
    <n v="0"/>
    <n v="0"/>
  </r>
  <r>
    <x v="6"/>
    <n v="25"/>
    <x v="22"/>
    <n v="0"/>
    <n v="0"/>
    <n v="14"/>
    <n v="0"/>
    <n v="0"/>
    <n v="14"/>
    <n v="0"/>
    <n v="0"/>
  </r>
  <r>
    <x v="6"/>
    <n v="25"/>
    <x v="23"/>
    <n v="0"/>
    <n v="0"/>
    <n v="13"/>
    <n v="0"/>
    <n v="0"/>
    <n v="13"/>
    <n v="0"/>
    <n v="0"/>
  </r>
  <r>
    <x v="6"/>
    <n v="26"/>
    <x v="0"/>
    <n v="0"/>
    <n v="0"/>
    <n v="13"/>
    <n v="0"/>
    <n v="0"/>
    <n v="13"/>
    <n v="0"/>
    <n v="0"/>
  </r>
  <r>
    <x v="6"/>
    <n v="26"/>
    <x v="1"/>
    <n v="0"/>
    <n v="0"/>
    <n v="12"/>
    <n v="2.1"/>
    <n v="0"/>
    <n v="12"/>
    <n v="0"/>
    <n v="0"/>
  </r>
  <r>
    <x v="6"/>
    <n v="26"/>
    <x v="2"/>
    <n v="0"/>
    <n v="0"/>
    <n v="12"/>
    <n v="0"/>
    <n v="0"/>
    <n v="12"/>
    <n v="0"/>
    <n v="0"/>
  </r>
  <r>
    <x v="6"/>
    <n v="26"/>
    <x v="3"/>
    <n v="0"/>
    <n v="0"/>
    <n v="13"/>
    <n v="0"/>
    <n v="0"/>
    <n v="13"/>
    <n v="0"/>
    <n v="0"/>
  </r>
  <r>
    <x v="6"/>
    <n v="26"/>
    <x v="4"/>
    <n v="0"/>
    <n v="0"/>
    <n v="13"/>
    <n v="0"/>
    <n v="0"/>
    <n v="13"/>
    <n v="0"/>
    <n v="0"/>
  </r>
  <r>
    <x v="6"/>
    <n v="26"/>
    <x v="5"/>
    <n v="0"/>
    <n v="49"/>
    <n v="14"/>
    <n v="0"/>
    <n v="43.902000000000001"/>
    <n v="11.564"/>
    <n v="4014.02"/>
    <n v="3382.5149999999999"/>
  </r>
  <r>
    <x v="6"/>
    <n v="26"/>
    <x v="6"/>
    <n v="193"/>
    <n v="144"/>
    <n v="15"/>
    <n v="3.1"/>
    <n v="179.14599999999999"/>
    <n v="18.146000000000001"/>
    <n v="14861.457"/>
    <n v="13999.971"/>
  </r>
  <r>
    <x v="6"/>
    <n v="26"/>
    <x v="7"/>
    <n v="74"/>
    <n v="208"/>
    <n v="17"/>
    <n v="5.0999999999999996"/>
    <n v="232.91499999999999"/>
    <n v="21.106000000000002"/>
    <n v="20187.107"/>
    <n v="19198.030999999999"/>
  </r>
  <r>
    <x v="6"/>
    <n v="26"/>
    <x v="8"/>
    <n v="481"/>
    <n v="243"/>
    <n v="18"/>
    <n v="4.0999999999999996"/>
    <n v="565.26300000000003"/>
    <n v="31.055"/>
    <n v="46744.987999999998"/>
    <n v="44975.347999999998"/>
  </r>
  <r>
    <x v="6"/>
    <n v="26"/>
    <x v="9"/>
    <n v="121"/>
    <n v="365"/>
    <n v="19"/>
    <n v="2.6"/>
    <n v="466.39499999999998"/>
    <n v="32.549999999999997"/>
    <n v="38653.565999999999"/>
    <n v="37147.203000000001"/>
  </r>
  <r>
    <x v="6"/>
    <n v="26"/>
    <x v="10"/>
    <n v="102"/>
    <n v="403"/>
    <n v="19"/>
    <n v="2.6"/>
    <n v="497.41399999999999"/>
    <n v="33.037999999999997"/>
    <n v="41156.839999999997"/>
    <n v="39571.410000000003"/>
  </r>
  <r>
    <x v="6"/>
    <n v="26"/>
    <x v="11"/>
    <n v="36"/>
    <n v="342"/>
    <n v="19"/>
    <n v="2.1"/>
    <n v="376.69099999999997"/>
    <n v="30.587"/>
    <n v="31544.743999999999"/>
    <n v="30251.273000000001"/>
  </r>
  <r>
    <x v="6"/>
    <n v="26"/>
    <x v="12"/>
    <n v="6"/>
    <n v="275"/>
    <n v="18"/>
    <n v="3.6"/>
    <n v="271.60599999999999"/>
    <n v="24.542000000000002"/>
    <n v="23408.383000000002"/>
    <n v="22337.438999999998"/>
  </r>
  <r>
    <x v="6"/>
    <n v="26"/>
    <x v="13"/>
    <n v="12"/>
    <n v="307"/>
    <n v="19"/>
    <n v="0"/>
    <n v="308.04500000000002"/>
    <n v="33.155000000000001"/>
    <n v="25475.857"/>
    <n v="24350.508000000002"/>
  </r>
  <r>
    <x v="6"/>
    <n v="26"/>
    <x v="14"/>
    <n v="0"/>
    <n v="219"/>
    <n v="19"/>
    <n v="2.1"/>
    <n v="209.982"/>
    <n v="24.757999999999999"/>
    <n v="18078.993999999999"/>
    <n v="17141.580000000002"/>
  </r>
  <r>
    <x v="6"/>
    <n v="26"/>
    <x v="15"/>
    <n v="0"/>
    <n v="157"/>
    <n v="19"/>
    <n v="3.1"/>
    <n v="149.6"/>
    <n v="22.001000000000001"/>
    <n v="13046.972"/>
    <n v="12226.748"/>
  </r>
  <r>
    <x v="6"/>
    <n v="26"/>
    <x v="16"/>
    <n v="0"/>
    <n v="140"/>
    <n v="18"/>
    <n v="2.1"/>
    <n v="132.833"/>
    <n v="20.643999999999998"/>
    <n v="11657.486000000001"/>
    <n v="10868.102999999999"/>
  </r>
  <r>
    <x v="6"/>
    <n v="26"/>
    <x v="17"/>
    <n v="57"/>
    <n v="121"/>
    <n v="18"/>
    <n v="1.5"/>
    <n v="126.571"/>
    <n v="20.646000000000001"/>
    <n v="10804.967000000001"/>
    <n v="10034.179"/>
  </r>
  <r>
    <x v="6"/>
    <n v="26"/>
    <x v="18"/>
    <n v="105"/>
    <n v="42"/>
    <n v="17"/>
    <n v="1.5"/>
    <n v="35.731000000000002"/>
    <n v="16.478000000000002"/>
    <n v="3113.3470000000002"/>
    <n v="2499.1350000000002"/>
  </r>
  <r>
    <x v="6"/>
    <n v="26"/>
    <x v="19"/>
    <n v="0"/>
    <n v="0"/>
    <n v="16.100000000000001"/>
    <n v="1.3"/>
    <n v="0"/>
    <n v="16.100000000000001"/>
    <n v="0"/>
    <n v="0"/>
  </r>
  <r>
    <x v="6"/>
    <n v="26"/>
    <x v="20"/>
    <n v="0"/>
    <n v="0"/>
    <n v="15.8"/>
    <n v="1.1000000000000001"/>
    <n v="0"/>
    <n v="15.8"/>
    <n v="0"/>
    <n v="0"/>
  </r>
  <r>
    <x v="6"/>
    <n v="26"/>
    <x v="21"/>
    <n v="0"/>
    <n v="0"/>
    <n v="15.7"/>
    <n v="0.9"/>
    <n v="0"/>
    <n v="15.7"/>
    <n v="0"/>
    <n v="0"/>
  </r>
  <r>
    <x v="6"/>
    <n v="26"/>
    <x v="22"/>
    <n v="0"/>
    <n v="0"/>
    <n v="15.8"/>
    <n v="0.6"/>
    <n v="0"/>
    <n v="15.8"/>
    <n v="0"/>
    <n v="0"/>
  </r>
  <r>
    <x v="6"/>
    <n v="26"/>
    <x v="23"/>
    <n v="0"/>
    <n v="0"/>
    <n v="16.100000000000001"/>
    <n v="0.4"/>
    <n v="0"/>
    <n v="16.100000000000001"/>
    <n v="0"/>
    <n v="0"/>
  </r>
  <r>
    <x v="6"/>
    <n v="27"/>
    <x v="0"/>
    <n v="0"/>
    <n v="0"/>
    <n v="16.600000000000001"/>
    <n v="0.2"/>
    <n v="0"/>
    <n v="16.600000000000001"/>
    <n v="0"/>
    <n v="0"/>
  </r>
  <r>
    <x v="6"/>
    <n v="27"/>
    <x v="1"/>
    <n v="0"/>
    <n v="0"/>
    <n v="17"/>
    <n v="0"/>
    <n v="0"/>
    <n v="17"/>
    <n v="0"/>
    <n v="0"/>
  </r>
  <r>
    <x v="6"/>
    <n v="27"/>
    <x v="2"/>
    <n v="0"/>
    <n v="0"/>
    <n v="17"/>
    <n v="0"/>
    <n v="0"/>
    <n v="17"/>
    <n v="0"/>
    <n v="0"/>
  </r>
  <r>
    <x v="6"/>
    <n v="27"/>
    <x v="3"/>
    <n v="0"/>
    <n v="0"/>
    <n v="17"/>
    <n v="0"/>
    <n v="0"/>
    <n v="17"/>
    <n v="0"/>
    <n v="0"/>
  </r>
  <r>
    <x v="6"/>
    <n v="27"/>
    <x v="4"/>
    <n v="0"/>
    <n v="0"/>
    <n v="17"/>
    <n v="1.5"/>
    <n v="0"/>
    <n v="17"/>
    <n v="0"/>
    <n v="0"/>
  </r>
  <r>
    <x v="6"/>
    <n v="27"/>
    <x v="5"/>
    <n v="0"/>
    <n v="37"/>
    <n v="17"/>
    <n v="2.1"/>
    <n v="34.313000000000002"/>
    <n v="15.824"/>
    <n v="3078.1909999999998"/>
    <n v="2464.6480000000001"/>
  </r>
  <r>
    <x v="6"/>
    <n v="27"/>
    <x v="6"/>
    <n v="0"/>
    <n v="61"/>
    <n v="18"/>
    <n v="2.1"/>
    <n v="57.793999999999997"/>
    <n v="17.754999999999999"/>
    <n v="5139.5240000000003"/>
    <n v="4486.0219999999999"/>
  </r>
  <r>
    <x v="6"/>
    <n v="27"/>
    <x v="7"/>
    <n v="0"/>
    <n v="115"/>
    <n v="18"/>
    <n v="1.5"/>
    <n v="109.095"/>
    <n v="19.613"/>
    <n v="9619.7029999999995"/>
    <n v="8874.357"/>
  </r>
  <r>
    <x v="6"/>
    <n v="27"/>
    <x v="8"/>
    <n v="0"/>
    <n v="123"/>
    <n v="19"/>
    <n v="2.1"/>
    <n v="116.979"/>
    <n v="20.981999999999999"/>
    <n v="10250.178"/>
    <n v="9491.3580000000002"/>
  </r>
  <r>
    <x v="6"/>
    <n v="27"/>
    <x v="9"/>
    <n v="6"/>
    <n v="184"/>
    <n v="19"/>
    <n v="3.1"/>
    <n v="180.92400000000001"/>
    <n v="22.524000000000001"/>
    <n v="15738.815000000001"/>
    <n v="14856.975"/>
  </r>
  <r>
    <x v="6"/>
    <n v="27"/>
    <x v="10"/>
    <n v="72"/>
    <n v="362"/>
    <n v="21"/>
    <n v="3.1"/>
    <n v="427.471"/>
    <n v="31.428000000000001"/>
    <n v="35648.516000000003"/>
    <n v="34234.25"/>
  </r>
  <r>
    <x v="6"/>
    <n v="27"/>
    <x v="11"/>
    <n v="6"/>
    <n v="255"/>
    <n v="21"/>
    <n v="3.6"/>
    <n v="251.953"/>
    <n v="27.216000000000001"/>
    <n v="21442.280999999999"/>
    <n v="20421.724999999999"/>
  </r>
  <r>
    <x v="6"/>
    <n v="27"/>
    <x v="12"/>
    <n v="6"/>
    <n v="191"/>
    <n v="21"/>
    <n v="3.1"/>
    <n v="189.363"/>
    <n v="25.268999999999998"/>
    <n v="16264.619000000001"/>
    <n v="15370.454"/>
  </r>
  <r>
    <x v="6"/>
    <n v="27"/>
    <x v="13"/>
    <n v="24"/>
    <n v="343"/>
    <n v="22"/>
    <n v="2.6"/>
    <n v="355.005"/>
    <n v="31.009"/>
    <n v="29667.006000000001"/>
    <n v="28426.895"/>
  </r>
  <r>
    <x v="6"/>
    <n v="27"/>
    <x v="14"/>
    <n v="6"/>
    <n v="237"/>
    <n v="22"/>
    <n v="3.1"/>
    <n v="232.48500000000001"/>
    <n v="27.811"/>
    <n v="19727.907999999999"/>
    <n v="18750.213"/>
  </r>
  <r>
    <x v="6"/>
    <n v="27"/>
    <x v="15"/>
    <n v="0"/>
    <n v="191"/>
    <n v="22"/>
    <n v="2.6"/>
    <n v="182.37"/>
    <n v="26.286999999999999"/>
    <n v="15588.946"/>
    <n v="14710.602000000001"/>
  </r>
  <r>
    <x v="6"/>
    <n v="27"/>
    <x v="16"/>
    <n v="12"/>
    <n v="183"/>
    <n v="22"/>
    <n v="2.1"/>
    <n v="179.22200000000001"/>
    <n v="26.292999999999999"/>
    <n v="15286.404"/>
    <n v="14415.092000000001"/>
  </r>
  <r>
    <x v="6"/>
    <n v="27"/>
    <x v="17"/>
    <n v="0"/>
    <n v="79"/>
    <n v="21"/>
    <n v="2.6"/>
    <n v="74.566000000000003"/>
    <n v="21.946999999999999"/>
    <n v="6504.64"/>
    <n v="5823.8779999999997"/>
  </r>
  <r>
    <x v="6"/>
    <n v="27"/>
    <x v="18"/>
    <n v="0"/>
    <n v="26"/>
    <n v="21"/>
    <n v="1.5"/>
    <n v="24.596"/>
    <n v="19.917999999999999"/>
    <n v="2165.7959999999998"/>
    <n v="1569.4780000000001"/>
  </r>
  <r>
    <x v="6"/>
    <n v="27"/>
    <x v="19"/>
    <n v="0"/>
    <n v="0"/>
    <n v="20"/>
    <n v="0"/>
    <n v="0"/>
    <n v="20"/>
    <n v="0"/>
    <n v="0"/>
  </r>
  <r>
    <x v="6"/>
    <n v="27"/>
    <x v="20"/>
    <n v="0"/>
    <n v="0"/>
    <n v="19"/>
    <n v="0"/>
    <n v="0"/>
    <n v="19"/>
    <n v="0"/>
    <n v="0"/>
  </r>
  <r>
    <x v="6"/>
    <n v="27"/>
    <x v="21"/>
    <n v="0"/>
    <n v="0"/>
    <n v="19"/>
    <n v="0"/>
    <n v="0"/>
    <n v="19"/>
    <n v="0"/>
    <n v="0"/>
  </r>
  <r>
    <x v="6"/>
    <n v="27"/>
    <x v="22"/>
    <n v="0"/>
    <n v="0"/>
    <n v="18"/>
    <n v="0"/>
    <n v="0"/>
    <n v="18"/>
    <n v="0"/>
    <n v="0"/>
  </r>
  <r>
    <x v="6"/>
    <n v="27"/>
    <x v="23"/>
    <n v="0"/>
    <n v="0"/>
    <n v="18"/>
    <n v="0"/>
    <n v="0"/>
    <n v="18"/>
    <n v="0"/>
    <n v="0"/>
  </r>
  <r>
    <x v="6"/>
    <n v="28"/>
    <x v="0"/>
    <n v="0"/>
    <n v="0"/>
    <n v="17"/>
    <n v="0"/>
    <n v="0"/>
    <n v="17"/>
    <n v="0"/>
    <n v="0"/>
  </r>
  <r>
    <x v="6"/>
    <n v="28"/>
    <x v="1"/>
    <n v="0"/>
    <n v="0"/>
    <n v="19"/>
    <n v="0"/>
    <n v="0"/>
    <n v="19"/>
    <n v="0"/>
    <n v="0"/>
  </r>
  <r>
    <x v="6"/>
    <n v="28"/>
    <x v="2"/>
    <n v="0"/>
    <n v="0"/>
    <n v="19"/>
    <n v="0"/>
    <n v="0"/>
    <n v="19"/>
    <n v="0"/>
    <n v="0"/>
  </r>
  <r>
    <x v="6"/>
    <n v="28"/>
    <x v="3"/>
    <n v="0"/>
    <n v="0"/>
    <n v="18"/>
    <n v="0"/>
    <n v="0"/>
    <n v="18"/>
    <n v="0"/>
    <n v="0"/>
  </r>
  <r>
    <x v="6"/>
    <n v="28"/>
    <x v="4"/>
    <n v="0"/>
    <n v="0"/>
    <n v="18"/>
    <n v="0"/>
    <n v="0"/>
    <n v="18"/>
    <n v="0"/>
    <n v="0"/>
  </r>
  <r>
    <x v="6"/>
    <n v="28"/>
    <x v="5"/>
    <n v="0"/>
    <n v="25"/>
    <n v="18"/>
    <n v="0"/>
    <n v="23.648"/>
    <n v="14.795999999999999"/>
    <n v="2131.3009999999999"/>
    <n v="1535.6289999999999"/>
  </r>
  <r>
    <x v="6"/>
    <n v="28"/>
    <x v="6"/>
    <n v="64"/>
    <n v="132"/>
    <n v="19"/>
    <n v="0"/>
    <n v="137.66999999999999"/>
    <n v="22.527999999999999"/>
    <n v="11637.704"/>
    <n v="10848.754000000001"/>
  </r>
  <r>
    <x v="6"/>
    <n v="28"/>
    <x v="7"/>
    <n v="0"/>
    <n v="68"/>
    <n v="19"/>
    <n v="0"/>
    <n v="64.456000000000003"/>
    <n v="20.745000000000001"/>
    <n v="5654.0870000000004"/>
    <n v="4990.384"/>
  </r>
  <r>
    <x v="6"/>
    <n v="28"/>
    <x v="8"/>
    <n v="0"/>
    <n v="116"/>
    <n v="20"/>
    <n v="2.1"/>
    <n v="110.28100000000001"/>
    <n v="21.59"/>
    <n v="9636.1200000000008"/>
    <n v="8890.4249999999993"/>
  </r>
  <r>
    <x v="6"/>
    <n v="28"/>
    <x v="9"/>
    <n v="0"/>
    <n v="164"/>
    <n v="21"/>
    <n v="0"/>
    <n v="156.667"/>
    <n v="26.821000000000002"/>
    <n v="13358.031999999999"/>
    <n v="12530.814"/>
  </r>
  <r>
    <x v="6"/>
    <n v="28"/>
    <x v="10"/>
    <n v="0"/>
    <n v="166"/>
    <n v="22"/>
    <n v="1.5"/>
    <n v="158.886"/>
    <n v="25.954000000000001"/>
    <n v="13602.885"/>
    <n v="12770.138999999999"/>
  </r>
  <r>
    <x v="6"/>
    <n v="28"/>
    <x v="11"/>
    <n v="6"/>
    <n v="237"/>
    <n v="23"/>
    <n v="2.6"/>
    <n v="234.31200000000001"/>
    <n v="28.495000000000001"/>
    <n v="19819.803"/>
    <n v="18839.835999999999"/>
  </r>
  <r>
    <x v="6"/>
    <n v="28"/>
    <x v="12"/>
    <n v="18"/>
    <n v="318"/>
    <n v="24"/>
    <n v="3.1"/>
    <n v="326.13799999999998"/>
    <n v="31.928000000000001"/>
    <n v="27134.473000000002"/>
    <n v="25964.423999999999"/>
  </r>
  <r>
    <x v="6"/>
    <n v="28"/>
    <x v="13"/>
    <n v="12"/>
    <n v="289"/>
    <n v="26"/>
    <n v="3.6"/>
    <n v="290.37099999999998"/>
    <n v="32.939"/>
    <n v="24039.476999999999"/>
    <n v="22952.081999999999"/>
  </r>
  <r>
    <x v="6"/>
    <n v="28"/>
    <x v="14"/>
    <n v="6"/>
    <n v="208"/>
    <n v="26"/>
    <n v="3.6"/>
    <n v="204.25700000000001"/>
    <n v="30.629000000000001"/>
    <n v="17099.710999999999"/>
    <n v="16185.778"/>
  </r>
  <r>
    <x v="6"/>
    <n v="28"/>
    <x v="15"/>
    <n v="36"/>
    <n v="241"/>
    <n v="26"/>
    <n v="3.6"/>
    <n v="258.149"/>
    <n v="31.744"/>
    <n v="21461.300999999999"/>
    <n v="20440.266"/>
  </r>
  <r>
    <x v="6"/>
    <n v="28"/>
    <x v="16"/>
    <n v="217"/>
    <n v="207"/>
    <n v="26"/>
    <n v="3.6"/>
    <n v="300.084"/>
    <n v="32.978999999999999"/>
    <n v="24258.884999999998"/>
    <n v="23165.736000000001"/>
  </r>
  <r>
    <x v="6"/>
    <n v="28"/>
    <x v="17"/>
    <n v="0"/>
    <n v="79"/>
    <n v="26"/>
    <n v="2.1"/>
    <n v="74.558999999999997"/>
    <n v="27.74"/>
    <n v="6329.4709999999995"/>
    <n v="5652.2420000000002"/>
  </r>
  <r>
    <x v="6"/>
    <n v="28"/>
    <x v="18"/>
    <n v="84"/>
    <n v="48"/>
    <n v="25"/>
    <n v="2.6"/>
    <n v="41.134"/>
    <n v="24.675000000000001"/>
    <n v="3542.9070000000002"/>
    <n v="2920.4830000000002"/>
  </r>
  <r>
    <x v="6"/>
    <n v="28"/>
    <x v="19"/>
    <n v="0"/>
    <n v="0"/>
    <n v="24"/>
    <n v="2.6"/>
    <n v="0"/>
    <n v="24"/>
    <n v="0"/>
    <n v="0"/>
  </r>
  <r>
    <x v="6"/>
    <n v="28"/>
    <x v="20"/>
    <n v="0"/>
    <n v="0"/>
    <n v="24"/>
    <n v="2.6"/>
    <n v="0"/>
    <n v="24"/>
    <n v="0"/>
    <n v="0"/>
  </r>
  <r>
    <x v="6"/>
    <n v="28"/>
    <x v="21"/>
    <n v="0"/>
    <n v="0"/>
    <n v="23"/>
    <n v="0"/>
    <n v="0"/>
    <n v="23"/>
    <n v="0"/>
    <n v="0"/>
  </r>
  <r>
    <x v="6"/>
    <n v="28"/>
    <x v="22"/>
    <n v="0"/>
    <n v="0"/>
    <n v="22"/>
    <n v="5.0999999999999996"/>
    <n v="0"/>
    <n v="22"/>
    <n v="0"/>
    <n v="0"/>
  </r>
  <r>
    <x v="6"/>
    <n v="28"/>
    <x v="23"/>
    <n v="0"/>
    <n v="0"/>
    <n v="21"/>
    <n v="0"/>
    <n v="0"/>
    <n v="21"/>
    <n v="0"/>
    <n v="0"/>
  </r>
  <r>
    <x v="6"/>
    <n v="29"/>
    <x v="0"/>
    <n v="0"/>
    <n v="0"/>
    <n v="21"/>
    <n v="0"/>
    <n v="0"/>
    <n v="21"/>
    <n v="0"/>
    <n v="0"/>
  </r>
  <r>
    <x v="6"/>
    <n v="29"/>
    <x v="1"/>
    <n v="0"/>
    <n v="0"/>
    <n v="21"/>
    <n v="0"/>
    <n v="0"/>
    <n v="21"/>
    <n v="0"/>
    <n v="0"/>
  </r>
  <r>
    <x v="6"/>
    <n v="29"/>
    <x v="2"/>
    <n v="0"/>
    <n v="0"/>
    <n v="23"/>
    <n v="1.5"/>
    <n v="0"/>
    <n v="23"/>
    <n v="0"/>
    <n v="0"/>
  </r>
  <r>
    <x v="6"/>
    <n v="29"/>
    <x v="3"/>
    <n v="0"/>
    <n v="0"/>
    <n v="22"/>
    <n v="0"/>
    <n v="0"/>
    <n v="22"/>
    <n v="0"/>
    <n v="0"/>
  </r>
  <r>
    <x v="6"/>
    <n v="29"/>
    <x v="4"/>
    <n v="0"/>
    <n v="0"/>
    <n v="21"/>
    <n v="0"/>
    <n v="0"/>
    <n v="21"/>
    <n v="0"/>
    <n v="0"/>
  </r>
  <r>
    <x v="6"/>
    <n v="29"/>
    <x v="5"/>
    <n v="0"/>
    <n v="26"/>
    <n v="22"/>
    <n v="0"/>
    <n v="24.599"/>
    <n v="19.117999999999999"/>
    <n v="2174.02"/>
    <n v="1577.548"/>
  </r>
  <r>
    <x v="6"/>
    <n v="29"/>
    <x v="6"/>
    <n v="0"/>
    <n v="91"/>
    <n v="24"/>
    <n v="1.5"/>
    <n v="85.603999999999999"/>
    <n v="24.814"/>
    <n v="7368.3280000000004"/>
    <n v="6669.99"/>
  </r>
  <r>
    <x v="6"/>
    <n v="29"/>
    <x v="7"/>
    <n v="6"/>
    <n v="174"/>
    <n v="26"/>
    <n v="2.1"/>
    <n v="167.90899999999999"/>
    <n v="29.61"/>
    <n v="14110.736999999999"/>
    <n v="13266.459000000001"/>
  </r>
  <r>
    <x v="6"/>
    <n v="29"/>
    <x v="8"/>
    <n v="481"/>
    <n v="240"/>
    <n v="28"/>
    <n v="2.6"/>
    <n v="561.99900000000002"/>
    <n v="42.658000000000001"/>
    <n v="43858.605000000003"/>
    <n v="42185.440999999999"/>
  </r>
  <r>
    <x v="6"/>
    <n v="29"/>
    <x v="9"/>
    <n v="641"/>
    <n v="195"/>
    <n v="29"/>
    <n v="3.1"/>
    <n v="736.48400000000004"/>
    <n v="48.61"/>
    <n v="56145.858999999997"/>
    <n v="54042.309000000001"/>
  </r>
  <r>
    <x v="6"/>
    <n v="29"/>
    <x v="10"/>
    <n v="693"/>
    <n v="224"/>
    <n v="30"/>
    <n v="4.0999999999999996"/>
    <n v="893.99699999999996"/>
    <n v="52.045999999999999"/>
    <n v="67080.601999999999"/>
    <n v="64550.766000000003"/>
  </r>
  <r>
    <x v="6"/>
    <n v="29"/>
    <x v="11"/>
    <n v="655"/>
    <n v="260"/>
    <n v="31"/>
    <n v="4.5999999999999996"/>
    <n v="937.72699999999998"/>
    <n v="53.555999999999997"/>
    <n v="69819.289000000004"/>
    <n v="67176.304999999993"/>
  </r>
  <r>
    <x v="6"/>
    <n v="29"/>
    <x v="12"/>
    <n v="629"/>
    <n v="276"/>
    <n v="32"/>
    <n v="4.0999999999999996"/>
    <n v="928.26900000000001"/>
    <n v="55.29"/>
    <n v="68464.672000000006"/>
    <n v="65877.968999999997"/>
  </r>
  <r>
    <x v="6"/>
    <n v="29"/>
    <x v="13"/>
    <n v="598"/>
    <n v="273"/>
    <n v="32"/>
    <n v="4.5999999999999996"/>
    <n v="855.23900000000003"/>
    <n v="52.781999999999996"/>
    <n v="63921.601999999999"/>
    <n v="61519.101999999999"/>
  </r>
  <r>
    <x v="6"/>
    <n v="29"/>
    <x v="14"/>
    <n v="673"/>
    <n v="197"/>
    <n v="32"/>
    <n v="4.5999999999999996"/>
    <n v="765.99199999999996"/>
    <n v="50.616"/>
    <n v="57777.370999999999"/>
    <n v="55612.800999999999"/>
  </r>
  <r>
    <x v="6"/>
    <n v="29"/>
    <x v="15"/>
    <n v="645"/>
    <n v="156"/>
    <n v="32"/>
    <n v="3.6"/>
    <n v="590.16300000000001"/>
    <n v="47.707000000000001"/>
    <n v="44741.77"/>
    <n v="43039.387000000002"/>
  </r>
  <r>
    <x v="6"/>
    <n v="29"/>
    <x v="16"/>
    <n v="538"/>
    <n v="137"/>
    <n v="32"/>
    <n v="3.6"/>
    <n v="384.214"/>
    <n v="42.151000000000003"/>
    <n v="28998.33"/>
    <n v="27776.93"/>
  </r>
  <r>
    <x v="6"/>
    <n v="29"/>
    <x v="17"/>
    <n v="380"/>
    <n v="96"/>
    <n v="31"/>
    <n v="2.1"/>
    <n v="180.291"/>
    <n v="36.399000000000001"/>
    <n v="12791.447"/>
    <n v="11976.944"/>
  </r>
  <r>
    <x v="6"/>
    <n v="29"/>
    <x v="18"/>
    <n v="158"/>
    <n v="38"/>
    <n v="28"/>
    <n v="0"/>
    <n v="30.082999999999998"/>
    <n v="29.216000000000001"/>
    <n v="2535.837"/>
    <n v="1932.568"/>
  </r>
  <r>
    <x v="6"/>
    <n v="29"/>
    <x v="19"/>
    <n v="0"/>
    <n v="0"/>
    <n v="26"/>
    <n v="1.5"/>
    <n v="0"/>
    <n v="26"/>
    <n v="0"/>
    <n v="0"/>
  </r>
  <r>
    <x v="6"/>
    <n v="29"/>
    <x v="20"/>
    <n v="0"/>
    <n v="0"/>
    <n v="25"/>
    <n v="1.5"/>
    <n v="0"/>
    <n v="25"/>
    <n v="0"/>
    <n v="0"/>
  </r>
  <r>
    <x v="6"/>
    <n v="29"/>
    <x v="21"/>
    <n v="0"/>
    <n v="0"/>
    <n v="24"/>
    <n v="2.1"/>
    <n v="0"/>
    <n v="24"/>
    <n v="0"/>
    <n v="0"/>
  </r>
  <r>
    <x v="6"/>
    <n v="29"/>
    <x v="22"/>
    <n v="0"/>
    <n v="0"/>
    <n v="24"/>
    <n v="0"/>
    <n v="0"/>
    <n v="24"/>
    <n v="0"/>
    <n v="0"/>
  </r>
  <r>
    <x v="6"/>
    <n v="29"/>
    <x v="23"/>
    <n v="0"/>
    <n v="0"/>
    <n v="23"/>
    <n v="0"/>
    <n v="0"/>
    <n v="23"/>
    <n v="0"/>
    <n v="0"/>
  </r>
  <r>
    <x v="6"/>
    <n v="30"/>
    <x v="0"/>
    <n v="0"/>
    <n v="0"/>
    <n v="23"/>
    <n v="0"/>
    <n v="0"/>
    <n v="23"/>
    <n v="0"/>
    <n v="0"/>
  </r>
  <r>
    <x v="6"/>
    <n v="30"/>
    <x v="1"/>
    <n v="0"/>
    <n v="0"/>
    <n v="22"/>
    <n v="0"/>
    <n v="0"/>
    <n v="22"/>
    <n v="0"/>
    <n v="0"/>
  </r>
  <r>
    <x v="6"/>
    <n v="30"/>
    <x v="2"/>
    <n v="0"/>
    <n v="0"/>
    <n v="22"/>
    <n v="0"/>
    <n v="0"/>
    <n v="22"/>
    <n v="0"/>
    <n v="0"/>
  </r>
  <r>
    <x v="6"/>
    <n v="30"/>
    <x v="3"/>
    <n v="0"/>
    <n v="0"/>
    <n v="22"/>
    <n v="0"/>
    <n v="0"/>
    <n v="22"/>
    <n v="0"/>
    <n v="0"/>
  </r>
  <r>
    <x v="6"/>
    <n v="30"/>
    <x v="4"/>
    <n v="0"/>
    <n v="0"/>
    <n v="21"/>
    <n v="0"/>
    <n v="0"/>
    <n v="21"/>
    <n v="0"/>
    <n v="0"/>
  </r>
  <r>
    <x v="6"/>
    <n v="30"/>
    <x v="5"/>
    <n v="0"/>
    <n v="40"/>
    <n v="23"/>
    <n v="0"/>
    <n v="36.448"/>
    <n v="20.782"/>
    <n v="3196.6610000000001"/>
    <n v="2580.8609999999999"/>
  </r>
  <r>
    <x v="6"/>
    <n v="30"/>
    <x v="6"/>
    <n v="123"/>
    <n v="138"/>
    <n v="26"/>
    <n v="0"/>
    <n v="156.84700000000001"/>
    <n v="30.99"/>
    <n v="12480.216"/>
    <n v="11672.651"/>
  </r>
  <r>
    <x v="6"/>
    <n v="30"/>
    <x v="7"/>
    <n v="501"/>
    <n v="160"/>
    <n v="27"/>
    <n v="3.6"/>
    <n v="387.97399999999999"/>
    <n v="35.914000000000001"/>
    <n v="30310.572"/>
    <n v="29052.309000000001"/>
  </r>
  <r>
    <x v="6"/>
    <n v="30"/>
    <x v="8"/>
    <n v="500"/>
    <n v="210"/>
    <n v="29"/>
    <n v="6.2"/>
    <n v="544.74099999999999"/>
    <n v="39.459000000000003"/>
    <n v="43174.108999999997"/>
    <n v="41523.410000000003"/>
  </r>
  <r>
    <x v="6"/>
    <n v="30"/>
    <x v="9"/>
    <n v="557"/>
    <n v="249"/>
    <n v="29"/>
    <n v="6.2"/>
    <n v="719.60199999999998"/>
    <n v="43.192999999999998"/>
    <n v="56447.296999999999"/>
    <n v="54332.538999999997"/>
  </r>
  <r>
    <x v="6"/>
    <n v="30"/>
    <x v="10"/>
    <n v="289"/>
    <n v="384"/>
    <n v="29"/>
    <n v="3.6"/>
    <n v="669.89700000000005"/>
    <n v="46.542000000000002"/>
    <n v="51765.141000000003"/>
    <n v="49820.934000000001"/>
  </r>
  <r>
    <x v="6"/>
    <n v="30"/>
    <x v="11"/>
    <n v="583"/>
    <n v="309"/>
    <n v="30"/>
    <n v="3.6"/>
    <n v="914.49"/>
    <n v="53.280999999999999"/>
    <n v="68190.812999999995"/>
    <n v="65615.422000000006"/>
  </r>
  <r>
    <x v="6"/>
    <n v="30"/>
    <x v="12"/>
    <n v="54"/>
    <n v="315"/>
    <n v="32"/>
    <n v="4.0999999999999996"/>
    <n v="367.45800000000003"/>
    <n v="42.149000000000001"/>
    <n v="29054.107"/>
    <n v="27831.151999999998"/>
  </r>
  <r>
    <x v="6"/>
    <n v="30"/>
    <x v="13"/>
    <n v="622"/>
    <n v="288"/>
    <n v="32"/>
    <n v="5.0999999999999996"/>
    <n v="892.46"/>
    <n v="51.302"/>
    <n v="67236.983999999997"/>
    <n v="64700.754000000001"/>
  </r>
  <r>
    <x v="6"/>
    <n v="30"/>
    <x v="14"/>
    <n v="721"/>
    <n v="167"/>
    <n v="32"/>
    <n v="4.5999999999999996"/>
    <n v="774.41600000000005"/>
    <n v="50.892000000000003"/>
    <n v="58315.527000000002"/>
    <n v="56130.633000000002"/>
  </r>
  <r>
    <x v="6"/>
    <n v="30"/>
    <x v="15"/>
    <n v="616"/>
    <n v="176"/>
    <n v="32"/>
    <n v="3.6"/>
    <n v="590.68200000000002"/>
    <n v="47.743000000000002"/>
    <n v="44797.016000000003"/>
    <n v="43092.796999999999"/>
  </r>
  <r>
    <x v="6"/>
    <n v="30"/>
    <x v="16"/>
    <n v="415"/>
    <n v="171"/>
    <n v="29"/>
    <n v="2.6"/>
    <n v="360.517"/>
    <n v="39.689"/>
    <n v="27780.877"/>
    <n v="26593.151999999998"/>
  </r>
  <r>
    <x v="6"/>
    <n v="30"/>
    <x v="17"/>
    <n v="453"/>
    <n v="84"/>
    <n v="29"/>
    <n v="4.0999999999999996"/>
    <n v="185.65100000000001"/>
    <n v="33.210999999999999"/>
    <n v="13065.210999999999"/>
    <n v="12244.578"/>
  </r>
  <r>
    <x v="6"/>
    <n v="30"/>
    <x v="18"/>
    <n v="186"/>
    <n v="35"/>
    <n v="26"/>
    <n v="2.1"/>
    <n v="27.398"/>
    <n v="25.785"/>
    <n v="2347.518"/>
    <n v="1747.7919999999999"/>
  </r>
  <r>
    <x v="6"/>
    <n v="30"/>
    <x v="19"/>
    <n v="0"/>
    <n v="0"/>
    <n v="23"/>
    <n v="2.1"/>
    <n v="0"/>
    <n v="23"/>
    <n v="0"/>
    <n v="0"/>
  </r>
  <r>
    <x v="6"/>
    <n v="30"/>
    <x v="20"/>
    <n v="0"/>
    <n v="0"/>
    <n v="22"/>
    <n v="2.1"/>
    <n v="0"/>
    <n v="22"/>
    <n v="0"/>
    <n v="0"/>
  </r>
  <r>
    <x v="6"/>
    <n v="30"/>
    <x v="21"/>
    <n v="0"/>
    <n v="0"/>
    <n v="21"/>
    <n v="0"/>
    <n v="0"/>
    <n v="21"/>
    <n v="0"/>
    <n v="0"/>
  </r>
  <r>
    <x v="6"/>
    <n v="30"/>
    <x v="22"/>
    <n v="0"/>
    <n v="0"/>
    <n v="21"/>
    <n v="1.5"/>
    <n v="0"/>
    <n v="21"/>
    <n v="0"/>
    <n v="0"/>
  </r>
  <r>
    <x v="6"/>
    <n v="30"/>
    <x v="23"/>
    <n v="0"/>
    <n v="0"/>
    <n v="19"/>
    <n v="2.1"/>
    <n v="0"/>
    <n v="19"/>
    <n v="0"/>
    <n v="0"/>
  </r>
  <r>
    <x v="6"/>
    <n v="31"/>
    <x v="0"/>
    <n v="0"/>
    <n v="0"/>
    <n v="18"/>
    <n v="0"/>
    <n v="0"/>
    <n v="18"/>
    <n v="0"/>
    <n v="0"/>
  </r>
  <r>
    <x v="6"/>
    <n v="31"/>
    <x v="1"/>
    <n v="0"/>
    <n v="0"/>
    <n v="18"/>
    <n v="2.1"/>
    <n v="0"/>
    <n v="18"/>
    <n v="0"/>
    <n v="0"/>
  </r>
  <r>
    <x v="6"/>
    <n v="31"/>
    <x v="2"/>
    <n v="0"/>
    <n v="0"/>
    <n v="18"/>
    <n v="2.1"/>
    <n v="0"/>
    <n v="18"/>
    <n v="0"/>
    <n v="0"/>
  </r>
  <r>
    <x v="6"/>
    <n v="31"/>
    <x v="3"/>
    <n v="0"/>
    <n v="0"/>
    <n v="17"/>
    <n v="0"/>
    <n v="0"/>
    <n v="17"/>
    <n v="0"/>
    <n v="0"/>
  </r>
  <r>
    <x v="6"/>
    <n v="31"/>
    <x v="4"/>
    <n v="0"/>
    <n v="0"/>
    <n v="17"/>
    <n v="1.5"/>
    <n v="0"/>
    <n v="17"/>
    <n v="0"/>
    <n v="0"/>
  </r>
  <r>
    <x v="6"/>
    <n v="31"/>
    <x v="5"/>
    <n v="83"/>
    <n v="59"/>
    <n v="19"/>
    <n v="0"/>
    <n v="47.167999999999999"/>
    <n v="17.033000000000001"/>
    <n v="4208.299"/>
    <n v="3573.0279999999998"/>
  </r>
  <r>
    <x v="6"/>
    <n v="31"/>
    <x v="6"/>
    <n v="291"/>
    <n v="127"/>
    <n v="23"/>
    <n v="1.5"/>
    <n v="186.036"/>
    <n v="27.268000000000001"/>
    <n v="14311.9"/>
    <n v="13463.029"/>
  </r>
  <r>
    <x v="6"/>
    <n v="31"/>
    <x v="7"/>
    <n v="557"/>
    <n v="135"/>
    <n v="25"/>
    <n v="3.6"/>
    <n v="390.82499999999999"/>
    <n v="34.052999999999997"/>
    <n v="30668.328000000001"/>
    <n v="29399.912"/>
  </r>
  <r>
    <x v="6"/>
    <n v="31"/>
    <x v="8"/>
    <n v="652"/>
    <n v="153"/>
    <n v="27"/>
    <n v="2.6"/>
    <n v="589.76300000000003"/>
    <n v="43.198"/>
    <n v="45752.476999999999"/>
    <n v="44016.328000000001"/>
  </r>
  <r>
    <x v="6"/>
    <n v="31"/>
    <x v="9"/>
    <n v="708"/>
    <n v="171"/>
    <n v="28"/>
    <n v="3.1"/>
    <n v="766.62099999999998"/>
    <n v="48.472000000000001"/>
    <n v="58474.101999999999"/>
    <n v="56283.199000000001"/>
  </r>
  <r>
    <x v="6"/>
    <n v="31"/>
    <x v="10"/>
    <n v="759"/>
    <n v="182"/>
    <n v="29"/>
    <n v="3.6"/>
    <n v="908.28700000000003"/>
    <n v="52.42"/>
    <n v="68012.945000000007"/>
    <n v="65444.870999999999"/>
  </r>
  <r>
    <x v="6"/>
    <n v="31"/>
    <x v="11"/>
    <n v="745"/>
    <n v="204"/>
    <n v="30"/>
    <n v="4.5999999999999996"/>
    <n v="969.56799999999998"/>
    <n v="53.317999999999998"/>
    <n v="72283.031000000003"/>
    <n v="69536.077999999994"/>
  </r>
  <r>
    <x v="6"/>
    <n v="31"/>
    <x v="12"/>
    <n v="779"/>
    <n v="183"/>
    <n v="30"/>
    <n v="3.6"/>
    <n v="976.90599999999995"/>
    <n v="55.564999999999998"/>
    <n v="71942.616999999998"/>
    <n v="69210.148000000001"/>
  </r>
  <r>
    <x v="6"/>
    <n v="31"/>
    <x v="13"/>
    <n v="705"/>
    <n v="211"/>
    <n v="31"/>
    <n v="4.0999999999999996"/>
    <n v="892.60199999999998"/>
    <n v="53.593000000000004"/>
    <n v="66417.891000000003"/>
    <n v="63915.050999999999"/>
  </r>
  <r>
    <x v="6"/>
    <n v="31"/>
    <x v="14"/>
    <n v="685"/>
    <n v="184"/>
    <n v="31"/>
    <n v="0"/>
    <n v="762.16200000000003"/>
    <n v="65.408000000000001"/>
    <n v="52939.370999999999"/>
    <n v="50953.097999999998"/>
  </r>
  <r>
    <x v="6"/>
    <n v="31"/>
    <x v="15"/>
    <n v="657"/>
    <n v="151"/>
    <n v="31"/>
    <n v="4.5999999999999996"/>
    <n v="592.19799999999998"/>
    <n v="45.451999999999998"/>
    <n v="45413.241999999998"/>
    <n v="43688.468999999997"/>
  </r>
  <r>
    <x v="6"/>
    <n v="31"/>
    <x v="16"/>
    <n v="521"/>
    <n v="142"/>
    <n v="31"/>
    <n v="3.6"/>
    <n v="380.32900000000001"/>
    <n v="41.051000000000002"/>
    <n v="28884.118999999999"/>
    <n v="27665.898000000001"/>
  </r>
  <r>
    <x v="6"/>
    <n v="31"/>
    <x v="17"/>
    <n v="368"/>
    <n v="96"/>
    <n v="29"/>
    <n v="2.1"/>
    <n v="176.506"/>
    <n v="34.225000000000001"/>
    <n v="12670.834000000001"/>
    <n v="11859.022999999999"/>
  </r>
  <r>
    <x v="6"/>
    <n v="31"/>
    <x v="18"/>
    <n v="141"/>
    <n v="36"/>
    <n v="26"/>
    <n v="2.1"/>
    <n v="29.762"/>
    <n v="25.817"/>
    <n v="2549.6959999999999"/>
    <n v="1946.165"/>
  </r>
  <r>
    <x v="6"/>
    <n v="31"/>
    <x v="19"/>
    <n v="0"/>
    <n v="0"/>
    <n v="23"/>
    <n v="2.1"/>
    <n v="0"/>
    <n v="23"/>
    <n v="0"/>
    <n v="0"/>
  </r>
  <r>
    <x v="6"/>
    <n v="31"/>
    <x v="20"/>
    <n v="0"/>
    <n v="0"/>
    <n v="22"/>
    <n v="2.6"/>
    <n v="0"/>
    <n v="22"/>
    <n v="0"/>
    <n v="0"/>
  </r>
  <r>
    <x v="6"/>
    <n v="31"/>
    <x v="21"/>
    <n v="0"/>
    <n v="0"/>
    <n v="21.3"/>
    <n v="2.2000000000000002"/>
    <n v="0"/>
    <n v="21.3"/>
    <n v="0"/>
    <n v="0"/>
  </r>
  <r>
    <x v="6"/>
    <n v="31"/>
    <x v="22"/>
    <n v="0"/>
    <n v="0"/>
    <n v="20.6"/>
    <n v="1.9"/>
    <n v="0"/>
    <n v="20.6"/>
    <n v="0"/>
    <n v="0"/>
  </r>
  <r>
    <x v="6"/>
    <n v="31"/>
    <x v="23"/>
    <n v="0"/>
    <n v="0"/>
    <n v="19.899999999999999"/>
    <n v="1.5"/>
    <n v="0"/>
    <n v="19.899999999999999"/>
    <n v="0"/>
    <n v="0"/>
  </r>
  <r>
    <x v="7"/>
    <n v="1"/>
    <x v="0"/>
    <n v="0"/>
    <n v="0"/>
    <n v="19.2"/>
    <n v="1.1000000000000001"/>
    <n v="0"/>
    <n v="19.2"/>
    <n v="0"/>
    <n v="0"/>
  </r>
  <r>
    <x v="7"/>
    <n v="1"/>
    <x v="1"/>
    <n v="0"/>
    <n v="0"/>
    <n v="18.5"/>
    <n v="0.7"/>
    <n v="0"/>
    <n v="18.5"/>
    <n v="0"/>
    <n v="0"/>
  </r>
  <r>
    <x v="7"/>
    <n v="1"/>
    <x v="2"/>
    <n v="0"/>
    <n v="0"/>
    <n v="17.8"/>
    <n v="0.4"/>
    <n v="0"/>
    <n v="17.8"/>
    <n v="0"/>
    <n v="0"/>
  </r>
  <r>
    <x v="7"/>
    <n v="1"/>
    <x v="3"/>
    <n v="0"/>
    <n v="0"/>
    <n v="17.100000000000001"/>
    <n v="0"/>
    <n v="0"/>
    <n v="17.100000000000001"/>
    <n v="0"/>
    <n v="0"/>
  </r>
  <r>
    <x v="7"/>
    <n v="1"/>
    <x v="4"/>
    <n v="0"/>
    <n v="0"/>
    <n v="16.600000000000001"/>
    <n v="0.3"/>
    <n v="0"/>
    <n v="16.600000000000001"/>
    <n v="0"/>
    <n v="0"/>
  </r>
  <r>
    <x v="7"/>
    <n v="1"/>
    <x v="5"/>
    <n v="24"/>
    <n v="39"/>
    <n v="16"/>
    <n v="0"/>
    <n v="34.697000000000003"/>
    <n v="13.247999999999999"/>
    <n v="3148.7809999999999"/>
    <n v="2533.8939999999998"/>
  </r>
  <r>
    <x v="7"/>
    <n v="1"/>
    <x v="6"/>
    <n v="31"/>
    <n v="97"/>
    <n v="20"/>
    <n v="2.6"/>
    <n v="98.308999999999997"/>
    <n v="21.018999999999998"/>
    <n v="8446.14"/>
    <n v="7725.5140000000001"/>
  </r>
  <r>
    <x v="7"/>
    <n v="1"/>
    <x v="7"/>
    <n v="89"/>
    <n v="230"/>
    <n v="23.7"/>
    <n v="3.1"/>
    <n v="261.10599999999999"/>
    <n v="29.414999999999999"/>
    <n v="21741.059000000001"/>
    <n v="20712.932000000001"/>
  </r>
  <r>
    <x v="7"/>
    <n v="1"/>
    <x v="8"/>
    <n v="31"/>
    <n v="353"/>
    <n v="27"/>
    <n v="3.6"/>
    <n v="361.24200000000002"/>
    <n v="35.552"/>
    <n v="29494.842000000001"/>
    <n v="28259.562999999998"/>
  </r>
  <r>
    <x v="7"/>
    <n v="1"/>
    <x v="9"/>
    <n v="0"/>
    <n v="312"/>
    <n v="29"/>
    <n v="4.0999999999999996"/>
    <n v="301.60300000000001"/>
    <n v="36.040999999999997"/>
    <n v="24591.936000000002"/>
    <n v="23490.025000000001"/>
  </r>
  <r>
    <x v="7"/>
    <n v="1"/>
    <x v="10"/>
    <n v="226"/>
    <n v="353"/>
    <n v="28"/>
    <n v="4.0999999999999996"/>
    <n v="579.64800000000002"/>
    <n v="41.564"/>
    <n v="45958.413999999997"/>
    <n v="44215.343999999997"/>
  </r>
  <r>
    <x v="7"/>
    <n v="1"/>
    <x v="11"/>
    <n v="58"/>
    <n v="425"/>
    <n v="28"/>
    <n v="6.2"/>
    <n v="485.25700000000001"/>
    <n v="37.597000000000001"/>
    <n v="39261.129000000001"/>
    <n v="37735.773000000001"/>
  </r>
  <r>
    <x v="7"/>
    <n v="1"/>
    <x v="12"/>
    <n v="65"/>
    <n v="380"/>
    <n v="28.1"/>
    <n v="6.2"/>
    <n v="445.56099999999998"/>
    <n v="36.743000000000002"/>
    <n v="36203.171999999999"/>
    <n v="34772.137000000002"/>
  </r>
  <r>
    <x v="7"/>
    <n v="1"/>
    <x v="13"/>
    <n v="118"/>
    <n v="454"/>
    <n v="28"/>
    <n v="6.2"/>
    <n v="566.58399999999995"/>
    <n v="38.972999999999999"/>
    <n v="45520.667999999998"/>
    <n v="43792.296999999999"/>
  </r>
  <r>
    <x v="7"/>
    <n v="1"/>
    <x v="14"/>
    <n v="38"/>
    <n v="253"/>
    <n v="28"/>
    <n v="5.0999999999999996"/>
    <n v="279.83600000000001"/>
    <n v="34.247"/>
    <n v="23009.482"/>
    <n v="21948.868999999999"/>
  </r>
  <r>
    <x v="7"/>
    <n v="1"/>
    <x v="15"/>
    <n v="41"/>
    <n v="189"/>
    <n v="27"/>
    <n v="5.0999999999999996"/>
    <n v="210.429"/>
    <n v="31.035"/>
    <n v="17541.620999999999"/>
    <n v="16617.133000000002"/>
  </r>
  <r>
    <x v="7"/>
    <n v="1"/>
    <x v="16"/>
    <n v="34"/>
    <n v="228"/>
    <n v="27"/>
    <n v="5.0999999999999996"/>
    <n v="234.39500000000001"/>
    <n v="31.411999999999999"/>
    <n v="19457.059000000001"/>
    <n v="18486.044999999998"/>
  </r>
  <r>
    <x v="7"/>
    <n v="1"/>
    <x v="17"/>
    <n v="4"/>
    <n v="95"/>
    <n v="26"/>
    <n v="4.0999999999999996"/>
    <n v="90.227000000000004"/>
    <n v="27.425999999999998"/>
    <n v="7650.2290000000003"/>
    <n v="6946.1009999999997"/>
  </r>
  <r>
    <x v="7"/>
    <n v="1"/>
    <x v="18"/>
    <n v="0"/>
    <n v="62"/>
    <n v="24"/>
    <n v="3.1"/>
    <n v="51.598999999999997"/>
    <n v="23.998999999999999"/>
    <n v="4458.38"/>
    <n v="3818.2420000000002"/>
  </r>
  <r>
    <x v="7"/>
    <n v="1"/>
    <x v="19"/>
    <n v="0"/>
    <n v="0"/>
    <n v="21"/>
    <n v="3.1"/>
    <n v="0"/>
    <n v="21"/>
    <n v="0"/>
    <n v="0"/>
  </r>
  <r>
    <x v="7"/>
    <n v="1"/>
    <x v="20"/>
    <n v="0"/>
    <n v="0"/>
    <n v="20"/>
    <n v="3.1"/>
    <n v="0"/>
    <n v="20"/>
    <n v="0"/>
    <n v="0"/>
  </r>
  <r>
    <x v="7"/>
    <n v="1"/>
    <x v="21"/>
    <n v="0"/>
    <n v="0"/>
    <n v="17.3"/>
    <n v="4.4000000000000004"/>
    <n v="0"/>
    <n v="17.3"/>
    <n v="0"/>
    <n v="0"/>
  </r>
  <r>
    <x v="7"/>
    <n v="1"/>
    <x v="22"/>
    <n v="0"/>
    <n v="0"/>
    <n v="16.7"/>
    <n v="5.3"/>
    <n v="0"/>
    <n v="16.7"/>
    <n v="0"/>
    <n v="0"/>
  </r>
  <r>
    <x v="7"/>
    <n v="1"/>
    <x v="23"/>
    <n v="0"/>
    <n v="0"/>
    <n v="16"/>
    <n v="4.7"/>
    <n v="0"/>
    <n v="16"/>
    <n v="0"/>
    <n v="0"/>
  </r>
  <r>
    <x v="7"/>
    <n v="2"/>
    <x v="0"/>
    <n v="0"/>
    <n v="0"/>
    <n v="15.3"/>
    <n v="2.4"/>
    <n v="0"/>
    <n v="15.3"/>
    <n v="0"/>
    <n v="0"/>
  </r>
  <r>
    <x v="7"/>
    <n v="2"/>
    <x v="1"/>
    <n v="0"/>
    <n v="0"/>
    <n v="15.7"/>
    <n v="2.2000000000000002"/>
    <n v="0"/>
    <n v="15.7"/>
    <n v="0"/>
    <n v="0"/>
  </r>
  <r>
    <x v="7"/>
    <n v="2"/>
    <x v="2"/>
    <n v="0"/>
    <n v="0"/>
    <n v="16"/>
    <n v="2"/>
    <n v="0"/>
    <n v="16"/>
    <n v="0"/>
    <n v="0"/>
  </r>
  <r>
    <x v="7"/>
    <n v="2"/>
    <x v="3"/>
    <n v="0"/>
    <n v="0"/>
    <n v="16.3"/>
    <n v="1.9"/>
    <n v="0"/>
    <n v="16.3"/>
    <n v="0"/>
    <n v="0"/>
  </r>
  <r>
    <x v="7"/>
    <n v="2"/>
    <x v="4"/>
    <n v="0"/>
    <n v="0"/>
    <n v="16.7"/>
    <n v="3.2"/>
    <n v="0"/>
    <n v="16.7"/>
    <n v="0"/>
    <n v="0"/>
  </r>
  <r>
    <x v="7"/>
    <n v="2"/>
    <x v="5"/>
    <n v="0"/>
    <n v="37"/>
    <n v="18"/>
    <n v="1.5"/>
    <n v="33.786999999999999"/>
    <n v="16.681999999999999"/>
    <n v="3019.2359999999999"/>
    <n v="2406.8150000000001"/>
  </r>
  <r>
    <x v="7"/>
    <n v="2"/>
    <x v="6"/>
    <n v="18"/>
    <n v="112"/>
    <n v="20"/>
    <n v="0"/>
    <n v="108.934"/>
    <n v="22.244"/>
    <n v="9393.3369999999995"/>
    <n v="8652.7950000000001"/>
  </r>
  <r>
    <x v="7"/>
    <n v="2"/>
    <x v="7"/>
    <n v="332"/>
    <n v="183"/>
    <n v="26"/>
    <n v="4.0999999999999996"/>
    <n v="330.36700000000002"/>
    <n v="32.994999999999997"/>
    <n v="26431.348000000002"/>
    <n v="25280.361000000001"/>
  </r>
  <r>
    <x v="7"/>
    <n v="2"/>
    <x v="8"/>
    <n v="438"/>
    <n v="237"/>
    <n v="28"/>
    <n v="4.0999999999999996"/>
    <n v="530.79600000000005"/>
    <n v="40.472999999999999"/>
    <n v="41897"/>
    <n v="40287.781000000003"/>
  </r>
  <r>
    <x v="7"/>
    <n v="2"/>
    <x v="9"/>
    <n v="611"/>
    <n v="241"/>
    <n v="29"/>
    <n v="5.0999999999999996"/>
    <n v="757.95399999999995"/>
    <n v="45.692"/>
    <n v="58683.934000000001"/>
    <n v="56485.07"/>
  </r>
  <r>
    <x v="7"/>
    <n v="2"/>
    <x v="10"/>
    <n v="399"/>
    <n v="323"/>
    <n v="30"/>
    <n v="4.0999999999999996"/>
    <n v="718.65099999999995"/>
    <n v="48.029000000000003"/>
    <n v="55096.383000000002"/>
    <n v="53031.601999999999"/>
  </r>
  <r>
    <x v="7"/>
    <n v="2"/>
    <x v="11"/>
    <n v="44"/>
    <n v="284"/>
    <n v="30"/>
    <n v="5.0999999999999996"/>
    <n v="326.26499999999999"/>
    <n v="37.658000000000001"/>
    <n v="26389.273000000001"/>
    <n v="25239.423999999999"/>
  </r>
  <r>
    <x v="7"/>
    <n v="2"/>
    <x v="12"/>
    <n v="49"/>
    <n v="336"/>
    <n v="29"/>
    <n v="5.7"/>
    <n v="384.43900000000002"/>
    <n v="36.536999999999999"/>
    <n v="31268.833999999999"/>
    <n v="29983.278999999999"/>
  </r>
  <r>
    <x v="7"/>
    <n v="2"/>
    <x v="13"/>
    <n v="89"/>
    <n v="466"/>
    <n v="29"/>
    <n v="6.2"/>
    <n v="552.22699999999998"/>
    <n v="39.600999999999999"/>
    <n v="44228.296999999999"/>
    <n v="42542.938000000002"/>
  </r>
  <r>
    <x v="7"/>
    <n v="2"/>
    <x v="14"/>
    <n v="6"/>
    <n v="373"/>
    <n v="29"/>
    <n v="6.2"/>
    <n v="367.30399999999997"/>
    <n v="36.225999999999999"/>
    <n v="29919.893"/>
    <n v="28672.664000000001"/>
  </r>
  <r>
    <x v="7"/>
    <n v="2"/>
    <x v="15"/>
    <n v="174"/>
    <n v="187"/>
    <n v="29"/>
    <n v="5.0999999999999996"/>
    <n v="303.54899999999998"/>
    <n v="35.348999999999997"/>
    <n v="24660.173999999999"/>
    <n v="23556.463"/>
  </r>
  <r>
    <x v="7"/>
    <n v="2"/>
    <x v="16"/>
    <n v="32"/>
    <n v="148"/>
    <n v="28.7"/>
    <n v="4.5999999999999996"/>
    <n v="156.523"/>
    <n v="31.838999999999999"/>
    <n v="12940.109"/>
    <n v="12122.281000000001"/>
  </r>
  <r>
    <x v="7"/>
    <n v="2"/>
    <x v="17"/>
    <n v="27"/>
    <n v="128"/>
    <n v="28"/>
    <n v="4.0999999999999996"/>
    <n v="125.471"/>
    <n v="30.13"/>
    <n v="10391.195"/>
    <n v="9629.3439999999991"/>
  </r>
  <r>
    <x v="7"/>
    <n v="2"/>
    <x v="18"/>
    <n v="9"/>
    <n v="37"/>
    <n v="25.8"/>
    <n v="3.6"/>
    <n v="33.765999999999998"/>
    <n v="25.494"/>
    <n v="2897.1559999999999"/>
    <n v="2287.0529999999999"/>
  </r>
  <r>
    <x v="7"/>
    <n v="2"/>
    <x v="19"/>
    <n v="0"/>
    <n v="0"/>
    <n v="24"/>
    <n v="3.1"/>
    <n v="0"/>
    <n v="24"/>
    <n v="0"/>
    <n v="0"/>
  </r>
  <r>
    <x v="7"/>
    <n v="2"/>
    <x v="20"/>
    <n v="0"/>
    <n v="0"/>
    <n v="23"/>
    <n v="4.0999999999999996"/>
    <n v="0"/>
    <n v="23"/>
    <n v="0"/>
    <n v="0"/>
  </r>
  <r>
    <x v="7"/>
    <n v="2"/>
    <x v="21"/>
    <n v="0"/>
    <n v="0"/>
    <n v="21.7"/>
    <n v="5.8"/>
    <n v="0"/>
    <n v="21.7"/>
    <n v="0"/>
    <n v="0"/>
  </r>
  <r>
    <x v="7"/>
    <n v="2"/>
    <x v="22"/>
    <n v="0"/>
    <n v="0"/>
    <n v="19.3"/>
    <n v="5"/>
    <n v="0"/>
    <n v="19.3"/>
    <n v="0"/>
    <n v="0"/>
  </r>
  <r>
    <x v="7"/>
    <n v="2"/>
    <x v="23"/>
    <n v="0"/>
    <n v="0"/>
    <n v="20"/>
    <n v="5"/>
    <n v="0"/>
    <n v="20"/>
    <n v="0"/>
    <n v="0"/>
  </r>
  <r>
    <x v="7"/>
    <n v="3"/>
    <x v="0"/>
    <n v="0"/>
    <n v="0"/>
    <n v="18.7"/>
    <n v="3.7"/>
    <n v="0"/>
    <n v="18.7"/>
    <n v="0"/>
    <n v="0"/>
  </r>
  <r>
    <x v="7"/>
    <n v="3"/>
    <x v="1"/>
    <n v="0"/>
    <n v="0"/>
    <n v="18.3"/>
    <n v="2.4"/>
    <n v="0"/>
    <n v="18.3"/>
    <n v="0"/>
    <n v="0"/>
  </r>
  <r>
    <x v="7"/>
    <n v="3"/>
    <x v="2"/>
    <n v="0"/>
    <n v="0"/>
    <n v="19"/>
    <n v="3.1"/>
    <n v="0"/>
    <n v="19"/>
    <n v="0"/>
    <n v="0"/>
  </r>
  <r>
    <x v="7"/>
    <n v="3"/>
    <x v="3"/>
    <n v="0"/>
    <n v="0"/>
    <n v="18.7"/>
    <n v="1.1000000000000001"/>
    <n v="0"/>
    <n v="18.7"/>
    <n v="0"/>
    <n v="0"/>
  </r>
  <r>
    <x v="7"/>
    <n v="3"/>
    <x v="4"/>
    <n v="0"/>
    <n v="0"/>
    <n v="18.3"/>
    <n v="1.3"/>
    <n v="0"/>
    <n v="18.3"/>
    <n v="0"/>
    <n v="0"/>
  </r>
  <r>
    <x v="7"/>
    <n v="3"/>
    <x v="5"/>
    <n v="16"/>
    <n v="37"/>
    <n v="18"/>
    <n v="0"/>
    <n v="32.994999999999997"/>
    <n v="15.284000000000001"/>
    <n v="2967.1669999999999"/>
    <n v="2355.7350000000001"/>
  </r>
  <r>
    <x v="7"/>
    <n v="3"/>
    <x v="6"/>
    <n v="247"/>
    <n v="101"/>
    <n v="25"/>
    <n v="2.6"/>
    <n v="151.47300000000001"/>
    <n v="27.683"/>
    <n v="11571.869000000001"/>
    <n v="10784.364"/>
  </r>
  <r>
    <x v="7"/>
    <n v="3"/>
    <x v="7"/>
    <n v="343"/>
    <n v="171"/>
    <n v="26"/>
    <n v="3.6"/>
    <n v="323.54500000000002"/>
    <n v="33.25"/>
    <n v="25801.357"/>
    <n v="24667.311000000002"/>
  </r>
  <r>
    <x v="7"/>
    <n v="3"/>
    <x v="8"/>
    <n v="399"/>
    <n v="260"/>
    <n v="28"/>
    <n v="3.1"/>
    <n v="523.46299999999997"/>
    <n v="41.429000000000002"/>
    <n v="41148.855000000003"/>
    <n v="39563.68"/>
  </r>
  <r>
    <x v="7"/>
    <n v="3"/>
    <x v="9"/>
    <n v="437"/>
    <n v="316"/>
    <n v="29"/>
    <n v="3.1"/>
    <n v="689.08299999999997"/>
    <n v="47.292999999999999"/>
    <n v="52937.362999999998"/>
    <n v="50951.16"/>
  </r>
  <r>
    <x v="7"/>
    <n v="3"/>
    <x v="10"/>
    <n v="307"/>
    <n v="278"/>
    <n v="30"/>
    <n v="4.0999999999999996"/>
    <n v="586.82799999999997"/>
    <n v="44.755000000000003"/>
    <n v="45767.222999999998"/>
    <n v="44030.582000000002"/>
  </r>
  <r>
    <x v="7"/>
    <n v="3"/>
    <x v="11"/>
    <n v="278"/>
    <n v="356"/>
    <n v="30"/>
    <n v="4.0999999999999996"/>
    <n v="651.53399999999999"/>
    <n v="46.014000000000003"/>
    <n v="50497.059000000001"/>
    <n v="48597.758000000002"/>
  </r>
  <r>
    <x v="7"/>
    <n v="3"/>
    <x v="12"/>
    <n v="176"/>
    <n v="439"/>
    <n v="31"/>
    <n v="4.0999999999999996"/>
    <n v="627.34199999999998"/>
    <n v="46.607999999999997"/>
    <n v="48471.671999999999"/>
    <n v="46642.957000000002"/>
  </r>
  <r>
    <x v="7"/>
    <n v="3"/>
    <x v="13"/>
    <n v="140"/>
    <n v="440"/>
    <n v="30"/>
    <n v="3.1"/>
    <n v="581.43600000000004"/>
    <n v="45.869"/>
    <n v="45092.535000000003"/>
    <n v="43378.472999999998"/>
  </r>
  <r>
    <x v="7"/>
    <n v="3"/>
    <x v="14"/>
    <n v="42"/>
    <n v="441"/>
    <n v="29"/>
    <n v="3.6"/>
    <n v="475.02499999999998"/>
    <n v="41.360999999999997"/>
    <n v="37699.483999999997"/>
    <n v="36222.690999999999"/>
  </r>
  <r>
    <x v="7"/>
    <n v="3"/>
    <x v="15"/>
    <n v="0"/>
    <n v="208"/>
    <n v="27"/>
    <n v="10.3"/>
    <n v="199.124"/>
    <n v="29.553000000000001"/>
    <n v="16758.197"/>
    <n v="15852.378000000001"/>
  </r>
  <r>
    <x v="7"/>
    <n v="3"/>
    <x v="16"/>
    <n v="16"/>
    <n v="149"/>
    <n v="20"/>
    <n v="4.0999999999999996"/>
    <n v="148.80199999999999"/>
    <n v="22.658999999999999"/>
    <n v="12891.450999999999"/>
    <n v="12074.712"/>
  </r>
  <r>
    <x v="7"/>
    <n v="3"/>
    <x v="17"/>
    <n v="31"/>
    <n v="96"/>
    <n v="21"/>
    <n v="3.1"/>
    <n v="97.352000000000004"/>
    <n v="22.385000000000002"/>
    <n v="8309.125"/>
    <n v="7591.3540000000003"/>
  </r>
  <r>
    <x v="7"/>
    <n v="3"/>
    <x v="18"/>
    <n v="1"/>
    <n v="36"/>
    <n v="21"/>
    <n v="2.1"/>
    <n v="32.862000000000002"/>
    <n v="20.370999999999999"/>
    <n v="2887.5819999999999"/>
    <n v="2277.6619999999998"/>
  </r>
  <r>
    <x v="7"/>
    <n v="3"/>
    <x v="19"/>
    <n v="0"/>
    <n v="0"/>
    <n v="20"/>
    <n v="0"/>
    <n v="0"/>
    <n v="20"/>
    <n v="0"/>
    <n v="0"/>
  </r>
  <r>
    <x v="7"/>
    <n v="3"/>
    <x v="20"/>
    <n v="0"/>
    <n v="0"/>
    <n v="19"/>
    <n v="0"/>
    <n v="0"/>
    <n v="19"/>
    <n v="0"/>
    <n v="0"/>
  </r>
  <r>
    <x v="7"/>
    <n v="3"/>
    <x v="21"/>
    <n v="0"/>
    <n v="0"/>
    <n v="18.899999999999999"/>
    <n v="0"/>
    <n v="0"/>
    <n v="18.899999999999999"/>
    <n v="0"/>
    <n v="0"/>
  </r>
  <r>
    <x v="7"/>
    <n v="3"/>
    <x v="22"/>
    <n v="0"/>
    <n v="0"/>
    <n v="17.8"/>
    <n v="0"/>
    <n v="0"/>
    <n v="17.8"/>
    <n v="0"/>
    <n v="0"/>
  </r>
  <r>
    <x v="7"/>
    <n v="3"/>
    <x v="23"/>
    <n v="0"/>
    <n v="0"/>
    <n v="17.7"/>
    <n v="0"/>
    <n v="0"/>
    <n v="17.7"/>
    <n v="0"/>
    <n v="0"/>
  </r>
  <r>
    <x v="7"/>
    <n v="4"/>
    <x v="0"/>
    <n v="0"/>
    <n v="0"/>
    <n v="17.600000000000001"/>
    <n v="0"/>
    <n v="0"/>
    <n v="17.600000000000001"/>
    <n v="0"/>
    <n v="0"/>
  </r>
  <r>
    <x v="7"/>
    <n v="4"/>
    <x v="1"/>
    <n v="0"/>
    <n v="0"/>
    <n v="17.399999999999999"/>
    <n v="0.5"/>
    <n v="0"/>
    <n v="17.399999999999999"/>
    <n v="0"/>
    <n v="0"/>
  </r>
  <r>
    <x v="7"/>
    <n v="4"/>
    <x v="2"/>
    <n v="0"/>
    <n v="0"/>
    <n v="16.3"/>
    <n v="2.5"/>
    <n v="0"/>
    <n v="16.3"/>
    <n v="0"/>
    <n v="0"/>
  </r>
  <r>
    <x v="7"/>
    <n v="4"/>
    <x v="3"/>
    <n v="0"/>
    <n v="0"/>
    <n v="17.2"/>
    <n v="3"/>
    <n v="0"/>
    <n v="17.2"/>
    <n v="0"/>
    <n v="0"/>
  </r>
  <r>
    <x v="7"/>
    <n v="4"/>
    <x v="4"/>
    <n v="0"/>
    <n v="0"/>
    <n v="16.100000000000001"/>
    <n v="2.1"/>
    <n v="0"/>
    <n v="16.100000000000001"/>
    <n v="0"/>
    <n v="0"/>
  </r>
  <r>
    <x v="7"/>
    <n v="4"/>
    <x v="5"/>
    <n v="0"/>
    <n v="26"/>
    <n v="17"/>
    <n v="2.6"/>
    <n v="24.616"/>
    <n v="15.631"/>
    <n v="2210.1819999999998"/>
    <n v="1613.0319999999999"/>
  </r>
  <r>
    <x v="7"/>
    <n v="4"/>
    <x v="6"/>
    <n v="0"/>
    <n v="62"/>
    <n v="19"/>
    <n v="3.1"/>
    <n v="58.726999999999997"/>
    <n v="18.814"/>
    <n v="5197.3770000000004"/>
    <n v="4542.7330000000002"/>
  </r>
  <r>
    <x v="7"/>
    <n v="4"/>
    <x v="7"/>
    <n v="0"/>
    <n v="110"/>
    <n v="19.7"/>
    <n v="3.4"/>
    <n v="104.43"/>
    <n v="20.888000000000002"/>
    <n v="9154.56"/>
    <n v="8419.0669999999991"/>
  </r>
  <r>
    <x v="7"/>
    <n v="4"/>
    <x v="8"/>
    <n v="0"/>
    <n v="138"/>
    <n v="20"/>
    <n v="3.6"/>
    <n v="131.47300000000001"/>
    <n v="22.033000000000001"/>
    <n v="11464.361999999999"/>
    <n v="10679.212"/>
  </r>
  <r>
    <x v="7"/>
    <n v="4"/>
    <x v="9"/>
    <n v="0"/>
    <n v="176"/>
    <n v="21"/>
    <n v="3.1"/>
    <n v="168.43799999999999"/>
    <n v="24.27"/>
    <n v="14535.364"/>
    <n v="13681.376"/>
  </r>
  <r>
    <x v="7"/>
    <n v="4"/>
    <x v="10"/>
    <n v="0"/>
    <n v="242"/>
    <n v="22"/>
    <n v="3.1"/>
    <n v="233.23599999999999"/>
    <n v="27.18"/>
    <n v="19852.82"/>
    <n v="18872.037"/>
  </r>
  <r>
    <x v="7"/>
    <n v="4"/>
    <x v="11"/>
    <n v="0"/>
    <n v="347"/>
    <n v="24"/>
    <n v="3.1"/>
    <n v="337.68799999999999"/>
    <n v="32.231999999999999"/>
    <n v="28054.004000000001"/>
    <n v="26858.768"/>
  </r>
  <r>
    <x v="7"/>
    <n v="4"/>
    <x v="12"/>
    <n v="58"/>
    <n v="367"/>
    <n v="23"/>
    <n v="3.1"/>
    <n v="425.59"/>
    <n v="33.911000000000001"/>
    <n v="35067.605000000003"/>
    <n v="33670.788999999997"/>
  </r>
  <r>
    <x v="7"/>
    <n v="4"/>
    <x v="13"/>
    <n v="0"/>
    <n v="242"/>
    <n v="24"/>
    <n v="2.6"/>
    <n v="233.24"/>
    <n v="30.509"/>
    <n v="19539.307000000001"/>
    <n v="18566.266"/>
  </r>
  <r>
    <x v="7"/>
    <n v="4"/>
    <x v="14"/>
    <n v="0"/>
    <n v="210"/>
    <n v="25"/>
    <n v="2.6"/>
    <n v="201.53399999999999"/>
    <n v="29.89"/>
    <n v="16933.559000000001"/>
    <n v="16023.576999999999"/>
  </r>
  <r>
    <x v="7"/>
    <n v="4"/>
    <x v="15"/>
    <n v="0"/>
    <n v="164"/>
    <n v="23"/>
    <n v="2.6"/>
    <n v="156.54"/>
    <n v="26.446000000000002"/>
    <n v="13370.914000000001"/>
    <n v="12543.406000000001"/>
  </r>
  <r>
    <x v="7"/>
    <n v="4"/>
    <x v="16"/>
    <n v="0"/>
    <n v="110"/>
    <n v="22"/>
    <n v="4.0999999999999996"/>
    <n v="104.432"/>
    <n v="23.459"/>
    <n v="9046.2420000000002"/>
    <n v="8313.0339999999997"/>
  </r>
  <r>
    <x v="7"/>
    <n v="4"/>
    <x v="17"/>
    <n v="0"/>
    <n v="62"/>
    <n v="18"/>
    <n v="5.0999999999999996"/>
    <n v="58.723999999999997"/>
    <n v="18.04"/>
    <n v="5215.4350000000004"/>
    <n v="4560.4340000000002"/>
  </r>
  <r>
    <x v="7"/>
    <n v="4"/>
    <x v="18"/>
    <n v="0"/>
    <n v="18"/>
    <n v="18"/>
    <n v="2.6"/>
    <n v="17.02"/>
    <n v="16.683"/>
    <n v="1520.934"/>
    <n v="936.61900000000003"/>
  </r>
  <r>
    <x v="7"/>
    <n v="4"/>
    <x v="19"/>
    <n v="0"/>
    <n v="0"/>
    <n v="18"/>
    <n v="3.1"/>
    <n v="0"/>
    <n v="18"/>
    <n v="0"/>
    <n v="0"/>
  </r>
  <r>
    <x v="7"/>
    <n v="4"/>
    <x v="20"/>
    <n v="0"/>
    <n v="0"/>
    <n v="17"/>
    <n v="2.6"/>
    <n v="0"/>
    <n v="17"/>
    <n v="0"/>
    <n v="0"/>
  </r>
  <r>
    <x v="7"/>
    <n v="4"/>
    <x v="21"/>
    <n v="0"/>
    <n v="0"/>
    <n v="17.3"/>
    <n v="3.9"/>
    <n v="0"/>
    <n v="17.3"/>
    <n v="0"/>
    <n v="0"/>
  </r>
  <r>
    <x v="7"/>
    <n v="4"/>
    <x v="22"/>
    <n v="0"/>
    <n v="0"/>
    <n v="15.5"/>
    <n v="2.6"/>
    <n v="0"/>
    <n v="15.5"/>
    <n v="0"/>
    <n v="0"/>
  </r>
  <r>
    <x v="7"/>
    <n v="4"/>
    <x v="23"/>
    <n v="0"/>
    <n v="0"/>
    <n v="15.7"/>
    <n v="3.6"/>
    <n v="0"/>
    <n v="15.7"/>
    <n v="0"/>
    <n v="0"/>
  </r>
  <r>
    <x v="7"/>
    <n v="5"/>
    <x v="0"/>
    <n v="0"/>
    <n v="0"/>
    <n v="15.9"/>
    <n v="2.6"/>
    <n v="0"/>
    <n v="15.9"/>
    <n v="0"/>
    <n v="0"/>
  </r>
  <r>
    <x v="7"/>
    <n v="5"/>
    <x v="1"/>
    <n v="0"/>
    <n v="0"/>
    <n v="15.1"/>
    <n v="3.3"/>
    <n v="0"/>
    <n v="15.1"/>
    <n v="0"/>
    <n v="0"/>
  </r>
  <r>
    <x v="7"/>
    <n v="5"/>
    <x v="2"/>
    <n v="0"/>
    <n v="0"/>
    <n v="15.3"/>
    <n v="3.1"/>
    <n v="0"/>
    <n v="15.3"/>
    <n v="0"/>
    <n v="0"/>
  </r>
  <r>
    <x v="7"/>
    <n v="5"/>
    <x v="3"/>
    <n v="0"/>
    <n v="0"/>
    <n v="15.5"/>
    <n v="2.6"/>
    <n v="0"/>
    <n v="15.5"/>
    <n v="0"/>
    <n v="0"/>
  </r>
  <r>
    <x v="7"/>
    <n v="5"/>
    <x v="4"/>
    <n v="0"/>
    <n v="0"/>
    <n v="13.7"/>
    <n v="2.6"/>
    <n v="0"/>
    <n v="13.7"/>
    <n v="0"/>
    <n v="0"/>
  </r>
  <r>
    <x v="7"/>
    <n v="5"/>
    <x v="5"/>
    <n v="8"/>
    <n v="30"/>
    <n v="15"/>
    <n v="2.6"/>
    <n v="27.911000000000001"/>
    <n v="13.673999999999999"/>
    <n v="2528.0790000000002"/>
    <n v="1924.9559999999999"/>
  </r>
  <r>
    <x v="7"/>
    <n v="5"/>
    <x v="6"/>
    <n v="201"/>
    <n v="104"/>
    <n v="17"/>
    <n v="3.6"/>
    <n v="143.501"/>
    <n v="19.041"/>
    <n v="11590.472"/>
    <n v="10802.558000000001"/>
  </r>
  <r>
    <x v="7"/>
    <n v="5"/>
    <x v="7"/>
    <n v="380"/>
    <n v="134"/>
    <n v="20"/>
    <n v="3.6"/>
    <n v="306.69799999999998"/>
    <n v="26.72"/>
    <n v="25076.226999999999"/>
    <n v="23961.508000000002"/>
  </r>
  <r>
    <x v="7"/>
    <n v="5"/>
    <x v="8"/>
    <n v="330"/>
    <n v="235"/>
    <n v="20"/>
    <n v="4.0999999999999996"/>
    <n v="453.42399999999998"/>
    <n v="30.521999999999998"/>
    <n v="37637.125"/>
    <n v="36162.258000000002"/>
  </r>
  <r>
    <x v="7"/>
    <n v="5"/>
    <x v="9"/>
    <n v="62"/>
    <n v="301"/>
    <n v="22"/>
    <n v="4.0999999999999996"/>
    <n v="348.18799999999999"/>
    <n v="30.364000000000001"/>
    <n v="29171.456999999999"/>
    <n v="27945.226999999999"/>
  </r>
  <r>
    <x v="7"/>
    <n v="5"/>
    <x v="10"/>
    <n v="53"/>
    <n v="288"/>
    <n v="22"/>
    <n v="4.0999999999999996"/>
    <n v="335.39299999999997"/>
    <n v="29.751000000000001"/>
    <n v="28197.048999999999"/>
    <n v="26997.868999999999"/>
  </r>
  <r>
    <x v="7"/>
    <n v="5"/>
    <x v="11"/>
    <n v="43"/>
    <n v="312"/>
    <n v="22"/>
    <n v="3.6"/>
    <n v="354.173"/>
    <n v="30.556999999999999"/>
    <n v="29663.178"/>
    <n v="28423.173999999999"/>
  </r>
  <r>
    <x v="7"/>
    <n v="5"/>
    <x v="12"/>
    <n v="61"/>
    <n v="322"/>
    <n v="23"/>
    <n v="4.0999999999999996"/>
    <n v="382.30700000000002"/>
    <n v="31.923999999999999"/>
    <n v="31808.208999999999"/>
    <n v="30507.155999999999"/>
  </r>
  <r>
    <x v="7"/>
    <n v="5"/>
    <x v="13"/>
    <n v="62"/>
    <n v="188"/>
    <n v="23"/>
    <n v="2.6"/>
    <n v="249.232"/>
    <n v="29.782"/>
    <n v="20948.986000000001"/>
    <n v="19940.865000000002"/>
  </r>
  <r>
    <x v="7"/>
    <n v="5"/>
    <x v="14"/>
    <n v="81"/>
    <n v="324"/>
    <n v="23"/>
    <n v="4.0999999999999996"/>
    <n v="387.041"/>
    <n v="31.745000000000001"/>
    <n v="32207.092000000001"/>
    <n v="30894.513999999999"/>
  </r>
  <r>
    <x v="7"/>
    <n v="5"/>
    <x v="15"/>
    <n v="48"/>
    <n v="282"/>
    <n v="24"/>
    <n v="4.0999999999999996"/>
    <n v="307.46800000000002"/>
    <n v="31.192"/>
    <n v="25622.351999999999"/>
    <n v="24493.092000000001"/>
  </r>
  <r>
    <x v="7"/>
    <n v="5"/>
    <x v="16"/>
    <n v="73"/>
    <n v="232"/>
    <n v="23"/>
    <n v="5.0999999999999996"/>
    <n v="256.03800000000001"/>
    <n v="28.024999999999999"/>
    <n v="21497.633000000002"/>
    <n v="20475.675999999999"/>
  </r>
  <r>
    <x v="7"/>
    <n v="5"/>
    <x v="17"/>
    <n v="362"/>
    <n v="77"/>
    <n v="22"/>
    <n v="5.0999999999999996"/>
    <n v="154.41200000000001"/>
    <n v="24.617999999999999"/>
    <n v="11375.616"/>
    <n v="10592.407999999999"/>
  </r>
  <r>
    <x v="7"/>
    <n v="5"/>
    <x v="18"/>
    <n v="98"/>
    <n v="30"/>
    <n v="22"/>
    <n v="5.0999999999999996"/>
    <n v="24.846"/>
    <n v="21.478000000000002"/>
    <n v="2172.0880000000002"/>
    <n v="1575.652"/>
  </r>
  <r>
    <x v="7"/>
    <n v="5"/>
    <x v="19"/>
    <n v="0"/>
    <n v="0"/>
    <n v="18"/>
    <n v="2.6"/>
    <n v="0"/>
    <n v="18"/>
    <n v="0"/>
    <n v="0"/>
  </r>
  <r>
    <x v="7"/>
    <n v="5"/>
    <x v="20"/>
    <n v="0"/>
    <n v="0"/>
    <n v="18"/>
    <n v="2.6"/>
    <n v="0"/>
    <n v="18"/>
    <n v="0"/>
    <n v="0"/>
  </r>
  <r>
    <x v="7"/>
    <n v="5"/>
    <x v="21"/>
    <n v="0"/>
    <n v="0"/>
    <n v="16.100000000000001"/>
    <n v="1.5"/>
    <n v="0"/>
    <n v="16.100000000000001"/>
    <n v="0"/>
    <n v="0"/>
  </r>
  <r>
    <x v="7"/>
    <n v="5"/>
    <x v="22"/>
    <n v="0"/>
    <n v="0"/>
    <n v="16.2"/>
    <n v="0"/>
    <n v="0"/>
    <n v="16.2"/>
    <n v="0"/>
    <n v="0"/>
  </r>
  <r>
    <x v="7"/>
    <n v="5"/>
    <x v="23"/>
    <n v="0"/>
    <n v="0"/>
    <n v="15.3"/>
    <n v="0.1"/>
    <n v="0"/>
    <n v="15.3"/>
    <n v="0"/>
    <n v="0"/>
  </r>
  <r>
    <x v="7"/>
    <n v="6"/>
    <x v="0"/>
    <n v="0"/>
    <n v="0"/>
    <n v="14.5"/>
    <n v="0.4"/>
    <n v="0"/>
    <n v="14.5"/>
    <n v="0"/>
    <n v="0"/>
  </r>
  <r>
    <x v="7"/>
    <n v="6"/>
    <x v="1"/>
    <n v="0"/>
    <n v="0"/>
    <n v="14.6"/>
    <n v="0.2"/>
    <n v="0"/>
    <n v="14.6"/>
    <n v="0"/>
    <n v="0"/>
  </r>
  <r>
    <x v="7"/>
    <n v="6"/>
    <x v="2"/>
    <n v="0"/>
    <n v="0"/>
    <n v="13.7"/>
    <n v="0.5"/>
    <n v="0"/>
    <n v="13.7"/>
    <n v="0"/>
    <n v="0"/>
  </r>
  <r>
    <x v="7"/>
    <n v="6"/>
    <x v="3"/>
    <n v="0"/>
    <n v="0"/>
    <n v="11.8"/>
    <n v="0"/>
    <n v="0"/>
    <n v="11.8"/>
    <n v="0"/>
    <n v="0"/>
  </r>
  <r>
    <x v="7"/>
    <n v="6"/>
    <x v="4"/>
    <n v="1"/>
    <n v="0"/>
    <n v="13"/>
    <n v="0.1"/>
    <n v="0"/>
    <n v="13"/>
    <n v="0"/>
    <n v="0"/>
  </r>
  <r>
    <x v="7"/>
    <n v="6"/>
    <x v="5"/>
    <n v="180"/>
    <n v="29"/>
    <n v="13"/>
    <n v="0"/>
    <n v="22.27"/>
    <n v="9.407"/>
    <n v="2055.6149999999998"/>
    <n v="1461.357"/>
  </r>
  <r>
    <x v="7"/>
    <n v="6"/>
    <x v="6"/>
    <n v="513"/>
    <n v="62"/>
    <n v="15"/>
    <n v="0"/>
    <n v="175.15199999999999"/>
    <n v="20.225999999999999"/>
    <n v="12614.778"/>
    <n v="11804.218000000001"/>
  </r>
  <r>
    <x v="7"/>
    <n v="6"/>
    <x v="7"/>
    <n v="680"/>
    <n v="89"/>
    <n v="21"/>
    <n v="3.1"/>
    <n v="398.58600000000001"/>
    <n v="30.637"/>
    <n v="31456.057000000001"/>
    <n v="30165.134999999998"/>
  </r>
  <r>
    <x v="7"/>
    <n v="6"/>
    <x v="8"/>
    <n v="771"/>
    <n v="111"/>
    <n v="21"/>
    <n v="3.6"/>
    <n v="622.702"/>
    <n v="36.539000000000001"/>
    <n v="49862.285000000003"/>
    <n v="47985.258000000002"/>
  </r>
  <r>
    <x v="7"/>
    <n v="6"/>
    <x v="9"/>
    <n v="533"/>
    <n v="133"/>
    <n v="21"/>
    <n v="4.0999999999999996"/>
    <n v="583.62300000000005"/>
    <n v="35.564"/>
    <n v="47549.542999999998"/>
    <n v="45752.504000000001"/>
  </r>
  <r>
    <x v="7"/>
    <n v="6"/>
    <x v="10"/>
    <n v="687"/>
    <n v="205"/>
    <n v="22"/>
    <n v="4.0999999999999996"/>
    <n v="869.32799999999997"/>
    <n v="43.250999999999998"/>
    <n v="68316.398000000001"/>
    <n v="65735.820000000007"/>
  </r>
  <r>
    <x v="7"/>
    <n v="6"/>
    <x v="11"/>
    <n v="197"/>
    <n v="252"/>
    <n v="22"/>
    <n v="6.2"/>
    <n v="462.39100000000002"/>
    <n v="31.552"/>
    <n v="38540.277000000002"/>
    <n v="37037.445"/>
  </r>
  <r>
    <x v="7"/>
    <n v="6"/>
    <x v="12"/>
    <n v="0"/>
    <n v="313"/>
    <n v="23"/>
    <n v="4.0999999999999996"/>
    <n v="303.899"/>
    <n v="30.309000000000001"/>
    <n v="25483.248"/>
    <n v="24357.701000000001"/>
  </r>
  <r>
    <x v="7"/>
    <n v="6"/>
    <x v="13"/>
    <n v="0"/>
    <n v="342"/>
    <n v="23"/>
    <n v="3.6"/>
    <n v="332.49200000000002"/>
    <n v="30.913"/>
    <n v="27799.690999999999"/>
    <n v="26611.451000000001"/>
  </r>
  <r>
    <x v="7"/>
    <n v="6"/>
    <x v="14"/>
    <n v="21"/>
    <n v="344"/>
    <n v="23"/>
    <n v="2.6"/>
    <n v="351.04700000000003"/>
    <n v="32.448999999999998"/>
    <n v="29127.032999999999"/>
    <n v="27902.043000000001"/>
  </r>
  <r>
    <x v="7"/>
    <n v="6"/>
    <x v="15"/>
    <n v="66"/>
    <n v="187"/>
    <n v="23"/>
    <n v="3.1"/>
    <n v="224.767"/>
    <n v="28.602"/>
    <n v="18932.099999999999"/>
    <n v="17973.960999999999"/>
  </r>
  <r>
    <x v="7"/>
    <n v="6"/>
    <x v="16"/>
    <n v="56"/>
    <n v="181"/>
    <n v="23"/>
    <n v="2.6"/>
    <n v="199.10499999999999"/>
    <n v="27.751000000000001"/>
    <n v="16740.401999999998"/>
    <n v="15835.004999999999"/>
  </r>
  <r>
    <x v="7"/>
    <n v="6"/>
    <x v="17"/>
    <n v="34"/>
    <n v="69"/>
    <n v="23"/>
    <n v="3.6"/>
    <n v="72.942999999999998"/>
    <n v="23.875"/>
    <n v="6124.1949999999997"/>
    <n v="5451.0940000000001"/>
  </r>
  <r>
    <x v="7"/>
    <n v="6"/>
    <x v="18"/>
    <n v="9"/>
    <n v="27"/>
    <n v="19"/>
    <n v="3.6"/>
    <n v="24.914999999999999"/>
    <n v="18.096"/>
    <n v="2212.1909999999998"/>
    <n v="1615.0050000000001"/>
  </r>
  <r>
    <x v="7"/>
    <n v="6"/>
    <x v="19"/>
    <n v="0"/>
    <n v="0"/>
    <n v="18"/>
    <n v="2.6"/>
    <n v="0"/>
    <n v="18"/>
    <n v="0"/>
    <n v="0"/>
  </r>
  <r>
    <x v="7"/>
    <n v="6"/>
    <x v="20"/>
    <n v="0"/>
    <n v="0"/>
    <n v="14"/>
    <n v="3.1"/>
    <n v="0"/>
    <n v="14"/>
    <n v="0"/>
    <n v="0"/>
  </r>
  <r>
    <x v="7"/>
    <n v="6"/>
    <x v="21"/>
    <n v="0"/>
    <n v="0"/>
    <n v="14.6"/>
    <n v="4"/>
    <n v="0"/>
    <n v="14.6"/>
    <n v="0"/>
    <n v="0"/>
  </r>
  <r>
    <x v="7"/>
    <n v="6"/>
    <x v="22"/>
    <n v="0"/>
    <n v="0"/>
    <n v="14.1"/>
    <n v="5"/>
    <n v="0"/>
    <n v="14.1"/>
    <n v="0"/>
    <n v="0"/>
  </r>
  <r>
    <x v="7"/>
    <n v="6"/>
    <x v="23"/>
    <n v="0"/>
    <n v="0"/>
    <n v="12.7"/>
    <n v="3.7"/>
    <n v="0"/>
    <n v="12.7"/>
    <n v="0"/>
    <n v="0"/>
  </r>
  <r>
    <x v="7"/>
    <n v="7"/>
    <x v="0"/>
    <n v="0"/>
    <n v="0"/>
    <n v="12.2"/>
    <n v="4"/>
    <n v="0"/>
    <n v="12.2"/>
    <n v="0"/>
    <n v="0"/>
  </r>
  <r>
    <x v="7"/>
    <n v="7"/>
    <x v="1"/>
    <n v="0"/>
    <n v="0"/>
    <n v="12.8"/>
    <n v="4.2"/>
    <n v="0"/>
    <n v="12.8"/>
    <n v="0"/>
    <n v="0"/>
  </r>
  <r>
    <x v="7"/>
    <n v="7"/>
    <x v="2"/>
    <n v="0"/>
    <n v="0"/>
    <n v="12.3"/>
    <n v="5.3"/>
    <n v="0"/>
    <n v="12.3"/>
    <n v="0"/>
    <n v="0"/>
  </r>
  <r>
    <x v="7"/>
    <n v="7"/>
    <x v="3"/>
    <n v="0"/>
    <n v="0"/>
    <n v="12.9"/>
    <n v="5.7"/>
    <n v="0"/>
    <n v="12.9"/>
    <n v="0"/>
    <n v="0"/>
  </r>
  <r>
    <x v="7"/>
    <n v="7"/>
    <x v="4"/>
    <n v="2"/>
    <n v="0"/>
    <n v="12.4"/>
    <n v="6.2"/>
    <n v="0"/>
    <n v="12.4"/>
    <n v="0"/>
    <n v="0"/>
  </r>
  <r>
    <x v="7"/>
    <n v="7"/>
    <x v="5"/>
    <n v="240"/>
    <n v="26"/>
    <n v="12"/>
    <n v="5.0999999999999996"/>
    <n v="19.800999999999998"/>
    <n v="10.82"/>
    <n v="1816.4169999999999"/>
    <n v="1226.6199999999999"/>
  </r>
  <r>
    <x v="7"/>
    <n v="7"/>
    <x v="6"/>
    <n v="407"/>
    <n v="81"/>
    <n v="17"/>
    <n v="2.1"/>
    <n v="168.17599999999999"/>
    <n v="20.100999999999999"/>
    <n v="12581.634"/>
    <n v="11771.813"/>
  </r>
  <r>
    <x v="7"/>
    <n v="7"/>
    <x v="7"/>
    <n v="732"/>
    <n v="74"/>
    <n v="17"/>
    <n v="0"/>
    <n v="406.80500000000001"/>
    <n v="34.116"/>
    <n v="31454.203000000001"/>
    <n v="30163.333999999999"/>
  </r>
  <r>
    <x v="7"/>
    <n v="7"/>
    <x v="8"/>
    <n v="814"/>
    <n v="93"/>
    <n v="21"/>
    <n v="4.0999999999999996"/>
    <n v="631.72500000000002"/>
    <n v="36.128999999999998"/>
    <n v="50652.586000000003"/>
    <n v="48747.809000000001"/>
  </r>
  <r>
    <x v="7"/>
    <n v="7"/>
    <x v="9"/>
    <n v="862"/>
    <n v="106"/>
    <n v="22"/>
    <n v="3.1"/>
    <n v="818.327"/>
    <n v="44.055"/>
    <n v="63839.917999999998"/>
    <n v="61440.667999999998"/>
  </r>
  <r>
    <x v="7"/>
    <n v="7"/>
    <x v="10"/>
    <n v="617"/>
    <n v="216"/>
    <n v="23"/>
    <n v="3.6"/>
    <n v="815.48199999999997"/>
    <n v="44.484000000000002"/>
    <n v="63679.75"/>
    <n v="61286.858999999997"/>
  </r>
  <r>
    <x v="7"/>
    <n v="7"/>
    <x v="11"/>
    <n v="629"/>
    <n v="275"/>
    <n v="23"/>
    <n v="3.6"/>
    <n v="928.01300000000003"/>
    <n v="47.204000000000001"/>
    <n v="71478.039000000004"/>
    <n v="68765.281000000003"/>
  </r>
  <r>
    <x v="7"/>
    <n v="7"/>
    <x v="12"/>
    <n v="463"/>
    <n v="271"/>
    <n v="25"/>
    <n v="5.0999999999999996"/>
    <n v="756.58799999999997"/>
    <n v="42.481000000000002"/>
    <n v="59718.800999999999"/>
    <n v="57480.440999999999"/>
  </r>
  <r>
    <x v="7"/>
    <n v="7"/>
    <x v="13"/>
    <n v="345"/>
    <n v="346"/>
    <n v="24"/>
    <n v="4.0999999999999996"/>
    <n v="684.13199999999995"/>
    <n v="41.292000000000002"/>
    <n v="54313.038999999997"/>
    <n v="52276.953000000001"/>
  </r>
  <r>
    <x v="7"/>
    <n v="7"/>
    <x v="14"/>
    <n v="406"/>
    <n v="290"/>
    <n v="25"/>
    <n v="5.0999999999999996"/>
    <n v="637.447"/>
    <n v="39.340000000000003"/>
    <n v="51010.983999999997"/>
    <n v="49093.550999999999"/>
  </r>
  <r>
    <x v="7"/>
    <n v="7"/>
    <x v="15"/>
    <n v="497"/>
    <n v="193"/>
    <n v="24.7"/>
    <n v="5.0999999999999996"/>
    <n v="523.94500000000005"/>
    <n v="36.436999999999998"/>
    <n v="42121.012000000002"/>
    <n v="40504.559000000001"/>
  </r>
  <r>
    <x v="7"/>
    <n v="7"/>
    <x v="16"/>
    <n v="500"/>
    <n v="106"/>
    <n v="24"/>
    <n v="5.0999999999999996"/>
    <n v="333.07499999999999"/>
    <n v="31.248999999999999"/>
    <n v="26378.982"/>
    <n v="25229.41"/>
  </r>
  <r>
    <x v="7"/>
    <n v="7"/>
    <x v="17"/>
    <n v="573"/>
    <n v="52"/>
    <n v="24"/>
    <n v="2.6"/>
    <n v="176.31299999999999"/>
    <n v="28.542999999999999"/>
    <n v="11902.189"/>
    <n v="11107.423000000001"/>
  </r>
  <r>
    <x v="7"/>
    <n v="7"/>
    <x v="18"/>
    <n v="231"/>
    <n v="25"/>
    <n v="22"/>
    <n v="3.6"/>
    <n v="19.009"/>
    <n v="21.36"/>
    <n v="1662.74"/>
    <n v="1075.797"/>
  </r>
  <r>
    <x v="7"/>
    <n v="7"/>
    <x v="19"/>
    <n v="1"/>
    <n v="0"/>
    <n v="18"/>
    <n v="0"/>
    <n v="0"/>
    <n v="18"/>
    <n v="0"/>
    <n v="0"/>
  </r>
  <r>
    <x v="7"/>
    <n v="7"/>
    <x v="20"/>
    <n v="0"/>
    <n v="0"/>
    <n v="17"/>
    <n v="2.6"/>
    <n v="0"/>
    <n v="17"/>
    <n v="0"/>
    <n v="0"/>
  </r>
  <r>
    <x v="7"/>
    <n v="7"/>
    <x v="21"/>
    <n v="0"/>
    <n v="0"/>
    <n v="16.600000000000001"/>
    <n v="2.5"/>
    <n v="0"/>
    <n v="16.600000000000001"/>
    <n v="0"/>
    <n v="0"/>
  </r>
  <r>
    <x v="7"/>
    <n v="7"/>
    <x v="22"/>
    <n v="0"/>
    <n v="0"/>
    <n v="15.1"/>
    <n v="4"/>
    <n v="0"/>
    <n v="15.1"/>
    <n v="0"/>
    <n v="0"/>
  </r>
  <r>
    <x v="7"/>
    <n v="7"/>
    <x v="23"/>
    <n v="0"/>
    <n v="0"/>
    <n v="14.7"/>
    <n v="3.9"/>
    <n v="0"/>
    <n v="14.7"/>
    <n v="0"/>
    <n v="0"/>
  </r>
  <r>
    <x v="7"/>
    <n v="8"/>
    <x v="0"/>
    <n v="0"/>
    <n v="0"/>
    <n v="14.2"/>
    <n v="3.9"/>
    <n v="0"/>
    <n v="14.2"/>
    <n v="0"/>
    <n v="0"/>
  </r>
  <r>
    <x v="7"/>
    <n v="8"/>
    <x v="1"/>
    <n v="0"/>
    <n v="0"/>
    <n v="12.8"/>
    <n v="3.8"/>
    <n v="0"/>
    <n v="12.8"/>
    <n v="0"/>
    <n v="0"/>
  </r>
  <r>
    <x v="7"/>
    <n v="8"/>
    <x v="2"/>
    <n v="0"/>
    <n v="0"/>
    <n v="11.3"/>
    <n v="3.8"/>
    <n v="0"/>
    <n v="11.3"/>
    <n v="0"/>
    <n v="0"/>
  </r>
  <r>
    <x v="7"/>
    <n v="8"/>
    <x v="3"/>
    <n v="0"/>
    <n v="0"/>
    <n v="10.9"/>
    <n v="2.2000000000000002"/>
    <n v="0"/>
    <n v="10.9"/>
    <n v="0"/>
    <n v="0"/>
  </r>
  <r>
    <x v="7"/>
    <n v="8"/>
    <x v="4"/>
    <n v="0"/>
    <n v="0"/>
    <n v="9.4"/>
    <n v="2.2000000000000002"/>
    <n v="0"/>
    <n v="9.4"/>
    <n v="0"/>
    <n v="0"/>
  </r>
  <r>
    <x v="7"/>
    <n v="8"/>
    <x v="5"/>
    <n v="0"/>
    <n v="47"/>
    <n v="11"/>
    <n v="2.1"/>
    <n v="40.351999999999997"/>
    <n v="9.9589999999999996"/>
    <n v="3715.645"/>
    <n v="3089.8989999999999"/>
  </r>
  <r>
    <x v="7"/>
    <n v="8"/>
    <x v="6"/>
    <n v="30"/>
    <n v="61"/>
    <n v="13"/>
    <n v="0"/>
    <n v="64.632999999999996"/>
    <n v="12.305999999999999"/>
    <n v="5720.8010000000004"/>
    <n v="5055.7700000000004"/>
  </r>
  <r>
    <x v="7"/>
    <n v="8"/>
    <x v="7"/>
    <n v="42"/>
    <n v="133"/>
    <n v="16"/>
    <n v="0"/>
    <n v="146.631"/>
    <n v="20.495000000000001"/>
    <n v="12752.521000000001"/>
    <n v="11938.888999999999"/>
  </r>
  <r>
    <x v="7"/>
    <n v="8"/>
    <x v="8"/>
    <n v="77"/>
    <n v="269"/>
    <n v="19"/>
    <n v="0"/>
    <n v="313.72000000000003"/>
    <n v="32.084000000000003"/>
    <n v="26000.877"/>
    <n v="24861.48"/>
  </r>
  <r>
    <x v="7"/>
    <n v="8"/>
    <x v="9"/>
    <n v="32"/>
    <n v="301"/>
    <n v="22"/>
    <n v="2.1"/>
    <n v="324.11799999999999"/>
    <n v="31.225999999999999"/>
    <n v="27049.296999999999"/>
    <n v="25881.563999999998"/>
  </r>
  <r>
    <x v="7"/>
    <n v="8"/>
    <x v="10"/>
    <n v="75"/>
    <n v="373"/>
    <n v="23"/>
    <n v="2.1"/>
    <n v="443.60300000000001"/>
    <n v="35.783000000000001"/>
    <n v="36212.633000000002"/>
    <n v="34781.313000000002"/>
  </r>
  <r>
    <x v="7"/>
    <n v="8"/>
    <x v="11"/>
    <n v="63"/>
    <n v="568"/>
    <n v="23"/>
    <n v="3.6"/>
    <n v="643.48099999999999"/>
    <n v="39.167999999999999"/>
    <n v="51654.042999999998"/>
    <n v="49713.792999999998"/>
  </r>
  <r>
    <x v="7"/>
    <n v="8"/>
    <x v="12"/>
    <n v="243"/>
    <n v="357"/>
    <n v="23"/>
    <n v="2.6"/>
    <n v="618.61"/>
    <n v="40.927"/>
    <n v="49217.097999999998"/>
    <n v="47362.565999999999"/>
  </r>
  <r>
    <x v="7"/>
    <n v="8"/>
    <x v="13"/>
    <n v="94"/>
    <n v="192"/>
    <n v="23"/>
    <n v="3.6"/>
    <n v="283.23399999999998"/>
    <n v="30.629000000000001"/>
    <n v="23708.732"/>
    <n v="22629.976999999999"/>
  </r>
  <r>
    <x v="7"/>
    <n v="8"/>
    <x v="14"/>
    <n v="127"/>
    <n v="352"/>
    <n v="23"/>
    <n v="3.1"/>
    <n v="460.28800000000001"/>
    <n v="34.645000000000003"/>
    <n v="37753.137000000002"/>
    <n v="36274.690999999999"/>
  </r>
  <r>
    <x v="7"/>
    <n v="8"/>
    <x v="15"/>
    <n v="75"/>
    <n v="235"/>
    <n v="23"/>
    <n v="2.1"/>
    <n v="278.19600000000003"/>
    <n v="31.503"/>
    <n v="23113.18"/>
    <n v="22049.886999999999"/>
  </r>
  <r>
    <x v="7"/>
    <n v="8"/>
    <x v="16"/>
    <n v="159"/>
    <n v="127"/>
    <n v="23.2"/>
    <n v="1.1000000000000001"/>
    <n v="196.791"/>
    <n v="29.667000000000002"/>
    <n v="16093.468000000001"/>
    <n v="15203.325000000001"/>
  </r>
  <r>
    <x v="7"/>
    <n v="8"/>
    <x v="17"/>
    <n v="88"/>
    <n v="137"/>
    <n v="23"/>
    <n v="0"/>
    <n v="146.44900000000001"/>
    <n v="29.559000000000001"/>
    <n v="11863.933999999999"/>
    <n v="11070.01"/>
  </r>
  <r>
    <x v="7"/>
    <n v="8"/>
    <x v="18"/>
    <n v="15"/>
    <n v="26"/>
    <n v="21"/>
    <n v="0"/>
    <n v="24.012"/>
    <n v="21.164000000000001"/>
    <n v="2102.2199999999998"/>
    <n v="1507.0920000000001"/>
  </r>
  <r>
    <x v="7"/>
    <n v="8"/>
    <x v="19"/>
    <n v="0"/>
    <n v="0"/>
    <n v="19"/>
    <n v="2.6"/>
    <n v="0"/>
    <n v="19"/>
    <n v="0"/>
    <n v="0"/>
  </r>
  <r>
    <x v="7"/>
    <n v="8"/>
    <x v="20"/>
    <n v="0"/>
    <n v="0"/>
    <n v="18"/>
    <n v="2.6"/>
    <n v="0"/>
    <n v="18"/>
    <n v="0"/>
    <n v="0"/>
  </r>
  <r>
    <x v="7"/>
    <n v="8"/>
    <x v="21"/>
    <n v="0"/>
    <n v="0"/>
    <n v="18.100000000000001"/>
    <n v="3.7"/>
    <n v="0"/>
    <n v="18.100000000000001"/>
    <n v="0"/>
    <n v="0"/>
  </r>
  <r>
    <x v="7"/>
    <n v="8"/>
    <x v="22"/>
    <n v="0"/>
    <n v="0"/>
    <n v="18.2"/>
    <n v="2.9"/>
    <n v="0"/>
    <n v="18.2"/>
    <n v="0"/>
    <n v="0"/>
  </r>
  <r>
    <x v="7"/>
    <n v="8"/>
    <x v="23"/>
    <n v="0"/>
    <n v="0"/>
    <n v="17.3"/>
    <n v="2.4"/>
    <n v="0"/>
    <n v="17.3"/>
    <n v="0"/>
    <n v="0"/>
  </r>
  <r>
    <x v="7"/>
    <n v="9"/>
    <x v="0"/>
    <n v="0"/>
    <n v="0"/>
    <n v="16.399999999999999"/>
    <n v="2.4"/>
    <n v="0"/>
    <n v="16.399999999999999"/>
    <n v="0"/>
    <n v="0"/>
  </r>
  <r>
    <x v="7"/>
    <n v="9"/>
    <x v="1"/>
    <n v="0"/>
    <n v="0"/>
    <n v="14.6"/>
    <n v="2.9"/>
    <n v="0"/>
    <n v="14.6"/>
    <n v="0"/>
    <n v="0"/>
  </r>
  <r>
    <x v="7"/>
    <n v="9"/>
    <x v="2"/>
    <n v="0"/>
    <n v="0"/>
    <n v="13.7"/>
    <n v="3.1"/>
    <n v="0"/>
    <n v="13.7"/>
    <n v="0"/>
    <n v="0"/>
  </r>
  <r>
    <x v="7"/>
    <n v="9"/>
    <x v="3"/>
    <n v="0"/>
    <n v="0"/>
    <n v="14.8"/>
    <n v="2.2000000000000002"/>
    <n v="0"/>
    <n v="14.8"/>
    <n v="0"/>
    <n v="0"/>
  </r>
  <r>
    <x v="7"/>
    <n v="9"/>
    <x v="4"/>
    <n v="0"/>
    <n v="0"/>
    <n v="12.9"/>
    <n v="3.5"/>
    <n v="0"/>
    <n v="12.9"/>
    <n v="0"/>
    <n v="0"/>
  </r>
  <r>
    <x v="7"/>
    <n v="9"/>
    <x v="5"/>
    <n v="0"/>
    <n v="31"/>
    <n v="15"/>
    <n v="2.1"/>
    <n v="28.483000000000001"/>
    <n v="13.702999999999999"/>
    <n v="2579.614"/>
    <n v="1975.519"/>
  </r>
  <r>
    <x v="7"/>
    <n v="9"/>
    <x v="6"/>
    <n v="104"/>
    <n v="104"/>
    <n v="20"/>
    <n v="0"/>
    <n v="121.11199999999999"/>
    <n v="22.744"/>
    <n v="9965.8169999999991"/>
    <n v="9213.0910000000003"/>
  </r>
  <r>
    <x v="7"/>
    <n v="9"/>
    <x v="7"/>
    <n v="278"/>
    <n v="181"/>
    <n v="23"/>
    <n v="3.1"/>
    <n v="303.54500000000002"/>
    <n v="29.925000000000001"/>
    <n v="24708.359"/>
    <n v="23603.377"/>
  </r>
  <r>
    <x v="7"/>
    <n v="9"/>
    <x v="8"/>
    <n v="345"/>
    <n v="261"/>
    <n v="28"/>
    <n v="3.1"/>
    <n v="489.39800000000002"/>
    <n v="40.481000000000002"/>
    <n v="38677.616999999998"/>
    <n v="37170.504000000001"/>
  </r>
  <r>
    <x v="7"/>
    <n v="9"/>
    <x v="9"/>
    <n v="174"/>
    <n v="430"/>
    <n v="27"/>
    <n v="4.0999999999999996"/>
    <n v="579.29600000000005"/>
    <n v="41.058"/>
    <n v="46011.214999999997"/>
    <n v="44266.370999999999"/>
  </r>
  <r>
    <x v="7"/>
    <n v="9"/>
    <x v="10"/>
    <n v="199"/>
    <n v="414"/>
    <n v="28"/>
    <n v="4.0999999999999996"/>
    <n v="610.86300000000006"/>
    <n v="43.042999999999999"/>
    <n v="48069.366999999998"/>
    <n v="46254.508000000002"/>
  </r>
  <r>
    <x v="7"/>
    <n v="9"/>
    <x v="11"/>
    <n v="463"/>
    <n v="366"/>
    <n v="28"/>
    <n v="4.0999999999999996"/>
    <n v="855.35500000000002"/>
    <n v="48.87"/>
    <n v="65306.016000000003"/>
    <n v="62848.133000000002"/>
  </r>
  <r>
    <x v="7"/>
    <n v="9"/>
    <x v="12"/>
    <n v="299"/>
    <n v="508"/>
    <n v="29"/>
    <n v="4.0999999999999996"/>
    <n v="832.41700000000003"/>
    <n v="49.941000000000003"/>
    <n v="63194.858999999997"/>
    <n v="60821.175999999999"/>
  </r>
  <r>
    <x v="7"/>
    <n v="9"/>
    <x v="13"/>
    <n v="257"/>
    <n v="336"/>
    <n v="28.6"/>
    <n v="4.5999999999999996"/>
    <n v="591.91600000000005"/>
    <n v="43.182000000000002"/>
    <n v="46541.648000000001"/>
    <n v="44778.898000000001"/>
  </r>
  <r>
    <x v="7"/>
    <n v="9"/>
    <x v="14"/>
    <n v="471"/>
    <n v="317"/>
    <n v="28"/>
    <n v="5.0999999999999996"/>
    <n v="716.77800000000002"/>
    <n v="43.912999999999997"/>
    <n v="56030.402000000002"/>
    <n v="53931.137000000002"/>
  </r>
  <r>
    <x v="7"/>
    <n v="9"/>
    <x v="15"/>
    <n v="353"/>
    <n v="250"/>
    <n v="28.7"/>
    <n v="4.5999999999999996"/>
    <n v="481.98200000000003"/>
    <n v="40.463999999999999"/>
    <n v="38072.262000000002"/>
    <n v="36583.957000000002"/>
  </r>
  <r>
    <x v="7"/>
    <n v="9"/>
    <x v="16"/>
    <n v="273"/>
    <n v="186"/>
    <n v="29"/>
    <n v="4.0999999999999996"/>
    <n v="304.73"/>
    <n v="36.448"/>
    <n v="24028.502"/>
    <n v="22941.393"/>
  </r>
  <r>
    <x v="7"/>
    <n v="9"/>
    <x v="17"/>
    <n v="88"/>
    <n v="103"/>
    <n v="28"/>
    <n v="3.1"/>
    <n v="116.047"/>
    <n v="30.614999999999998"/>
    <n v="9257.223"/>
    <n v="8519.5619999999999"/>
  </r>
  <r>
    <x v="7"/>
    <n v="9"/>
    <x v="18"/>
    <n v="2"/>
    <n v="29"/>
    <n v="26"/>
    <n v="2.6"/>
    <n v="26.765000000000001"/>
    <n v="25.460999999999999"/>
    <n v="2296.8009999999999"/>
    <n v="1698.028"/>
  </r>
  <r>
    <x v="7"/>
    <n v="9"/>
    <x v="19"/>
    <n v="0"/>
    <n v="0"/>
    <n v="23"/>
    <n v="3.6"/>
    <n v="0"/>
    <n v="23"/>
    <n v="0"/>
    <n v="0"/>
  </r>
  <r>
    <x v="7"/>
    <n v="9"/>
    <x v="20"/>
    <n v="0"/>
    <n v="0"/>
    <n v="22.2"/>
    <n v="3.1"/>
    <n v="0"/>
    <n v="22.2"/>
    <n v="0"/>
    <n v="0"/>
  </r>
  <r>
    <x v="7"/>
    <n v="9"/>
    <x v="21"/>
    <n v="0"/>
    <n v="0"/>
    <n v="19"/>
    <n v="3"/>
    <n v="0"/>
    <n v="19"/>
    <n v="0"/>
    <n v="0"/>
  </r>
  <r>
    <x v="7"/>
    <n v="9"/>
    <x v="22"/>
    <n v="0"/>
    <n v="0"/>
    <n v="17.7"/>
    <n v="0.9"/>
    <n v="0"/>
    <n v="17.7"/>
    <n v="0"/>
    <n v="0"/>
  </r>
  <r>
    <x v="7"/>
    <n v="9"/>
    <x v="23"/>
    <n v="0"/>
    <n v="0"/>
    <n v="16.5"/>
    <n v="2.9"/>
    <n v="0"/>
    <n v="16.5"/>
    <n v="0"/>
    <n v="0"/>
  </r>
  <r>
    <x v="7"/>
    <n v="10"/>
    <x v="0"/>
    <n v="0"/>
    <n v="0"/>
    <n v="15.2"/>
    <n v="0.8"/>
    <n v="0"/>
    <n v="15.2"/>
    <n v="0"/>
    <n v="0"/>
  </r>
  <r>
    <x v="7"/>
    <n v="10"/>
    <x v="1"/>
    <n v="0"/>
    <n v="0"/>
    <n v="14.9"/>
    <n v="0.7"/>
    <n v="0"/>
    <n v="14.9"/>
    <n v="0"/>
    <n v="0"/>
  </r>
  <r>
    <x v="7"/>
    <n v="10"/>
    <x v="2"/>
    <n v="0"/>
    <n v="0"/>
    <n v="14.7"/>
    <n v="2.8"/>
    <n v="0"/>
    <n v="14.7"/>
    <n v="0"/>
    <n v="0"/>
  </r>
  <r>
    <x v="7"/>
    <n v="10"/>
    <x v="3"/>
    <n v="0"/>
    <n v="0"/>
    <n v="14.5"/>
    <n v="0.6"/>
    <n v="0"/>
    <n v="14.5"/>
    <n v="0"/>
    <n v="0"/>
  </r>
  <r>
    <x v="7"/>
    <n v="10"/>
    <x v="4"/>
    <n v="0"/>
    <n v="0"/>
    <n v="15.2"/>
    <n v="2.1"/>
    <n v="0"/>
    <n v="15.2"/>
    <n v="0"/>
    <n v="0"/>
  </r>
  <r>
    <x v="7"/>
    <n v="10"/>
    <x v="5"/>
    <n v="197"/>
    <n v="25"/>
    <n v="16"/>
    <n v="2.6"/>
    <n v="19.047000000000001"/>
    <n v="14.555999999999999"/>
    <n v="1718.46"/>
    <n v="1130.4839999999999"/>
  </r>
  <r>
    <x v="7"/>
    <n v="10"/>
    <x v="6"/>
    <n v="540"/>
    <n v="54"/>
    <n v="22"/>
    <n v="0"/>
    <n v="171.517"/>
    <n v="27.239000000000001"/>
    <n v="11743.603999999999"/>
    <n v="10952.328"/>
  </r>
  <r>
    <x v="7"/>
    <n v="10"/>
    <x v="7"/>
    <n v="703"/>
    <n v="77"/>
    <n v="26"/>
    <n v="4.0999999999999996"/>
    <n v="395.57900000000001"/>
    <n v="34.762"/>
    <n v="30496.331999999999"/>
    <n v="29232.803"/>
  </r>
  <r>
    <x v="7"/>
    <n v="10"/>
    <x v="8"/>
    <n v="788"/>
    <n v="97"/>
    <n v="28"/>
    <n v="4.0999999999999996"/>
    <n v="618.09"/>
    <n v="42.728999999999999"/>
    <n v="47937.644999999997"/>
    <n v="46127.309000000001"/>
  </r>
  <r>
    <x v="7"/>
    <n v="10"/>
    <x v="9"/>
    <n v="836"/>
    <n v="111"/>
    <n v="29"/>
    <n v="3.1"/>
    <n v="801.62699999999995"/>
    <n v="50.417000000000002"/>
    <n v="60482.574000000001"/>
    <n v="58214.836000000003"/>
  </r>
  <r>
    <x v="7"/>
    <n v="10"/>
    <x v="10"/>
    <n v="352"/>
    <n v="314"/>
    <n v="30"/>
    <n v="4.0999999999999996"/>
    <n v="658.13900000000001"/>
    <n v="46.725000000000001"/>
    <n v="50803.508000000002"/>
    <n v="48893.406000000003"/>
  </r>
  <r>
    <x v="7"/>
    <n v="10"/>
    <x v="11"/>
    <n v="411"/>
    <n v="372"/>
    <n v="29"/>
    <n v="5.0999999999999996"/>
    <n v="810.04600000000005"/>
    <n v="47.1"/>
    <n v="62426.125"/>
    <n v="60082.722999999998"/>
  </r>
  <r>
    <x v="7"/>
    <n v="10"/>
    <x v="12"/>
    <n v="569"/>
    <n v="270"/>
    <n v="29"/>
    <n v="5.0999999999999996"/>
    <n v="863.02"/>
    <n v="48.576000000000001"/>
    <n v="65993.108999999997"/>
    <n v="63507.487999999998"/>
  </r>
  <r>
    <x v="7"/>
    <n v="10"/>
    <x v="13"/>
    <n v="462"/>
    <n v="226"/>
    <n v="29"/>
    <n v="5.0999999999999996"/>
    <n v="676.7"/>
    <n v="44.643000000000001"/>
    <n v="52799.538999999997"/>
    <n v="50818.300999999999"/>
  </r>
  <r>
    <x v="7"/>
    <n v="10"/>
    <x v="14"/>
    <n v="499"/>
    <n v="144"/>
    <n v="28"/>
    <n v="5.0999999999999996"/>
    <n v="565.51800000000003"/>
    <n v="40.79"/>
    <n v="44880.495999999999"/>
    <n v="43173.5"/>
  </r>
  <r>
    <x v="7"/>
    <n v="10"/>
    <x v="15"/>
    <n v="421"/>
    <n v="132"/>
    <n v="27"/>
    <n v="6.2"/>
    <n v="411.20699999999999"/>
    <n v="35.08"/>
    <n v="33236.616999999998"/>
    <n v="31894.041000000001"/>
  </r>
  <r>
    <x v="7"/>
    <n v="10"/>
    <x v="16"/>
    <n v="0"/>
    <n v="79"/>
    <n v="26"/>
    <n v="6.2"/>
    <n v="74.933000000000007"/>
    <n v="27.065999999999999"/>
    <n v="6381.6679999999997"/>
    <n v="5703.3869999999997"/>
  </r>
  <r>
    <x v="7"/>
    <n v="10"/>
    <x v="17"/>
    <n v="135"/>
    <n v="64"/>
    <n v="24.8"/>
    <n v="5.0999999999999996"/>
    <n v="89.933000000000007"/>
    <n v="25.622"/>
    <n v="6988.4040000000005"/>
    <n v="6297.8289999999997"/>
  </r>
  <r>
    <x v="7"/>
    <n v="10"/>
    <x v="18"/>
    <n v="118"/>
    <n v="22"/>
    <n v="23"/>
    <n v="4.0999999999999996"/>
    <n v="16.806999999999999"/>
    <n v="22.082999999999998"/>
    <n v="1465.211"/>
    <n v="881.92600000000004"/>
  </r>
  <r>
    <x v="7"/>
    <n v="10"/>
    <x v="19"/>
    <n v="0"/>
    <n v="0"/>
    <n v="22"/>
    <n v="5.0999999999999996"/>
    <n v="0"/>
    <n v="22"/>
    <n v="0"/>
    <n v="0"/>
  </r>
  <r>
    <x v="7"/>
    <n v="10"/>
    <x v="20"/>
    <n v="0"/>
    <n v="0"/>
    <n v="20.7"/>
    <n v="4.5999999999999996"/>
    <n v="0"/>
    <n v="20.7"/>
    <n v="0"/>
    <n v="0"/>
  </r>
  <r>
    <x v="7"/>
    <n v="10"/>
    <x v="21"/>
    <n v="0"/>
    <n v="0"/>
    <n v="20.399999999999999"/>
    <n v="4.0999999999999996"/>
    <n v="0"/>
    <n v="20.399999999999999"/>
    <n v="0"/>
    <n v="0"/>
  </r>
  <r>
    <x v="7"/>
    <n v="10"/>
    <x v="22"/>
    <n v="0"/>
    <n v="0"/>
    <n v="20.100000000000001"/>
    <n v="5.0999999999999996"/>
    <n v="0"/>
    <n v="20.100000000000001"/>
    <n v="0"/>
    <n v="0"/>
  </r>
  <r>
    <x v="7"/>
    <n v="10"/>
    <x v="23"/>
    <n v="0"/>
    <n v="0"/>
    <n v="18.8"/>
    <n v="3.1"/>
    <n v="0"/>
    <n v="18.8"/>
    <n v="0"/>
    <n v="0"/>
  </r>
  <r>
    <x v="7"/>
    <n v="11"/>
    <x v="0"/>
    <n v="0"/>
    <n v="0"/>
    <n v="19.5"/>
    <n v="2.6"/>
    <n v="0"/>
    <n v="19.5"/>
    <n v="0"/>
    <n v="0"/>
  </r>
  <r>
    <x v="7"/>
    <n v="11"/>
    <x v="1"/>
    <n v="0"/>
    <n v="0"/>
    <n v="18.2"/>
    <n v="2"/>
    <n v="0"/>
    <n v="18.2"/>
    <n v="0"/>
    <n v="0"/>
  </r>
  <r>
    <x v="7"/>
    <n v="11"/>
    <x v="2"/>
    <n v="0"/>
    <n v="0"/>
    <n v="17.899999999999999"/>
    <n v="1.5"/>
    <n v="0"/>
    <n v="17.899999999999999"/>
    <n v="0"/>
    <n v="0"/>
  </r>
  <r>
    <x v="7"/>
    <n v="11"/>
    <x v="3"/>
    <n v="0"/>
    <n v="0"/>
    <n v="17.600000000000001"/>
    <n v="1"/>
    <n v="0"/>
    <n v="17.600000000000001"/>
    <n v="0"/>
    <n v="0"/>
  </r>
  <r>
    <x v="7"/>
    <n v="11"/>
    <x v="4"/>
    <n v="0"/>
    <n v="0"/>
    <n v="17.3"/>
    <n v="0.5"/>
    <n v="0"/>
    <n v="17.3"/>
    <n v="0"/>
    <n v="0"/>
  </r>
  <r>
    <x v="7"/>
    <n v="11"/>
    <x v="5"/>
    <n v="205"/>
    <n v="23"/>
    <n v="17"/>
    <n v="0"/>
    <n v="17.282"/>
    <n v="13.79"/>
    <n v="1564.5530000000001"/>
    <n v="979.43100000000004"/>
  </r>
  <r>
    <x v="7"/>
    <n v="11"/>
    <x v="6"/>
    <n v="544"/>
    <n v="51"/>
    <n v="21"/>
    <n v="0"/>
    <n v="169.00399999999999"/>
    <n v="26.05"/>
    <n v="11570.47"/>
    <n v="10782.995000000001"/>
  </r>
  <r>
    <x v="7"/>
    <n v="11"/>
    <x v="7"/>
    <n v="702"/>
    <n v="73"/>
    <n v="26"/>
    <n v="2.1"/>
    <n v="390.625"/>
    <n v="36.590000000000003"/>
    <n v="29816.037"/>
    <n v="28571.736000000001"/>
  </r>
  <r>
    <x v="7"/>
    <n v="11"/>
    <x v="8"/>
    <n v="785"/>
    <n v="91"/>
    <n v="27"/>
    <n v="5.0999999999999996"/>
    <n v="609.55799999999999"/>
    <n v="40.109000000000002"/>
    <n v="47900.195"/>
    <n v="46091.144999999997"/>
  </r>
  <r>
    <x v="7"/>
    <n v="11"/>
    <x v="9"/>
    <n v="833"/>
    <n v="105"/>
    <n v="27"/>
    <n v="5.0999999999999996"/>
    <n v="792.72400000000005"/>
    <n v="44.594999999999999"/>
    <n v="61666.714999999997"/>
    <n v="59353.031000000003"/>
  </r>
  <r>
    <x v="7"/>
    <n v="11"/>
    <x v="10"/>
    <n v="358"/>
    <n v="190"/>
    <n v="29"/>
    <n v="3.1"/>
    <n v="542.88900000000001"/>
    <n v="44.406999999999996"/>
    <n v="42412.074000000001"/>
    <n v="40786.190999999999"/>
  </r>
  <r>
    <x v="7"/>
    <n v="11"/>
    <x v="11"/>
    <n v="230"/>
    <n v="247"/>
    <n v="29"/>
    <n v="5.0999999999999996"/>
    <n v="490.35300000000001"/>
    <n v="39.862000000000002"/>
    <n v="39223.616999999998"/>
    <n v="37699.438000000002"/>
  </r>
  <r>
    <x v="7"/>
    <n v="11"/>
    <x v="12"/>
    <n v="610"/>
    <n v="256"/>
    <n v="29"/>
    <n v="6.2"/>
    <n v="889.27700000000004"/>
    <n v="46.441000000000003"/>
    <n v="68768.085999999996"/>
    <n v="66168.835999999996"/>
  </r>
  <r>
    <x v="7"/>
    <n v="11"/>
    <x v="13"/>
    <n v="179"/>
    <n v="356"/>
    <n v="28"/>
    <n v="5.0999999999999996"/>
    <n v="531.70000000000005"/>
    <n v="40.515999999999998"/>
    <n v="42381.995999999999"/>
    <n v="40757.089999999997"/>
  </r>
  <r>
    <x v="7"/>
    <n v="11"/>
    <x v="14"/>
    <n v="493"/>
    <n v="219"/>
    <n v="28"/>
    <n v="4.0999999999999996"/>
    <n v="634.63800000000003"/>
    <n v="43.481000000000002"/>
    <n v="49695.207000000002"/>
    <n v="47824.02"/>
  </r>
  <r>
    <x v="7"/>
    <n v="11"/>
    <x v="15"/>
    <n v="782"/>
    <n v="91"/>
    <n v="27"/>
    <n v="6.7"/>
    <n v="602.73199999999997"/>
    <n v="38.441000000000003"/>
    <n v="47727.347999999998"/>
    <n v="45924.222999999998"/>
  </r>
  <r>
    <x v="7"/>
    <n v="11"/>
    <x v="16"/>
    <n v="398"/>
    <n v="93"/>
    <n v="26.2"/>
    <n v="5.6"/>
    <n v="269.97699999999998"/>
    <n v="31.9"/>
    <n v="21303.178"/>
    <n v="20286.138999999999"/>
  </r>
  <r>
    <x v="7"/>
    <n v="11"/>
    <x v="17"/>
    <n v="263"/>
    <n v="89"/>
    <n v="25"/>
    <n v="4.5999999999999996"/>
    <n v="139.97800000000001"/>
    <n v="27.565999999999999"/>
    <n v="10493.95"/>
    <n v="9729.8850000000002"/>
  </r>
  <r>
    <x v="7"/>
    <n v="11"/>
    <x v="18"/>
    <n v="41"/>
    <n v="30"/>
    <n v="23"/>
    <n v="4.0999999999999996"/>
    <n v="25.968"/>
    <n v="22.462"/>
    <n v="2259.8670000000002"/>
    <n v="1661.7860000000001"/>
  </r>
  <r>
    <x v="7"/>
    <n v="11"/>
    <x v="19"/>
    <n v="0"/>
    <n v="0"/>
    <n v="22"/>
    <n v="3.6"/>
    <n v="0"/>
    <n v="22"/>
    <n v="0"/>
    <n v="0"/>
  </r>
  <r>
    <x v="7"/>
    <n v="11"/>
    <x v="20"/>
    <n v="0"/>
    <n v="0"/>
    <n v="23"/>
    <n v="5.0999999999999996"/>
    <n v="0"/>
    <n v="23"/>
    <n v="0"/>
    <n v="0"/>
  </r>
  <r>
    <x v="7"/>
    <n v="11"/>
    <x v="21"/>
    <n v="0"/>
    <n v="0"/>
    <n v="23.1"/>
    <n v="4.8"/>
    <n v="0"/>
    <n v="23.1"/>
    <n v="0"/>
    <n v="0"/>
  </r>
  <r>
    <x v="7"/>
    <n v="11"/>
    <x v="22"/>
    <n v="0"/>
    <n v="0"/>
    <n v="23.1"/>
    <n v="6.2"/>
    <n v="0"/>
    <n v="23.1"/>
    <n v="0"/>
    <n v="0"/>
  </r>
  <r>
    <x v="7"/>
    <n v="11"/>
    <x v="23"/>
    <n v="0"/>
    <n v="0"/>
    <n v="23.2"/>
    <n v="5.9"/>
    <n v="0"/>
    <n v="23.2"/>
    <n v="0"/>
    <n v="0"/>
  </r>
  <r>
    <x v="7"/>
    <n v="12"/>
    <x v="0"/>
    <n v="0"/>
    <n v="0"/>
    <n v="23.2"/>
    <n v="4.2"/>
    <n v="0"/>
    <n v="23.2"/>
    <n v="0"/>
    <n v="0"/>
  </r>
  <r>
    <x v="7"/>
    <n v="12"/>
    <x v="1"/>
    <n v="0"/>
    <n v="0"/>
    <n v="23.3"/>
    <n v="4"/>
    <n v="0"/>
    <n v="23.3"/>
    <n v="0"/>
    <n v="0"/>
  </r>
  <r>
    <x v="7"/>
    <n v="12"/>
    <x v="2"/>
    <n v="0"/>
    <n v="0"/>
    <n v="22.8"/>
    <n v="3.8"/>
    <n v="0"/>
    <n v="22.8"/>
    <n v="0"/>
    <n v="0"/>
  </r>
  <r>
    <x v="7"/>
    <n v="12"/>
    <x v="3"/>
    <n v="0"/>
    <n v="0"/>
    <n v="22.4"/>
    <n v="3.5"/>
    <n v="0"/>
    <n v="22.4"/>
    <n v="0"/>
    <n v="0"/>
  </r>
  <r>
    <x v="7"/>
    <n v="12"/>
    <x v="4"/>
    <n v="0"/>
    <n v="0"/>
    <n v="21.6"/>
    <n v="3.4"/>
    <n v="0"/>
    <n v="21.6"/>
    <n v="0"/>
    <n v="0"/>
  </r>
  <r>
    <x v="7"/>
    <n v="12"/>
    <x v="5"/>
    <n v="0"/>
    <n v="25"/>
    <n v="21"/>
    <n v="3.1"/>
    <n v="23.469000000000001"/>
    <n v="19.898"/>
    <n v="2066.7600000000002"/>
    <n v="1472.2950000000001"/>
  </r>
  <r>
    <x v="7"/>
    <n v="12"/>
    <x v="6"/>
    <n v="30"/>
    <n v="162"/>
    <n v="21"/>
    <n v="3.6"/>
    <n v="156.69200000000001"/>
    <n v="23.452000000000002"/>
    <n v="13411.955"/>
    <n v="12583.521000000001"/>
  </r>
  <r>
    <x v="7"/>
    <n v="12"/>
    <x v="7"/>
    <n v="243"/>
    <n v="155"/>
    <n v="23"/>
    <n v="5.0999999999999996"/>
    <n v="262.36399999999998"/>
    <n v="27.823"/>
    <n v="21558.322"/>
    <n v="20534.830000000002"/>
  </r>
  <r>
    <x v="7"/>
    <n v="12"/>
    <x v="8"/>
    <n v="331"/>
    <n v="261"/>
    <n v="24"/>
    <n v="5.0999999999999996"/>
    <n v="480.49099999999999"/>
    <n v="33.927"/>
    <n v="39239.805"/>
    <n v="37715.112999999998"/>
  </r>
  <r>
    <x v="7"/>
    <n v="12"/>
    <x v="9"/>
    <n v="415"/>
    <n v="225"/>
    <n v="24"/>
    <n v="7.7"/>
    <n v="579.84699999999998"/>
    <n v="33.808"/>
    <n v="47681.559000000001"/>
    <n v="45880"/>
  </r>
  <r>
    <x v="7"/>
    <n v="12"/>
    <x v="10"/>
    <n v="442"/>
    <n v="265"/>
    <n v="25"/>
    <n v="4.0999999999999996"/>
    <n v="700.33199999999999"/>
    <n v="42.192"/>
    <n v="55339.663999999997"/>
    <n v="53265.925999999999"/>
  </r>
  <r>
    <x v="7"/>
    <n v="12"/>
    <x v="11"/>
    <n v="136"/>
    <n v="564"/>
    <n v="25.6"/>
    <n v="3.6"/>
    <n v="713.15300000000002"/>
    <n v="44.192999999999998"/>
    <n v="55798.16"/>
    <n v="53707.495999999999"/>
  </r>
  <r>
    <x v="7"/>
    <n v="12"/>
    <x v="12"/>
    <n v="41"/>
    <n v="302"/>
    <n v="26"/>
    <n v="3.1"/>
    <n v="342.62"/>
    <n v="35.978999999999999"/>
    <n v="27944.745999999999"/>
    <n v="26752.518"/>
  </r>
  <r>
    <x v="7"/>
    <n v="12"/>
    <x v="13"/>
    <n v="43"/>
    <n v="502"/>
    <n v="27"/>
    <n v="3.6"/>
    <n v="550.31200000000001"/>
    <n v="40.533000000000001"/>
    <n v="43869.425999999999"/>
    <n v="42195.906000000003"/>
  </r>
  <r>
    <x v="7"/>
    <n v="12"/>
    <x v="14"/>
    <n v="35"/>
    <n v="364"/>
    <n v="26"/>
    <n v="3.1"/>
    <n v="391.73700000000002"/>
    <n v="36.731000000000002"/>
    <n v="31821.298999999999"/>
    <n v="30519.868999999999"/>
  </r>
  <r>
    <x v="7"/>
    <n v="12"/>
    <x v="15"/>
    <n v="145"/>
    <n v="239"/>
    <n v="26"/>
    <n v="5.0999999999999996"/>
    <n v="331.80900000000003"/>
    <n v="32.963000000000001"/>
    <n v="27307.395"/>
    <n v="26132.631000000001"/>
  </r>
  <r>
    <x v="7"/>
    <n v="12"/>
    <x v="16"/>
    <n v="0"/>
    <n v="104"/>
    <n v="24"/>
    <n v="4.0999999999999996"/>
    <n v="98.772000000000006"/>
    <n v="25.873999999999999"/>
    <n v="8459.4789999999994"/>
    <n v="7738.5739999999996"/>
  </r>
  <r>
    <x v="7"/>
    <n v="12"/>
    <x v="17"/>
    <n v="0"/>
    <n v="50"/>
    <n v="23"/>
    <n v="5.0999999999999996"/>
    <n v="47.363"/>
    <n v="22.878"/>
    <n v="4113.8130000000001"/>
    <n v="3480.3760000000002"/>
  </r>
  <r>
    <x v="7"/>
    <n v="12"/>
    <x v="18"/>
    <n v="3"/>
    <n v="19"/>
    <n v="22.3"/>
    <n v="3.9"/>
    <n v="17.978000000000002"/>
    <n v="21.248000000000001"/>
    <n v="1573.34"/>
    <n v="988.05499999999995"/>
  </r>
  <r>
    <x v="7"/>
    <n v="12"/>
    <x v="19"/>
    <n v="0"/>
    <n v="0"/>
    <n v="22"/>
    <n v="2.6"/>
    <n v="0"/>
    <n v="22"/>
    <n v="0"/>
    <n v="0"/>
  </r>
  <r>
    <x v="7"/>
    <n v="12"/>
    <x v="20"/>
    <n v="0"/>
    <n v="0"/>
    <n v="21"/>
    <n v="3.6"/>
    <n v="0"/>
    <n v="21"/>
    <n v="0"/>
    <n v="0"/>
  </r>
  <r>
    <x v="7"/>
    <n v="12"/>
    <x v="21"/>
    <n v="0"/>
    <n v="0"/>
    <n v="19.2"/>
    <n v="3.7"/>
    <n v="0"/>
    <n v="19.2"/>
    <n v="0"/>
    <n v="0"/>
  </r>
  <r>
    <x v="7"/>
    <n v="12"/>
    <x v="22"/>
    <n v="0"/>
    <n v="0"/>
    <n v="18.399999999999999"/>
    <n v="2.7"/>
    <n v="0"/>
    <n v="18.399999999999999"/>
    <n v="0"/>
    <n v="0"/>
  </r>
  <r>
    <x v="7"/>
    <n v="12"/>
    <x v="23"/>
    <n v="0"/>
    <n v="0"/>
    <n v="18.7"/>
    <n v="2.8"/>
    <n v="0"/>
    <n v="18.7"/>
    <n v="0"/>
    <n v="0"/>
  </r>
  <r>
    <x v="7"/>
    <n v="13"/>
    <x v="0"/>
    <n v="0"/>
    <n v="0"/>
    <n v="17.899999999999999"/>
    <n v="2.2999999999999998"/>
    <n v="0"/>
    <n v="17.899999999999999"/>
    <n v="0"/>
    <n v="0"/>
  </r>
  <r>
    <x v="7"/>
    <n v="13"/>
    <x v="1"/>
    <n v="0"/>
    <n v="0"/>
    <n v="17.100000000000001"/>
    <n v="0.8"/>
    <n v="0"/>
    <n v="17.100000000000001"/>
    <n v="0"/>
    <n v="0"/>
  </r>
  <r>
    <x v="7"/>
    <n v="13"/>
    <x v="2"/>
    <n v="0"/>
    <n v="0"/>
    <n v="17.3"/>
    <n v="0.9"/>
    <n v="0"/>
    <n v="17.3"/>
    <n v="0"/>
    <n v="0"/>
  </r>
  <r>
    <x v="7"/>
    <n v="13"/>
    <x v="3"/>
    <n v="0"/>
    <n v="0"/>
    <n v="18.600000000000001"/>
    <n v="1"/>
    <n v="0"/>
    <n v="18.600000000000001"/>
    <n v="0"/>
    <n v="0"/>
  </r>
  <r>
    <x v="7"/>
    <n v="13"/>
    <x v="4"/>
    <n v="0"/>
    <n v="0"/>
    <n v="18.8"/>
    <n v="3.6"/>
    <n v="0"/>
    <n v="18.8"/>
    <n v="0"/>
    <n v="0"/>
  </r>
  <r>
    <x v="7"/>
    <n v="13"/>
    <x v="5"/>
    <n v="0"/>
    <n v="19"/>
    <n v="19"/>
    <n v="2.6"/>
    <n v="17.975000000000001"/>
    <n v="17.571000000000002"/>
    <n v="1599.7850000000001"/>
    <n v="1014.01"/>
  </r>
  <r>
    <x v="7"/>
    <n v="13"/>
    <x v="6"/>
    <n v="0"/>
    <n v="55"/>
    <n v="20"/>
    <n v="3.1"/>
    <n v="52.116"/>
    <n v="19.632999999999999"/>
    <n v="4595.0119999999997"/>
    <n v="3952.2060000000001"/>
  </r>
  <r>
    <x v="7"/>
    <n v="13"/>
    <x v="7"/>
    <n v="0"/>
    <n v="87"/>
    <n v="20"/>
    <n v="4.0999999999999996"/>
    <n v="82.557000000000002"/>
    <n v="20.553000000000001"/>
    <n v="7248.3010000000004"/>
    <n v="6552.4210000000003"/>
  </r>
  <r>
    <x v="7"/>
    <n v="13"/>
    <x v="8"/>
    <n v="0"/>
    <n v="111"/>
    <n v="21"/>
    <n v="4.0999999999999996"/>
    <n v="105.578"/>
    <n v="22.245999999999999"/>
    <n v="9197.2350000000006"/>
    <n v="8460.8430000000008"/>
  </r>
  <r>
    <x v="7"/>
    <n v="13"/>
    <x v="9"/>
    <n v="0"/>
    <n v="143"/>
    <n v="21.3"/>
    <n v="4.0999999999999996"/>
    <n v="136.56700000000001"/>
    <n v="23.4"/>
    <n v="11833.135"/>
    <n v="11039.888999999999"/>
  </r>
  <r>
    <x v="7"/>
    <n v="13"/>
    <x v="10"/>
    <n v="0"/>
    <n v="166"/>
    <n v="21"/>
    <n v="4.0999999999999996"/>
    <n v="159.09899999999999"/>
    <n v="23.75"/>
    <n v="13762.87"/>
    <n v="12926.501"/>
  </r>
  <r>
    <x v="7"/>
    <n v="13"/>
    <x v="11"/>
    <n v="0"/>
    <n v="177"/>
    <n v="22"/>
    <n v="6.2"/>
    <n v="169.995"/>
    <n v="24.431000000000001"/>
    <n v="14658.68"/>
    <n v="13801.86"/>
  </r>
  <r>
    <x v="7"/>
    <n v="13"/>
    <x v="12"/>
    <n v="0"/>
    <n v="177"/>
    <n v="22"/>
    <n v="5.0999999999999996"/>
    <n v="169.99100000000001"/>
    <n v="24.768000000000001"/>
    <n v="14635.144"/>
    <n v="13778.865"/>
  </r>
  <r>
    <x v="7"/>
    <n v="13"/>
    <x v="13"/>
    <n v="0"/>
    <n v="165"/>
    <n v="23"/>
    <n v="2.6"/>
    <n v="158.11799999999999"/>
    <n v="26.364999999999998"/>
    <n v="13510.857"/>
    <n v="12680.191000000001"/>
  </r>
  <r>
    <x v="7"/>
    <n v="13"/>
    <x v="14"/>
    <n v="106"/>
    <n v="202"/>
    <n v="23.6"/>
    <n v="2.9"/>
    <n v="290.09800000000001"/>
    <n v="30.443000000000001"/>
    <n v="24276.544999999998"/>
    <n v="23182.934000000001"/>
  </r>
  <r>
    <x v="7"/>
    <n v="13"/>
    <x v="15"/>
    <n v="80"/>
    <n v="182"/>
    <n v="24"/>
    <n v="3.1"/>
    <n v="232.95400000000001"/>
    <n v="29.625"/>
    <n v="19507.794999999998"/>
    <n v="18535.530999999999"/>
  </r>
  <r>
    <x v="7"/>
    <n v="13"/>
    <x v="16"/>
    <n v="38"/>
    <n v="251"/>
    <n v="25"/>
    <n v="5.0999999999999996"/>
    <n v="256.81799999999998"/>
    <n v="29.914999999999999"/>
    <n v="21462.395"/>
    <n v="20441.330000000002"/>
  </r>
  <r>
    <x v="7"/>
    <n v="13"/>
    <x v="17"/>
    <n v="27"/>
    <n v="69"/>
    <n v="24"/>
    <n v="4.0999999999999996"/>
    <n v="70.956000000000003"/>
    <n v="24.960999999999999"/>
    <n v="5957.35"/>
    <n v="5287.5929999999998"/>
  </r>
  <r>
    <x v="7"/>
    <n v="13"/>
    <x v="18"/>
    <n v="1"/>
    <n v="22"/>
    <n v="23"/>
    <n v="4.0999999999999996"/>
    <n v="20.789000000000001"/>
    <n v="22.126999999999999"/>
    <n v="1812.04"/>
    <n v="1222.3240000000001"/>
  </r>
  <r>
    <x v="7"/>
    <n v="13"/>
    <x v="19"/>
    <n v="0"/>
    <n v="0"/>
    <n v="23"/>
    <n v="4.0999999999999996"/>
    <n v="0"/>
    <n v="23"/>
    <n v="0"/>
    <n v="0"/>
  </r>
  <r>
    <x v="7"/>
    <n v="13"/>
    <x v="20"/>
    <n v="0"/>
    <n v="0"/>
    <n v="23"/>
    <n v="4.0999999999999996"/>
    <n v="0"/>
    <n v="23"/>
    <n v="0"/>
    <n v="0"/>
  </r>
  <r>
    <x v="7"/>
    <n v="13"/>
    <x v="21"/>
    <n v="0"/>
    <n v="0"/>
    <n v="22.8"/>
    <n v="4.0999999999999996"/>
    <n v="0"/>
    <n v="22.8"/>
    <n v="0"/>
    <n v="0"/>
  </r>
  <r>
    <x v="7"/>
    <n v="13"/>
    <x v="22"/>
    <n v="0"/>
    <n v="0"/>
    <n v="21.6"/>
    <n v="1.6"/>
    <n v="0"/>
    <n v="21.6"/>
    <n v="0"/>
    <n v="0"/>
  </r>
  <r>
    <x v="7"/>
    <n v="13"/>
    <x v="23"/>
    <n v="0"/>
    <n v="0"/>
    <n v="20.3"/>
    <n v="1.1000000000000001"/>
    <n v="0"/>
    <n v="20.3"/>
    <n v="0"/>
    <n v="0"/>
  </r>
  <r>
    <x v="7"/>
    <n v="14"/>
    <x v="0"/>
    <n v="0"/>
    <n v="0"/>
    <n v="20.100000000000001"/>
    <n v="1.1000000000000001"/>
    <n v="0"/>
    <n v="20.100000000000001"/>
    <n v="0"/>
    <n v="0"/>
  </r>
  <r>
    <x v="7"/>
    <n v="14"/>
    <x v="1"/>
    <n v="0"/>
    <n v="0"/>
    <n v="19.899999999999999"/>
    <n v="2"/>
    <n v="0"/>
    <n v="19.899999999999999"/>
    <n v="0"/>
    <n v="0"/>
  </r>
  <r>
    <x v="7"/>
    <n v="14"/>
    <x v="2"/>
    <n v="0"/>
    <n v="0"/>
    <n v="19.7"/>
    <n v="0.5"/>
    <n v="0"/>
    <n v="19.7"/>
    <n v="0"/>
    <n v="0"/>
  </r>
  <r>
    <x v="7"/>
    <n v="14"/>
    <x v="3"/>
    <n v="0"/>
    <n v="0"/>
    <n v="18.399999999999999"/>
    <n v="0.5"/>
    <n v="0"/>
    <n v="18.399999999999999"/>
    <n v="0"/>
    <n v="0"/>
  </r>
  <r>
    <x v="7"/>
    <n v="14"/>
    <x v="4"/>
    <n v="0"/>
    <n v="0"/>
    <n v="17.2"/>
    <n v="0"/>
    <n v="0"/>
    <n v="17.2"/>
    <n v="0"/>
    <n v="0"/>
  </r>
  <r>
    <x v="7"/>
    <n v="14"/>
    <x v="5"/>
    <n v="0"/>
    <n v="24"/>
    <n v="18"/>
    <n v="0"/>
    <n v="22.571000000000002"/>
    <n v="15.173999999999999"/>
    <n v="2030.7550000000001"/>
    <n v="1436.962"/>
  </r>
  <r>
    <x v="7"/>
    <n v="14"/>
    <x v="6"/>
    <n v="16"/>
    <n v="86"/>
    <n v="20.6"/>
    <n v="3.1"/>
    <n v="84.451999999999998"/>
    <n v="21.161000000000001"/>
    <n v="7306.5940000000001"/>
    <n v="6609.5209999999997"/>
  </r>
  <r>
    <x v="7"/>
    <n v="14"/>
    <x v="7"/>
    <n v="142"/>
    <n v="142"/>
    <n v="23"/>
    <n v="5.0999999999999996"/>
    <n v="202.28"/>
    <n v="26.315999999999999"/>
    <n v="16870.796999999999"/>
    <n v="15962.308000000001"/>
  </r>
  <r>
    <x v="7"/>
    <n v="14"/>
    <x v="8"/>
    <n v="439"/>
    <n v="217"/>
    <n v="23"/>
    <n v="5.7"/>
    <n v="511.38299999999998"/>
    <n v="32.819000000000003"/>
    <n v="41894.582000000002"/>
    <n v="40285.440999999999"/>
  </r>
  <r>
    <x v="7"/>
    <n v="14"/>
    <x v="9"/>
    <n v="557"/>
    <n v="275"/>
    <n v="23"/>
    <n v="5.0999999999999996"/>
    <n v="746.51800000000003"/>
    <n v="39.326999999999998"/>
    <n v="59718.214999999997"/>
    <n v="57479.879000000001"/>
  </r>
  <r>
    <x v="7"/>
    <n v="14"/>
    <x v="10"/>
    <n v="349"/>
    <n v="373"/>
    <n v="24"/>
    <n v="4.0999999999999996"/>
    <n v="717.61099999999999"/>
    <n v="42.058"/>
    <n v="56748.605000000003"/>
    <n v="54622.616999999998"/>
  </r>
  <r>
    <x v="7"/>
    <n v="14"/>
    <x v="11"/>
    <n v="501"/>
    <n v="313"/>
    <n v="24"/>
    <n v="4.0999999999999996"/>
    <n v="838.71199999999999"/>
    <n v="44.837000000000003"/>
    <n v="65401.718999999997"/>
    <n v="62939.98"/>
  </r>
  <r>
    <x v="7"/>
    <n v="14"/>
    <x v="12"/>
    <n v="82"/>
    <n v="378"/>
    <n v="25"/>
    <n v="5.0999999999999996"/>
    <n v="462.27199999999999"/>
    <n v="35.831000000000003"/>
    <n v="37731.203000000001"/>
    <n v="36253.434000000001"/>
  </r>
  <r>
    <x v="7"/>
    <n v="14"/>
    <x v="13"/>
    <n v="46"/>
    <n v="456"/>
    <n v="25"/>
    <n v="4.0999999999999996"/>
    <n v="504.84199999999998"/>
    <n v="37.203000000000003"/>
    <n v="40923.620999999999"/>
    <n v="39345.648000000001"/>
  </r>
  <r>
    <x v="7"/>
    <n v="14"/>
    <x v="14"/>
    <n v="66"/>
    <n v="488"/>
    <n v="25"/>
    <n v="4.0999999999999996"/>
    <n v="547.35400000000004"/>
    <n v="38.341000000000001"/>
    <n v="44100.387000000002"/>
    <n v="42419.25"/>
  </r>
  <r>
    <x v="7"/>
    <n v="14"/>
    <x v="15"/>
    <n v="211"/>
    <n v="258"/>
    <n v="25"/>
    <n v="2.6"/>
    <n v="392.81299999999999"/>
    <n v="36.409999999999997"/>
    <n v="31736.373"/>
    <n v="30437.388999999999"/>
  </r>
  <r>
    <x v="7"/>
    <n v="14"/>
    <x v="16"/>
    <n v="147"/>
    <n v="177"/>
    <n v="24"/>
    <n v="3.6"/>
    <n v="236.88800000000001"/>
    <n v="29.753"/>
    <n v="19473.561000000002"/>
    <n v="18502.138999999999"/>
  </r>
  <r>
    <x v="7"/>
    <n v="14"/>
    <x v="17"/>
    <n v="114"/>
    <n v="85"/>
    <n v="24"/>
    <n v="0"/>
    <n v="103.816"/>
    <n v="29.161000000000001"/>
    <n v="8148.3209999999999"/>
    <n v="7433.893"/>
  </r>
  <r>
    <x v="7"/>
    <n v="14"/>
    <x v="18"/>
    <n v="0"/>
    <n v="23"/>
    <n v="23"/>
    <n v="2.6"/>
    <n v="21.591999999999999"/>
    <n v="22.158999999999999"/>
    <n v="1881.711"/>
    <n v="1290.6980000000001"/>
  </r>
  <r>
    <x v="7"/>
    <n v="14"/>
    <x v="19"/>
    <n v="0"/>
    <n v="0"/>
    <n v="20"/>
    <n v="0"/>
    <n v="0"/>
    <n v="20"/>
    <n v="0"/>
    <n v="0"/>
  </r>
  <r>
    <x v="7"/>
    <n v="14"/>
    <x v="20"/>
    <n v="0"/>
    <n v="0"/>
    <n v="18"/>
    <n v="0"/>
    <n v="0"/>
    <n v="18"/>
    <n v="0"/>
    <n v="0"/>
  </r>
  <r>
    <x v="7"/>
    <n v="14"/>
    <x v="21"/>
    <n v="0"/>
    <n v="0"/>
    <n v="17.3"/>
    <n v="1.7"/>
    <n v="0"/>
    <n v="17.3"/>
    <n v="0"/>
    <n v="0"/>
  </r>
  <r>
    <x v="7"/>
    <n v="14"/>
    <x v="22"/>
    <n v="0"/>
    <n v="0"/>
    <n v="17.7"/>
    <n v="0.5"/>
    <n v="0"/>
    <n v="17.7"/>
    <n v="0"/>
    <n v="0"/>
  </r>
  <r>
    <x v="7"/>
    <n v="14"/>
    <x v="23"/>
    <n v="0"/>
    <n v="0"/>
    <n v="17"/>
    <n v="0"/>
    <n v="0"/>
    <n v="17"/>
    <n v="0"/>
    <n v="0"/>
  </r>
  <r>
    <x v="7"/>
    <n v="15"/>
    <x v="0"/>
    <n v="0"/>
    <n v="0"/>
    <n v="17.3"/>
    <n v="0"/>
    <n v="0"/>
    <n v="17.3"/>
    <n v="0"/>
    <n v="0"/>
  </r>
  <r>
    <x v="7"/>
    <n v="15"/>
    <x v="1"/>
    <n v="0"/>
    <n v="0"/>
    <n v="17.7"/>
    <n v="1.2"/>
    <n v="0"/>
    <n v="17.7"/>
    <n v="0"/>
    <n v="0"/>
  </r>
  <r>
    <x v="7"/>
    <n v="15"/>
    <x v="2"/>
    <n v="0"/>
    <n v="0"/>
    <n v="18"/>
    <n v="2.4"/>
    <n v="0"/>
    <n v="18"/>
    <n v="0"/>
    <n v="0"/>
  </r>
  <r>
    <x v="7"/>
    <n v="15"/>
    <x v="3"/>
    <n v="0"/>
    <n v="0"/>
    <n v="18.3"/>
    <n v="2.1"/>
    <n v="0"/>
    <n v="18.3"/>
    <n v="0"/>
    <n v="0"/>
  </r>
  <r>
    <x v="7"/>
    <n v="15"/>
    <x v="4"/>
    <n v="0"/>
    <n v="0"/>
    <n v="18.7"/>
    <n v="1.9"/>
    <n v="0"/>
    <n v="18.7"/>
    <n v="0"/>
    <n v="0"/>
  </r>
  <r>
    <x v="7"/>
    <n v="15"/>
    <x v="5"/>
    <n v="3"/>
    <n v="23"/>
    <n v="19"/>
    <n v="2.6"/>
    <n v="21.7"/>
    <n v="17.696000000000002"/>
    <n v="1930.2470000000001"/>
    <n v="1338.33"/>
  </r>
  <r>
    <x v="7"/>
    <n v="15"/>
    <x v="6"/>
    <n v="0"/>
    <n v="50"/>
    <n v="19"/>
    <n v="3.6"/>
    <n v="47.363"/>
    <n v="18.518999999999998"/>
    <n v="4197.2430000000004"/>
    <n v="3562.1869999999999"/>
  </r>
  <r>
    <x v="7"/>
    <n v="15"/>
    <x v="7"/>
    <n v="0"/>
    <n v="85"/>
    <n v="19"/>
    <n v="2.6"/>
    <n v="80.653000000000006"/>
    <n v="19.532"/>
    <n v="7114.4639999999999"/>
    <n v="6421.3180000000002"/>
  </r>
  <r>
    <x v="7"/>
    <n v="15"/>
    <x v="8"/>
    <n v="0"/>
    <n v="131"/>
    <n v="20"/>
    <n v="3.6"/>
    <n v="124.857"/>
    <n v="21.782"/>
    <n v="10900.098"/>
    <n v="10127.245999999999"/>
  </r>
  <r>
    <x v="7"/>
    <n v="15"/>
    <x v="9"/>
    <n v="0"/>
    <n v="203"/>
    <n v="21"/>
    <n v="3.1"/>
    <n v="195.06"/>
    <n v="24.972999999999999"/>
    <n v="16777.348000000002"/>
    <n v="15871.073"/>
  </r>
  <r>
    <x v="7"/>
    <n v="15"/>
    <x v="10"/>
    <n v="85"/>
    <n v="329"/>
    <n v="23"/>
    <n v="3.6"/>
    <n v="408.46800000000002"/>
    <n v="32.514000000000003"/>
    <n v="33883.07"/>
    <n v="32521.474999999999"/>
  </r>
  <r>
    <x v="7"/>
    <n v="15"/>
    <x v="11"/>
    <n v="24"/>
    <n v="508"/>
    <n v="25"/>
    <n v="4.0999999999999996"/>
    <n v="527.15300000000002"/>
    <n v="37.593000000000004"/>
    <n v="42651.68"/>
    <n v="41018.016000000003"/>
  </r>
  <r>
    <x v="7"/>
    <n v="15"/>
    <x v="12"/>
    <n v="41"/>
    <n v="380"/>
    <n v="25"/>
    <n v="5.0999999999999996"/>
    <n v="424.06599999999997"/>
    <n v="34.290999999999997"/>
    <n v="34876.953000000001"/>
    <n v="33485.836000000003"/>
  </r>
  <r>
    <x v="7"/>
    <n v="15"/>
    <x v="13"/>
    <n v="73"/>
    <n v="333"/>
    <n v="26"/>
    <n v="6.2"/>
    <n v="401.04300000000001"/>
    <n v="33.604999999999997"/>
    <n v="33090.313000000002"/>
    <n v="31752.021000000001"/>
  </r>
  <r>
    <x v="7"/>
    <n v="15"/>
    <x v="14"/>
    <n v="55"/>
    <n v="277"/>
    <n v="26"/>
    <n v="5.0999999999999996"/>
    <n v="318.84500000000003"/>
    <n v="32.695999999999998"/>
    <n v="26411.105"/>
    <n v="25260.666000000001"/>
  </r>
  <r>
    <x v="7"/>
    <n v="15"/>
    <x v="15"/>
    <n v="44"/>
    <n v="301"/>
    <n v="25"/>
    <n v="6.2"/>
    <n v="325.31"/>
    <n v="30.887"/>
    <n v="27151.986000000001"/>
    <n v="25981.458999999999"/>
  </r>
  <r>
    <x v="7"/>
    <n v="15"/>
    <x v="16"/>
    <n v="30"/>
    <n v="135"/>
    <n v="23"/>
    <n v="4.5999999999999996"/>
    <n v="142.98699999999999"/>
    <n v="25.733000000000001"/>
    <n v="12161.441000000001"/>
    <n v="11360.948"/>
  </r>
  <r>
    <x v="7"/>
    <n v="15"/>
    <x v="17"/>
    <n v="14"/>
    <n v="73"/>
    <n v="23"/>
    <n v="5.0999999999999996"/>
    <n v="71.661000000000001"/>
    <n v="23.524999999999999"/>
    <n v="6129.1019999999999"/>
    <n v="5455.902"/>
  </r>
  <r>
    <x v="7"/>
    <n v="15"/>
    <x v="18"/>
    <n v="0"/>
    <n v="20"/>
    <n v="22"/>
    <n v="5.0999999999999996"/>
    <n v="18.93"/>
    <n v="21.152999999999999"/>
    <n v="1657.4390000000001"/>
    <n v="1070.595"/>
  </r>
  <r>
    <x v="7"/>
    <n v="15"/>
    <x v="19"/>
    <n v="0"/>
    <n v="0"/>
    <n v="21"/>
    <n v="5.0999999999999996"/>
    <n v="0"/>
    <n v="21"/>
    <n v="0"/>
    <n v="0"/>
  </r>
  <r>
    <x v="7"/>
    <n v="15"/>
    <x v="20"/>
    <n v="0"/>
    <n v="0"/>
    <n v="21.4"/>
    <n v="4.3"/>
    <n v="0"/>
    <n v="21.4"/>
    <n v="0"/>
    <n v="0"/>
  </r>
  <r>
    <x v="7"/>
    <n v="15"/>
    <x v="21"/>
    <n v="0"/>
    <n v="0"/>
    <n v="21.8"/>
    <n v="2.4"/>
    <n v="0"/>
    <n v="21.8"/>
    <n v="0"/>
    <n v="0"/>
  </r>
  <r>
    <x v="7"/>
    <n v="15"/>
    <x v="22"/>
    <n v="0"/>
    <n v="0"/>
    <n v="21.2"/>
    <n v="2.6"/>
    <n v="0"/>
    <n v="21.2"/>
    <n v="0"/>
    <n v="0"/>
  </r>
  <r>
    <x v="7"/>
    <n v="15"/>
    <x v="23"/>
    <n v="0"/>
    <n v="0"/>
    <n v="21.6"/>
    <n v="4.3"/>
    <n v="0"/>
    <n v="21.6"/>
    <n v="0"/>
    <n v="0"/>
  </r>
  <r>
    <x v="7"/>
    <n v="16"/>
    <x v="0"/>
    <n v="0"/>
    <n v="0"/>
    <n v="21"/>
    <n v="4.5999999999999996"/>
    <n v="0"/>
    <n v="21"/>
    <n v="0"/>
    <n v="0"/>
  </r>
  <r>
    <x v="7"/>
    <n v="16"/>
    <x v="1"/>
    <n v="0"/>
    <n v="0"/>
    <n v="21.4"/>
    <n v="4.8"/>
    <n v="0"/>
    <n v="21.4"/>
    <n v="0"/>
    <n v="0"/>
  </r>
  <r>
    <x v="7"/>
    <n v="16"/>
    <x v="2"/>
    <n v="0"/>
    <n v="0"/>
    <n v="21.8"/>
    <n v="3.5"/>
    <n v="0"/>
    <n v="21.8"/>
    <n v="0"/>
    <n v="0"/>
  </r>
  <r>
    <x v="7"/>
    <n v="16"/>
    <x v="3"/>
    <n v="0"/>
    <n v="0"/>
    <n v="22.2"/>
    <n v="3.7"/>
    <n v="0"/>
    <n v="22.2"/>
    <n v="0"/>
    <n v="0"/>
  </r>
  <r>
    <x v="7"/>
    <n v="16"/>
    <x v="4"/>
    <n v="0"/>
    <n v="0"/>
    <n v="22.6"/>
    <n v="3.9"/>
    <n v="0"/>
    <n v="22.6"/>
    <n v="0"/>
    <n v="0"/>
  </r>
  <r>
    <x v="7"/>
    <n v="16"/>
    <x v="5"/>
    <n v="1"/>
    <n v="27"/>
    <n v="23"/>
    <n v="4.0999999999999996"/>
    <n v="24.98"/>
    <n v="22.077999999999999"/>
    <n v="2177.828"/>
    <n v="1581.2840000000001"/>
  </r>
  <r>
    <x v="7"/>
    <n v="16"/>
    <x v="6"/>
    <n v="16"/>
    <n v="119"/>
    <n v="25"/>
    <n v="4.0999999999999996"/>
    <n v="114.849"/>
    <n v="26.407"/>
    <n v="9726.3119999999999"/>
    <n v="8978.6970000000001"/>
  </r>
  <r>
    <x v="7"/>
    <n v="16"/>
    <x v="7"/>
    <n v="28"/>
    <n v="193"/>
    <n v="27"/>
    <n v="5.0999999999999996"/>
    <n v="196.886"/>
    <n v="30.36"/>
    <n v="16424.412"/>
    <n v="15526.482"/>
  </r>
  <r>
    <x v="7"/>
    <n v="16"/>
    <x v="8"/>
    <n v="216"/>
    <n v="307"/>
    <n v="29"/>
    <n v="5.0999999999999996"/>
    <n v="448.02300000000002"/>
    <n v="38.164000000000001"/>
    <n v="35920.375"/>
    <n v="34497.902000000002"/>
  </r>
  <r>
    <x v="7"/>
    <n v="16"/>
    <x v="9"/>
    <n v="417"/>
    <n v="257"/>
    <n v="31"/>
    <n v="5.0999999999999996"/>
    <n v="614.62"/>
    <n v="44.417999999999999"/>
    <n v="47915.953000000001"/>
    <n v="46106.362999999998"/>
  </r>
  <r>
    <x v="7"/>
    <n v="16"/>
    <x v="10"/>
    <n v="368"/>
    <n v="390"/>
    <n v="29"/>
    <n v="5.0999999999999996"/>
    <n v="753.39700000000005"/>
    <n v="45.774000000000001"/>
    <n v="58446.773000000001"/>
    <n v="56256.906000000003"/>
  </r>
  <r>
    <x v="7"/>
    <n v="16"/>
    <x v="11"/>
    <n v="272"/>
    <n v="327"/>
    <n v="31"/>
    <n v="5.0999999999999996"/>
    <n v="617.024"/>
    <n v="45.134"/>
    <n v="48041.023000000001"/>
    <n v="46227.137000000002"/>
  </r>
  <r>
    <x v="7"/>
    <n v="16"/>
    <x v="12"/>
    <n v="592"/>
    <n v="273"/>
    <n v="31"/>
    <n v="5.0999999999999996"/>
    <n v="887.76800000000003"/>
    <n v="50.72"/>
    <n v="67115.101999999999"/>
    <n v="64583.858999999997"/>
  </r>
  <r>
    <x v="7"/>
    <n v="16"/>
    <x v="13"/>
    <n v="209"/>
    <n v="402"/>
    <n v="32"/>
    <n v="6.2"/>
    <n v="607.84799999999996"/>
    <n v="44.645000000000003"/>
    <n v="47435.945"/>
    <n v="45642.788999999997"/>
  </r>
  <r>
    <x v="7"/>
    <n v="16"/>
    <x v="14"/>
    <n v="414"/>
    <n v="203"/>
    <n v="33"/>
    <n v="6.2"/>
    <n v="552.28499999999997"/>
    <n v="44.082000000000001"/>
    <n v="43108.741999999998"/>
    <n v="41460.175999999999"/>
  </r>
  <r>
    <x v="7"/>
    <n v="16"/>
    <x v="15"/>
    <n v="56"/>
    <n v="238"/>
    <n v="32"/>
    <n v="4.0999999999999996"/>
    <n v="269.214"/>
    <n v="38.826999999999998"/>
    <n v="21585.101999999999"/>
    <n v="20560.93"/>
  </r>
  <r>
    <x v="7"/>
    <n v="16"/>
    <x v="16"/>
    <n v="0"/>
    <n v="96"/>
    <n v="31"/>
    <n v="5.0999999999999996"/>
    <n v="91.161000000000001"/>
    <n v="32.465000000000003"/>
    <n v="7564.826"/>
    <n v="6862.4549999999999"/>
  </r>
  <r>
    <x v="7"/>
    <n v="16"/>
    <x v="17"/>
    <n v="0"/>
    <n v="58"/>
    <n v="23"/>
    <n v="2.6"/>
    <n v="54.884999999999998"/>
    <n v="23.076000000000001"/>
    <n v="4762.7709999999997"/>
    <n v="4116.68"/>
  </r>
  <r>
    <x v="7"/>
    <n v="16"/>
    <x v="18"/>
    <n v="2"/>
    <n v="14"/>
    <n v="21.9"/>
    <n v="3.4"/>
    <n v="13.234999999999999"/>
    <n v="20.684999999999999"/>
    <n v="1161.326"/>
    <n v="583.64300000000003"/>
  </r>
  <r>
    <x v="7"/>
    <n v="16"/>
    <x v="19"/>
    <n v="0"/>
    <n v="0"/>
    <n v="21.2"/>
    <n v="4.3"/>
    <n v="0"/>
    <n v="21.2"/>
    <n v="0"/>
    <n v="0"/>
  </r>
  <r>
    <x v="7"/>
    <n v="16"/>
    <x v="20"/>
    <n v="0"/>
    <n v="0"/>
    <n v="21"/>
    <n v="5.0999999999999996"/>
    <n v="0"/>
    <n v="21"/>
    <n v="0"/>
    <n v="0"/>
  </r>
  <r>
    <x v="7"/>
    <n v="16"/>
    <x v="21"/>
    <n v="0"/>
    <n v="0"/>
    <n v="21"/>
    <n v="4.9000000000000004"/>
    <n v="0"/>
    <n v="21"/>
    <n v="0"/>
    <n v="0"/>
  </r>
  <r>
    <x v="7"/>
    <n v="16"/>
    <x v="22"/>
    <n v="0"/>
    <n v="0"/>
    <n v="20"/>
    <n v="6.1"/>
    <n v="0"/>
    <n v="20"/>
    <n v="0"/>
    <n v="0"/>
  </r>
  <r>
    <x v="7"/>
    <n v="16"/>
    <x v="23"/>
    <n v="0"/>
    <n v="0"/>
    <n v="19"/>
    <n v="4.5"/>
    <n v="0"/>
    <n v="19"/>
    <n v="0"/>
    <n v="0"/>
  </r>
  <r>
    <x v="7"/>
    <n v="17"/>
    <x v="0"/>
    <n v="0"/>
    <n v="0"/>
    <n v="19"/>
    <n v="5.7"/>
    <n v="0"/>
    <n v="19"/>
    <n v="0"/>
    <n v="0"/>
  </r>
  <r>
    <x v="7"/>
    <n v="17"/>
    <x v="1"/>
    <n v="0"/>
    <n v="0"/>
    <n v="20"/>
    <n v="6.6"/>
    <n v="0"/>
    <n v="20"/>
    <n v="0"/>
    <n v="0"/>
  </r>
  <r>
    <x v="7"/>
    <n v="17"/>
    <x v="2"/>
    <n v="0"/>
    <n v="0"/>
    <n v="21"/>
    <n v="5.2"/>
    <n v="0"/>
    <n v="21"/>
    <n v="0"/>
    <n v="0"/>
  </r>
  <r>
    <x v="7"/>
    <n v="17"/>
    <x v="3"/>
    <n v="0"/>
    <n v="0"/>
    <n v="21"/>
    <n v="5.0999999999999996"/>
    <n v="0"/>
    <n v="21"/>
    <n v="0"/>
    <n v="0"/>
  </r>
  <r>
    <x v="7"/>
    <n v="17"/>
    <x v="4"/>
    <n v="0"/>
    <n v="0"/>
    <n v="21"/>
    <n v="3.3"/>
    <n v="0"/>
    <n v="21"/>
    <n v="0"/>
    <n v="0"/>
  </r>
  <r>
    <x v="7"/>
    <n v="17"/>
    <x v="5"/>
    <n v="0"/>
    <n v="22"/>
    <n v="21"/>
    <n v="3.1"/>
    <n v="20.795999999999999"/>
    <n v="19.777999999999999"/>
    <n v="1832.328"/>
    <n v="1242.2349999999999"/>
  </r>
  <r>
    <x v="7"/>
    <n v="17"/>
    <x v="6"/>
    <n v="10"/>
    <n v="80"/>
    <n v="22"/>
    <n v="3.1"/>
    <n v="77.582999999999998"/>
    <n v="22.404"/>
    <n v="6699.1660000000002"/>
    <n v="6014.4669999999996"/>
  </r>
  <r>
    <x v="7"/>
    <n v="17"/>
    <x v="7"/>
    <n v="166"/>
    <n v="215"/>
    <n v="25"/>
    <n v="5.0999999999999996"/>
    <n v="284.51900000000001"/>
    <n v="30.18"/>
    <n v="23389.609"/>
    <n v="22319.153999999999"/>
  </r>
  <r>
    <x v="7"/>
    <n v="17"/>
    <x v="8"/>
    <n v="404"/>
    <n v="209"/>
    <n v="28"/>
    <n v="3.6"/>
    <n v="480.78699999999998"/>
    <n v="39.633000000000003"/>
    <n v="38083.383000000002"/>
    <n v="36594.730000000003"/>
  </r>
  <r>
    <x v="7"/>
    <n v="17"/>
    <x v="9"/>
    <n v="480"/>
    <n v="224"/>
    <n v="30"/>
    <n v="3.6"/>
    <n v="631.80899999999997"/>
    <n v="45.932000000000002"/>
    <n v="48855.305"/>
    <n v="47013.328000000001"/>
  </r>
  <r>
    <x v="7"/>
    <n v="17"/>
    <x v="10"/>
    <n v="332"/>
    <n v="401"/>
    <n v="31"/>
    <n v="2.6"/>
    <n v="731.7"/>
    <n v="51.728999999999999"/>
    <n v="55004.050999999999"/>
    <n v="52942.663999999997"/>
  </r>
  <r>
    <x v="7"/>
    <n v="17"/>
    <x v="11"/>
    <n v="516"/>
    <n v="337"/>
    <n v="31"/>
    <n v="2.6"/>
    <n v="878.40099999999995"/>
    <n v="55.856999999999999"/>
    <n v="64583.968999999997"/>
    <n v="62155.050999999999"/>
  </r>
  <r>
    <x v="7"/>
    <n v="17"/>
    <x v="12"/>
    <n v="154"/>
    <n v="426"/>
    <n v="30"/>
    <n v="5.0999999999999996"/>
    <n v="594.71400000000006"/>
    <n v="43.902999999999999"/>
    <n v="46600.480000000003"/>
    <n v="44835.737999999998"/>
  </r>
  <r>
    <x v="7"/>
    <n v="17"/>
    <x v="13"/>
    <n v="41"/>
    <n v="214"/>
    <n v="31"/>
    <n v="5.0999999999999996"/>
    <n v="249.67599999999999"/>
    <n v="36.715000000000003"/>
    <n v="20287.333999999999"/>
    <n v="19295.763999999999"/>
  </r>
  <r>
    <x v="7"/>
    <n v="17"/>
    <x v="14"/>
    <n v="67"/>
    <n v="412"/>
    <n v="30"/>
    <n v="5.0999999999999996"/>
    <n v="468.71800000000002"/>
    <n v="39.76"/>
    <n v="37491.949000000001"/>
    <n v="36021.550999999999"/>
  </r>
  <r>
    <x v="7"/>
    <n v="17"/>
    <x v="15"/>
    <n v="0"/>
    <n v="151"/>
    <n v="27"/>
    <n v="5.0999999999999996"/>
    <n v="144.24799999999999"/>
    <n v="29.99"/>
    <n v="12114.429"/>
    <n v="11314.976000000001"/>
  </r>
  <r>
    <x v="7"/>
    <n v="17"/>
    <x v="16"/>
    <n v="0"/>
    <n v="122"/>
    <n v="26"/>
    <n v="2.6"/>
    <n v="116.077"/>
    <n v="28.138000000000002"/>
    <n v="9835.4130000000005"/>
    <n v="9085.473"/>
  </r>
  <r>
    <x v="7"/>
    <n v="17"/>
    <x v="17"/>
    <n v="86"/>
    <n v="104"/>
    <n v="24"/>
    <n v="5.0999999999999996"/>
    <n v="114.93899999999999"/>
    <n v="25.457000000000001"/>
    <n v="9396.6859999999997"/>
    <n v="8656.0730000000003"/>
  </r>
  <r>
    <x v="7"/>
    <n v="17"/>
    <x v="18"/>
    <n v="2"/>
    <n v="18"/>
    <n v="23.3"/>
    <n v="4.0999999999999996"/>
    <n v="17.033000000000001"/>
    <n v="22.471"/>
    <n v="1482.2349999999999"/>
    <n v="898.63599999999997"/>
  </r>
  <r>
    <x v="7"/>
    <n v="17"/>
    <x v="19"/>
    <n v="0"/>
    <n v="0"/>
    <n v="23"/>
    <n v="3.1"/>
    <n v="0"/>
    <n v="23"/>
    <n v="0"/>
    <n v="0"/>
  </r>
  <r>
    <x v="7"/>
    <n v="17"/>
    <x v="20"/>
    <n v="0"/>
    <n v="0"/>
    <n v="22"/>
    <n v="3.1"/>
    <n v="0"/>
    <n v="22"/>
    <n v="0"/>
    <n v="0"/>
  </r>
  <r>
    <x v="7"/>
    <n v="17"/>
    <x v="21"/>
    <n v="0"/>
    <n v="0"/>
    <n v="20.399999999999999"/>
    <n v="3.1"/>
    <n v="0"/>
    <n v="20.399999999999999"/>
    <n v="0"/>
    <n v="0"/>
  </r>
  <r>
    <x v="7"/>
    <n v="17"/>
    <x v="22"/>
    <n v="0"/>
    <n v="0"/>
    <n v="19.899999999999999"/>
    <n v="3.1"/>
    <n v="0"/>
    <n v="19.899999999999999"/>
    <n v="0"/>
    <n v="0"/>
  </r>
  <r>
    <x v="7"/>
    <n v="17"/>
    <x v="23"/>
    <n v="0"/>
    <n v="0"/>
    <n v="19.3"/>
    <n v="3.1"/>
    <n v="0"/>
    <n v="19.3"/>
    <n v="0"/>
    <n v="0"/>
  </r>
  <r>
    <x v="7"/>
    <n v="18"/>
    <x v="0"/>
    <n v="0"/>
    <n v="0"/>
    <n v="18.8"/>
    <n v="3.1"/>
    <n v="0"/>
    <n v="18.8"/>
    <n v="0"/>
    <n v="0"/>
  </r>
  <r>
    <x v="7"/>
    <n v="18"/>
    <x v="1"/>
    <n v="0"/>
    <n v="0"/>
    <n v="16.2"/>
    <n v="3.1"/>
    <n v="0"/>
    <n v="16.2"/>
    <n v="0"/>
    <n v="0"/>
  </r>
  <r>
    <x v="7"/>
    <n v="18"/>
    <x v="2"/>
    <n v="0"/>
    <n v="0"/>
    <n v="17.7"/>
    <n v="3.1"/>
    <n v="0"/>
    <n v="17.7"/>
    <n v="0"/>
    <n v="0"/>
  </r>
  <r>
    <x v="7"/>
    <n v="18"/>
    <x v="3"/>
    <n v="0"/>
    <n v="0"/>
    <n v="16.100000000000001"/>
    <n v="3.1"/>
    <n v="0"/>
    <n v="16.100000000000001"/>
    <n v="0"/>
    <n v="0"/>
  </r>
  <r>
    <x v="7"/>
    <n v="18"/>
    <x v="4"/>
    <n v="0"/>
    <n v="0"/>
    <n v="15.6"/>
    <n v="3.1"/>
    <n v="0"/>
    <n v="15.6"/>
    <n v="0"/>
    <n v="0"/>
  </r>
  <r>
    <x v="7"/>
    <n v="18"/>
    <x v="5"/>
    <n v="0"/>
    <n v="12"/>
    <n v="15"/>
    <n v="3.1"/>
    <n v="11.337999999999999"/>
    <n v="13.363"/>
    <n v="1028.402"/>
    <n v="453.15899999999999"/>
  </r>
  <r>
    <x v="7"/>
    <n v="18"/>
    <x v="6"/>
    <n v="0"/>
    <n v="49"/>
    <n v="15"/>
    <n v="5.0999999999999996"/>
    <n v="46.414000000000001"/>
    <n v="14.492000000000001"/>
    <n v="4188.741"/>
    <n v="3553.85"/>
  </r>
  <r>
    <x v="7"/>
    <n v="18"/>
    <x v="7"/>
    <n v="0"/>
    <n v="104"/>
    <n v="16"/>
    <n v="3.6"/>
    <n v="98.840999999999994"/>
    <n v="16.901"/>
    <n v="8823.9069999999992"/>
    <n v="8095.375"/>
  </r>
  <r>
    <x v="7"/>
    <n v="18"/>
    <x v="8"/>
    <n v="0"/>
    <n v="159"/>
    <n v="16"/>
    <n v="3.1"/>
    <n v="152.04599999999999"/>
    <n v="18.614000000000001"/>
    <n v="13468.373"/>
    <n v="12638.666999999999"/>
  </r>
  <r>
    <x v="7"/>
    <n v="18"/>
    <x v="9"/>
    <n v="53"/>
    <n v="248"/>
    <n v="17"/>
    <n v="3.1"/>
    <n v="288.51100000000002"/>
    <n v="23.565999999999999"/>
    <n v="24962.553"/>
    <n v="23850.848000000002"/>
  </r>
  <r>
    <x v="7"/>
    <n v="18"/>
    <x v="10"/>
    <n v="134"/>
    <n v="246"/>
    <n v="20"/>
    <n v="4.0999999999999996"/>
    <n v="377.04300000000001"/>
    <n v="28.594000000000001"/>
    <n v="31870.228999999999"/>
    <n v="30567.386999999999"/>
  </r>
  <r>
    <x v="7"/>
    <n v="18"/>
    <x v="11"/>
    <n v="469"/>
    <n v="296"/>
    <n v="21"/>
    <n v="6.2"/>
    <n v="789.274"/>
    <n v="36.152000000000001"/>
    <n v="64316.620999999999"/>
    <n v="61898.383000000002"/>
  </r>
  <r>
    <x v="7"/>
    <n v="18"/>
    <x v="12"/>
    <n v="684"/>
    <n v="244"/>
    <n v="22"/>
    <n v="3.6"/>
    <n v="948.15099999999995"/>
    <n v="46.65"/>
    <n v="73238.843999999997"/>
    <n v="70450.991999999998"/>
  </r>
  <r>
    <x v="7"/>
    <n v="18"/>
    <x v="13"/>
    <n v="666"/>
    <n v="209"/>
    <n v="22"/>
    <n v="5.0999999999999996"/>
    <n v="848.38"/>
    <n v="41.506"/>
    <n v="67258.585999999996"/>
    <n v="64721.476999999999"/>
  </r>
  <r>
    <x v="7"/>
    <n v="18"/>
    <x v="14"/>
    <n v="644"/>
    <n v="186"/>
    <n v="23"/>
    <n v="5.0999999999999996"/>
    <n v="721.17899999999997"/>
    <n v="39.515000000000001"/>
    <n v="57580.046999999999"/>
    <n v="55422.906000000003"/>
  </r>
  <r>
    <x v="7"/>
    <n v="18"/>
    <x v="15"/>
    <n v="529"/>
    <n v="136"/>
    <n v="23"/>
    <n v="5.0999999999999996"/>
    <n v="481.83699999999999"/>
    <n v="33.97"/>
    <n v="39070.339999999997"/>
    <n v="37550.961000000003"/>
  </r>
  <r>
    <x v="7"/>
    <n v="18"/>
    <x v="16"/>
    <n v="498"/>
    <n v="130"/>
    <n v="22.7"/>
    <n v="4.5999999999999996"/>
    <n v="343.80900000000003"/>
    <n v="30.555"/>
    <n v="27246.75"/>
    <n v="26073.641"/>
  </r>
  <r>
    <x v="7"/>
    <n v="18"/>
    <x v="17"/>
    <n v="408"/>
    <n v="58"/>
    <n v="22"/>
    <n v="4.0999999999999996"/>
    <n v="135.87899999999999"/>
    <n v="24.795999999999999"/>
    <n v="9472.1749999999993"/>
    <n v="8729.9629999999997"/>
  </r>
  <r>
    <x v="7"/>
    <n v="18"/>
    <x v="18"/>
    <n v="67"/>
    <n v="16"/>
    <n v="20"/>
    <n v="2.6"/>
    <n v="13.606"/>
    <n v="18.963999999999999"/>
    <n v="1203.3109999999999"/>
    <n v="624.85599999999999"/>
  </r>
  <r>
    <x v="7"/>
    <n v="18"/>
    <x v="19"/>
    <n v="0"/>
    <n v="0"/>
    <n v="16"/>
    <n v="2.6"/>
    <n v="0"/>
    <n v="16"/>
    <n v="0"/>
    <n v="0"/>
  </r>
  <r>
    <x v="7"/>
    <n v="18"/>
    <x v="20"/>
    <n v="0"/>
    <n v="0"/>
    <n v="17"/>
    <n v="3.1"/>
    <n v="0"/>
    <n v="17"/>
    <n v="0"/>
    <n v="0"/>
  </r>
  <r>
    <x v="7"/>
    <n v="18"/>
    <x v="21"/>
    <n v="0"/>
    <n v="0"/>
    <n v="16.100000000000001"/>
    <n v="4.7"/>
    <n v="0"/>
    <n v="16.100000000000001"/>
    <n v="0"/>
    <n v="0"/>
  </r>
  <r>
    <x v="7"/>
    <n v="18"/>
    <x v="22"/>
    <n v="0"/>
    <n v="0"/>
    <n v="16.2"/>
    <n v="1.6"/>
    <n v="0"/>
    <n v="16.2"/>
    <n v="0"/>
    <n v="0"/>
  </r>
  <r>
    <x v="7"/>
    <n v="18"/>
    <x v="23"/>
    <n v="0"/>
    <n v="0"/>
    <n v="14.3"/>
    <n v="1.6"/>
    <n v="0"/>
    <n v="14.3"/>
    <n v="0"/>
    <n v="0"/>
  </r>
  <r>
    <x v="7"/>
    <n v="19"/>
    <x v="0"/>
    <n v="0"/>
    <n v="0"/>
    <n v="14.4"/>
    <n v="1.6"/>
    <n v="0"/>
    <n v="14.4"/>
    <n v="0"/>
    <n v="0"/>
  </r>
  <r>
    <x v="7"/>
    <n v="19"/>
    <x v="1"/>
    <n v="0"/>
    <n v="0"/>
    <n v="12.6"/>
    <n v="3"/>
    <n v="0"/>
    <n v="12.6"/>
    <n v="0"/>
    <n v="0"/>
  </r>
  <r>
    <x v="7"/>
    <n v="19"/>
    <x v="2"/>
    <n v="0"/>
    <n v="0"/>
    <n v="11.7"/>
    <n v="1.5"/>
    <n v="0"/>
    <n v="11.7"/>
    <n v="0"/>
    <n v="0"/>
  </r>
  <r>
    <x v="7"/>
    <n v="19"/>
    <x v="3"/>
    <n v="0"/>
    <n v="0"/>
    <n v="9.8000000000000007"/>
    <n v="1.5"/>
    <n v="0"/>
    <n v="9.8000000000000007"/>
    <n v="0"/>
    <n v="0"/>
  </r>
  <r>
    <x v="7"/>
    <n v="19"/>
    <x v="4"/>
    <n v="0"/>
    <n v="0"/>
    <n v="9.9"/>
    <n v="3"/>
    <n v="0"/>
    <n v="9.9"/>
    <n v="0"/>
    <n v="0"/>
  </r>
  <r>
    <x v="7"/>
    <n v="19"/>
    <x v="5"/>
    <n v="21"/>
    <n v="21"/>
    <n v="11"/>
    <n v="1.5"/>
    <n v="19.675000000000001"/>
    <n v="9.0649999999999995"/>
    <n v="1818.8"/>
    <n v="1228.9580000000001"/>
  </r>
  <r>
    <x v="7"/>
    <n v="19"/>
    <x v="6"/>
    <n v="271"/>
    <n v="80"/>
    <n v="15"/>
    <n v="0"/>
    <n v="135.01400000000001"/>
    <n v="18.106000000000002"/>
    <n v="10481.266"/>
    <n v="9717.4740000000002"/>
  </r>
  <r>
    <x v="7"/>
    <n v="19"/>
    <x v="7"/>
    <n v="478"/>
    <n v="128"/>
    <n v="17"/>
    <n v="0"/>
    <n v="342.06299999999999"/>
    <n v="31.146000000000001"/>
    <n v="27174.666000000001"/>
    <n v="26003.521000000001"/>
  </r>
  <r>
    <x v="7"/>
    <n v="19"/>
    <x v="8"/>
    <n v="335"/>
    <n v="231"/>
    <n v="20"/>
    <n v="5.0999999999999996"/>
    <n v="453.09399999999999"/>
    <n v="29.436"/>
    <n v="37784.366999999998"/>
    <n v="36304.957000000002"/>
  </r>
  <r>
    <x v="7"/>
    <n v="19"/>
    <x v="9"/>
    <n v="72"/>
    <n v="263"/>
    <n v="21"/>
    <n v="5.7"/>
    <n v="319.31599999999997"/>
    <n v="27.268000000000001"/>
    <n v="27145.965"/>
    <n v="25975.601999999999"/>
  </r>
  <r>
    <x v="7"/>
    <n v="19"/>
    <x v="10"/>
    <n v="318"/>
    <n v="307"/>
    <n v="20"/>
    <n v="4.0999999999999996"/>
    <n v="620.22900000000004"/>
    <n v="34.618000000000002"/>
    <n v="50910.309000000001"/>
    <n v="48996.438000000002"/>
  </r>
  <r>
    <x v="7"/>
    <n v="19"/>
    <x v="11"/>
    <n v="36"/>
    <n v="362"/>
    <n v="21"/>
    <n v="3.6"/>
    <n v="401.12599999999998"/>
    <n v="31.629000000000001"/>
    <n v="33421.737999999998"/>
    <n v="32073.73"/>
  </r>
  <r>
    <x v="7"/>
    <n v="19"/>
    <x v="12"/>
    <n v="34"/>
    <n v="371"/>
    <n v="21"/>
    <n v="5.0999999999999996"/>
    <n v="408.483"/>
    <n v="29.594000000000001"/>
    <n v="34370.641000000003"/>
    <n v="32994.601999999999"/>
  </r>
  <r>
    <x v="7"/>
    <n v="19"/>
    <x v="13"/>
    <n v="0"/>
    <n v="267"/>
    <n v="22"/>
    <n v="5.0999999999999996"/>
    <n v="258.71800000000002"/>
    <n v="27.295999999999999"/>
    <n v="22009.588"/>
    <n v="20974.629000000001"/>
  </r>
  <r>
    <x v="7"/>
    <n v="19"/>
    <x v="14"/>
    <n v="59"/>
    <n v="234"/>
    <n v="22"/>
    <n v="4.0999999999999996"/>
    <n v="278.42500000000001"/>
    <n v="28.09"/>
    <n v="23576.088"/>
    <n v="22500.787"/>
  </r>
  <r>
    <x v="7"/>
    <n v="19"/>
    <x v="15"/>
    <n v="349"/>
    <n v="211"/>
    <n v="22"/>
    <n v="3.1"/>
    <n v="435.63"/>
    <n v="32.976999999999997"/>
    <n v="35643.292999999998"/>
    <n v="34229.184000000001"/>
  </r>
  <r>
    <x v="7"/>
    <n v="19"/>
    <x v="16"/>
    <n v="246"/>
    <n v="181"/>
    <n v="22"/>
    <n v="3.1"/>
    <n v="284.10000000000002"/>
    <n v="29.475999999999999"/>
    <n v="23142.728999999999"/>
    <n v="22078.671999999999"/>
  </r>
  <r>
    <x v="7"/>
    <n v="19"/>
    <x v="17"/>
    <n v="191"/>
    <n v="85"/>
    <n v="22"/>
    <n v="2.6"/>
    <n v="117.48099999999999"/>
    <n v="24.632999999999999"/>
    <n v="9077.4670000000006"/>
    <n v="8343.6010000000006"/>
  </r>
  <r>
    <x v="7"/>
    <n v="19"/>
    <x v="18"/>
    <n v="9"/>
    <n v="16"/>
    <n v="18"/>
    <n v="2.6"/>
    <n v="15.281000000000001"/>
    <n v="16.88"/>
    <n v="1364.297"/>
    <n v="782.87599999999998"/>
  </r>
  <r>
    <x v="7"/>
    <n v="19"/>
    <x v="19"/>
    <n v="0"/>
    <n v="0"/>
    <n v="16"/>
    <n v="2.6"/>
    <n v="0"/>
    <n v="16"/>
    <n v="0"/>
    <n v="0"/>
  </r>
  <r>
    <x v="7"/>
    <n v="19"/>
    <x v="20"/>
    <n v="0"/>
    <n v="0"/>
    <n v="13"/>
    <n v="2.6"/>
    <n v="0"/>
    <n v="13"/>
    <n v="0"/>
    <n v="0"/>
  </r>
  <r>
    <x v="7"/>
    <n v="19"/>
    <x v="21"/>
    <n v="0"/>
    <n v="0"/>
    <n v="13.3"/>
    <n v="1.9"/>
    <n v="0"/>
    <n v="13.3"/>
    <n v="0"/>
    <n v="0"/>
  </r>
  <r>
    <x v="7"/>
    <n v="19"/>
    <x v="22"/>
    <n v="0"/>
    <n v="0"/>
    <n v="13.7"/>
    <n v="2.5"/>
    <n v="0"/>
    <n v="13.7"/>
    <n v="0"/>
    <n v="0"/>
  </r>
  <r>
    <x v="7"/>
    <n v="19"/>
    <x v="23"/>
    <n v="0"/>
    <n v="0"/>
    <n v="13"/>
    <n v="0.3"/>
    <n v="0"/>
    <n v="13"/>
    <n v="0"/>
    <n v="0"/>
  </r>
  <r>
    <x v="7"/>
    <n v="20"/>
    <x v="0"/>
    <n v="0"/>
    <n v="0"/>
    <n v="12.3"/>
    <n v="0.3"/>
    <n v="0"/>
    <n v="12.3"/>
    <n v="0"/>
    <n v="0"/>
  </r>
  <r>
    <x v="7"/>
    <n v="20"/>
    <x v="1"/>
    <n v="0"/>
    <n v="0"/>
    <n v="11.7"/>
    <n v="0.2"/>
    <n v="0"/>
    <n v="11.7"/>
    <n v="0"/>
    <n v="0"/>
  </r>
  <r>
    <x v="7"/>
    <n v="20"/>
    <x v="2"/>
    <n v="0"/>
    <n v="0"/>
    <n v="12"/>
    <n v="0.2"/>
    <n v="0"/>
    <n v="12"/>
    <n v="0"/>
    <n v="0"/>
  </r>
  <r>
    <x v="7"/>
    <n v="20"/>
    <x v="3"/>
    <n v="0"/>
    <n v="0"/>
    <n v="12.3"/>
    <n v="0.1"/>
    <n v="0"/>
    <n v="12.3"/>
    <n v="0"/>
    <n v="0"/>
  </r>
  <r>
    <x v="7"/>
    <n v="20"/>
    <x v="4"/>
    <n v="0"/>
    <n v="0"/>
    <n v="10.7"/>
    <n v="0.1"/>
    <n v="0"/>
    <n v="10.7"/>
    <n v="0"/>
    <n v="0"/>
  </r>
  <r>
    <x v="7"/>
    <n v="20"/>
    <x v="5"/>
    <n v="0"/>
    <n v="16"/>
    <n v="13"/>
    <n v="0"/>
    <n v="15.131"/>
    <n v="9.3870000000000005"/>
    <n v="1396.769"/>
    <n v="814.74900000000002"/>
  </r>
  <r>
    <x v="7"/>
    <n v="20"/>
    <x v="6"/>
    <n v="0"/>
    <n v="51"/>
    <n v="13"/>
    <n v="0"/>
    <n v="48.317"/>
    <n v="10.93"/>
    <n v="4430.098"/>
    <n v="3790.5120000000002"/>
  </r>
  <r>
    <x v="7"/>
    <n v="20"/>
    <x v="7"/>
    <n v="0"/>
    <n v="108"/>
    <n v="14"/>
    <n v="0"/>
    <n v="102.709"/>
    <n v="15.865"/>
    <n v="9212.1730000000007"/>
    <n v="8475.4639999999999"/>
  </r>
  <r>
    <x v="7"/>
    <n v="20"/>
    <x v="8"/>
    <n v="0"/>
    <n v="163"/>
    <n v="16"/>
    <n v="0"/>
    <n v="156.005"/>
    <n v="21.556000000000001"/>
    <n v="13633.621999999999"/>
    <n v="12800.181"/>
  </r>
  <r>
    <x v="7"/>
    <n v="20"/>
    <x v="9"/>
    <n v="0"/>
    <n v="207"/>
    <n v="18"/>
    <n v="2.6"/>
    <n v="199.19800000000001"/>
    <n v="22.402000000000001"/>
    <n v="17340.188999999998"/>
    <n v="16420.52"/>
  </r>
  <r>
    <x v="7"/>
    <n v="20"/>
    <x v="10"/>
    <n v="0"/>
    <n v="238"/>
    <n v="18"/>
    <n v="4.0999999999999996"/>
    <n v="229.98500000000001"/>
    <n v="22.67"/>
    <n v="19995.344000000001"/>
    <n v="19011.026999999998"/>
  </r>
  <r>
    <x v="7"/>
    <n v="20"/>
    <x v="11"/>
    <n v="0"/>
    <n v="253"/>
    <n v="19"/>
    <n v="3.6"/>
    <n v="245.035"/>
    <n v="24.388999999999999"/>
    <n v="21133.516"/>
    <n v="20120.754000000001"/>
  </r>
  <r>
    <x v="7"/>
    <n v="20"/>
    <x v="12"/>
    <n v="0"/>
    <n v="252"/>
    <n v="19"/>
    <n v="3.1"/>
    <n v="244.03299999999999"/>
    <n v="24.704000000000001"/>
    <n v="21016.013999999999"/>
    <n v="20006.208999999999"/>
  </r>
  <r>
    <x v="7"/>
    <n v="20"/>
    <x v="13"/>
    <n v="0"/>
    <n v="235"/>
    <n v="19.100000000000001"/>
    <n v="2.9"/>
    <n v="227.00200000000001"/>
    <n v="24.463000000000001"/>
    <n v="19571.484"/>
    <n v="18597.650000000001"/>
  </r>
  <r>
    <x v="7"/>
    <n v="20"/>
    <x v="14"/>
    <n v="0"/>
    <n v="203"/>
    <n v="19"/>
    <n v="2.6"/>
    <n v="195.26"/>
    <n v="23.588999999999999"/>
    <n v="16903.726999999999"/>
    <n v="15994.456"/>
  </r>
  <r>
    <x v="7"/>
    <n v="20"/>
    <x v="15"/>
    <n v="0"/>
    <n v="158"/>
    <n v="18"/>
    <n v="3.1"/>
    <n v="151.13900000000001"/>
    <n v="20.974"/>
    <n v="13243.915000000001"/>
    <n v="12419.267"/>
  </r>
  <r>
    <x v="7"/>
    <n v="20"/>
    <x v="16"/>
    <n v="0"/>
    <n v="102"/>
    <n v="17"/>
    <n v="3.1"/>
    <n v="96.947999999999993"/>
    <n v="18.297999999999998"/>
    <n v="8600.0969999999998"/>
    <n v="7876.2539999999999"/>
  </r>
  <r>
    <x v="7"/>
    <n v="20"/>
    <x v="17"/>
    <n v="0"/>
    <n v="58"/>
    <n v="16"/>
    <n v="2.6"/>
    <n v="54.847000000000001"/>
    <n v="15.907999999999999"/>
    <n v="4918.3760000000002"/>
    <n v="4269.2299999999996"/>
  </r>
  <r>
    <x v="7"/>
    <n v="20"/>
    <x v="18"/>
    <n v="19"/>
    <n v="15"/>
    <n v="14.8"/>
    <n v="3.4"/>
    <n v="13.712"/>
    <n v="13.409000000000001"/>
    <n v="1243.444"/>
    <n v="664.25"/>
  </r>
  <r>
    <x v="7"/>
    <n v="20"/>
    <x v="19"/>
    <n v="0"/>
    <n v="0"/>
    <n v="14"/>
    <n v="4.0999999999999996"/>
    <n v="0"/>
    <n v="14"/>
    <n v="0"/>
    <n v="0"/>
  </r>
  <r>
    <x v="7"/>
    <n v="20"/>
    <x v="20"/>
    <n v="0"/>
    <n v="0"/>
    <n v="14"/>
    <n v="4.0999999999999996"/>
    <n v="0"/>
    <n v="14"/>
    <n v="0"/>
    <n v="0"/>
  </r>
  <r>
    <x v="7"/>
    <n v="20"/>
    <x v="21"/>
    <n v="0"/>
    <n v="0"/>
    <n v="12.6"/>
    <n v="4.5"/>
    <n v="0"/>
    <n v="12.6"/>
    <n v="0"/>
    <n v="0"/>
  </r>
  <r>
    <x v="7"/>
    <n v="20"/>
    <x v="22"/>
    <n v="0"/>
    <n v="0"/>
    <n v="13.1"/>
    <n v="4.5999999999999996"/>
    <n v="0"/>
    <n v="13.1"/>
    <n v="0"/>
    <n v="0"/>
  </r>
  <r>
    <x v="7"/>
    <n v="20"/>
    <x v="23"/>
    <n v="0"/>
    <n v="0"/>
    <n v="13.7"/>
    <n v="4.9000000000000004"/>
    <n v="0"/>
    <n v="13.7"/>
    <n v="0"/>
    <n v="0"/>
  </r>
  <r>
    <x v="7"/>
    <n v="21"/>
    <x v="0"/>
    <n v="0"/>
    <n v="0"/>
    <n v="13.2"/>
    <n v="5"/>
    <n v="0"/>
    <n v="13.2"/>
    <n v="0"/>
    <n v="0"/>
  </r>
  <r>
    <x v="7"/>
    <n v="21"/>
    <x v="1"/>
    <n v="0"/>
    <n v="0"/>
    <n v="13.8"/>
    <n v="5.3"/>
    <n v="0"/>
    <n v="13.8"/>
    <n v="0"/>
    <n v="0"/>
  </r>
  <r>
    <x v="7"/>
    <n v="21"/>
    <x v="2"/>
    <n v="0"/>
    <n v="0"/>
    <n v="14.3"/>
    <n v="5.4"/>
    <n v="0"/>
    <n v="14.3"/>
    <n v="0"/>
    <n v="0"/>
  </r>
  <r>
    <x v="7"/>
    <n v="21"/>
    <x v="3"/>
    <n v="0"/>
    <n v="0"/>
    <n v="13.9"/>
    <n v="5.8"/>
    <n v="0"/>
    <n v="13.9"/>
    <n v="0"/>
    <n v="0"/>
  </r>
  <r>
    <x v="7"/>
    <n v="21"/>
    <x v="4"/>
    <n v="0"/>
    <n v="0"/>
    <n v="14.4"/>
    <n v="5.9"/>
    <n v="0"/>
    <n v="14.4"/>
    <n v="0"/>
    <n v="0"/>
  </r>
  <r>
    <x v="7"/>
    <n v="21"/>
    <x v="5"/>
    <n v="0"/>
    <n v="10"/>
    <n v="16"/>
    <n v="6.2"/>
    <n v="9.4450000000000003"/>
    <n v="14.836"/>
    <n v="851.07"/>
    <n v="279.07299999999998"/>
  </r>
  <r>
    <x v="7"/>
    <n v="21"/>
    <x v="6"/>
    <n v="0"/>
    <n v="44"/>
    <n v="16"/>
    <n v="5.0999999999999996"/>
    <n v="41.664000000000001"/>
    <n v="15.398"/>
    <n v="3744.8209999999999"/>
    <n v="3118.5140000000001"/>
  </r>
  <r>
    <x v="7"/>
    <n v="21"/>
    <x v="7"/>
    <n v="0"/>
    <n v="92"/>
    <n v="16"/>
    <n v="5.0999999999999996"/>
    <n v="87.373999999999995"/>
    <n v="16.501999999999999"/>
    <n v="7814.2290000000003"/>
    <n v="7106.7179999999998"/>
  </r>
  <r>
    <x v="7"/>
    <n v="21"/>
    <x v="8"/>
    <n v="0"/>
    <n v="138"/>
    <n v="16"/>
    <n v="5.0999999999999996"/>
    <n v="131.726"/>
    <n v="17.606999999999999"/>
    <n v="11722.076999999999"/>
    <n v="10931.273999999999"/>
  </r>
  <r>
    <x v="7"/>
    <n v="21"/>
    <x v="9"/>
    <n v="0"/>
    <n v="174"/>
    <n v="17"/>
    <n v="5.0999999999999996"/>
    <n v="166.86099999999999"/>
    <n v="19.515999999999998"/>
    <n v="14719.924999999999"/>
    <n v="13861.697"/>
  </r>
  <r>
    <x v="7"/>
    <n v="21"/>
    <x v="10"/>
    <n v="0"/>
    <n v="200"/>
    <n v="17"/>
    <n v="4.5999999999999996"/>
    <n v="192.52099999999999"/>
    <n v="20.376000000000001"/>
    <n v="16916.609"/>
    <n v="16007.031999999999"/>
  </r>
  <r>
    <x v="7"/>
    <n v="21"/>
    <x v="11"/>
    <n v="0"/>
    <n v="177"/>
    <n v="17"/>
    <n v="5.0999999999999996"/>
    <n v="170.10300000000001"/>
    <n v="19.73"/>
    <n v="14991.252"/>
    <n v="14126.771000000001"/>
  </r>
  <r>
    <x v="7"/>
    <n v="21"/>
    <x v="12"/>
    <n v="0"/>
    <n v="177"/>
    <n v="17"/>
    <n v="4.0999999999999996"/>
    <n v="170.095"/>
    <n v="20.056999999999999"/>
    <n v="14967.978999999999"/>
    <n v="14104.035"/>
  </r>
  <r>
    <x v="7"/>
    <n v="21"/>
    <x v="13"/>
    <n v="0"/>
    <n v="165"/>
    <n v="18"/>
    <n v="5.0999999999999996"/>
    <n v="158.21600000000001"/>
    <n v="20.428000000000001"/>
    <n v="13898.96"/>
    <n v="13059.501"/>
  </r>
  <r>
    <x v="7"/>
    <n v="21"/>
    <x v="14"/>
    <n v="0"/>
    <n v="143"/>
    <n v="17"/>
    <n v="4.0999999999999996"/>
    <n v="136.64400000000001"/>
    <n v="19.177"/>
    <n v="12073.028"/>
    <n v="11274.49"/>
  </r>
  <r>
    <x v="7"/>
    <n v="21"/>
    <x v="15"/>
    <n v="0"/>
    <n v="111"/>
    <n v="17"/>
    <n v="2.6"/>
    <n v="105.622"/>
    <n v="18.588000000000001"/>
    <n v="9357.2819999999992"/>
    <n v="8617.5049999999992"/>
  </r>
  <r>
    <x v="7"/>
    <n v="21"/>
    <x v="16"/>
    <n v="0"/>
    <n v="87"/>
    <n v="16"/>
    <n v="4.0999999999999996"/>
    <n v="82.59"/>
    <n v="16.631"/>
    <n v="7382.12"/>
    <n v="6683.5"/>
  </r>
  <r>
    <x v="7"/>
    <n v="21"/>
    <x v="17"/>
    <n v="0"/>
    <n v="47"/>
    <n v="17"/>
    <n v="2.1"/>
    <n v="44.521999999999998"/>
    <n v="16.545000000000002"/>
    <n v="3981.04"/>
    <n v="3350.174"/>
  </r>
  <r>
    <x v="7"/>
    <n v="21"/>
    <x v="18"/>
    <n v="1"/>
    <n v="11"/>
    <n v="16"/>
    <n v="3.6"/>
    <n v="10.394"/>
    <n v="14.539"/>
    <n v="937.86099999999999"/>
    <n v="364.27699999999999"/>
  </r>
  <r>
    <x v="7"/>
    <n v="21"/>
    <x v="19"/>
    <n v="0"/>
    <n v="0"/>
    <n v="15"/>
    <n v="2.6"/>
    <n v="0"/>
    <n v="15"/>
    <n v="0"/>
    <n v="0"/>
  </r>
  <r>
    <x v="7"/>
    <n v="21"/>
    <x v="20"/>
    <n v="0"/>
    <n v="0"/>
    <n v="15"/>
    <n v="2.6"/>
    <n v="0"/>
    <n v="15"/>
    <n v="0"/>
    <n v="0"/>
  </r>
  <r>
    <x v="7"/>
    <n v="21"/>
    <x v="21"/>
    <n v="0"/>
    <n v="0"/>
    <n v="14.9"/>
    <n v="2.2999999999999998"/>
    <n v="0"/>
    <n v="14.9"/>
    <n v="0"/>
    <n v="0"/>
  </r>
  <r>
    <x v="7"/>
    <n v="21"/>
    <x v="22"/>
    <n v="0"/>
    <n v="0"/>
    <n v="13.8"/>
    <n v="2.1"/>
    <n v="0"/>
    <n v="13.8"/>
    <n v="0"/>
    <n v="0"/>
  </r>
  <r>
    <x v="7"/>
    <n v="21"/>
    <x v="23"/>
    <n v="0"/>
    <n v="0"/>
    <n v="12.7"/>
    <n v="1.8"/>
    <n v="0"/>
    <n v="12.7"/>
    <n v="0"/>
    <n v="0"/>
  </r>
  <r>
    <x v="7"/>
    <n v="22"/>
    <x v="0"/>
    <n v="0"/>
    <n v="0"/>
    <n v="12.6"/>
    <n v="1.6"/>
    <n v="0"/>
    <n v="12.6"/>
    <n v="0"/>
    <n v="0"/>
  </r>
  <r>
    <x v="7"/>
    <n v="22"/>
    <x v="1"/>
    <n v="0"/>
    <n v="0"/>
    <n v="11.5"/>
    <n v="1.3"/>
    <n v="0"/>
    <n v="11.5"/>
    <n v="0"/>
    <n v="0"/>
  </r>
  <r>
    <x v="7"/>
    <n v="22"/>
    <x v="2"/>
    <n v="0"/>
    <n v="0"/>
    <n v="11.4"/>
    <n v="1"/>
    <n v="0"/>
    <n v="11.4"/>
    <n v="0"/>
    <n v="0"/>
  </r>
  <r>
    <x v="7"/>
    <n v="22"/>
    <x v="3"/>
    <n v="0"/>
    <n v="0"/>
    <n v="11.3"/>
    <n v="0.7"/>
    <n v="0"/>
    <n v="11.3"/>
    <n v="0"/>
    <n v="0"/>
  </r>
  <r>
    <x v="7"/>
    <n v="22"/>
    <x v="4"/>
    <n v="0"/>
    <n v="0"/>
    <n v="10.199999999999999"/>
    <n v="0.5"/>
    <n v="0"/>
    <n v="10.199999999999999"/>
    <n v="0"/>
    <n v="0"/>
  </r>
  <r>
    <x v="7"/>
    <n v="22"/>
    <x v="5"/>
    <n v="56"/>
    <n v="14"/>
    <n v="11.1"/>
    <n v="0.2"/>
    <n v="11.991"/>
    <n v="7.5570000000000004"/>
    <n v="1115.8019999999999"/>
    <n v="538.95600000000002"/>
  </r>
  <r>
    <x v="7"/>
    <n v="22"/>
    <x v="6"/>
    <n v="0"/>
    <n v="37"/>
    <n v="14"/>
    <n v="0"/>
    <n v="35.017000000000003"/>
    <n v="11.162000000000001"/>
    <n v="3207.3319999999999"/>
    <n v="2591.3290000000002"/>
  </r>
  <r>
    <x v="7"/>
    <n v="22"/>
    <x v="7"/>
    <n v="0"/>
    <n v="77"/>
    <n v="15.7"/>
    <n v="0"/>
    <n v="73.028000000000006"/>
    <n v="15.45"/>
    <n v="6562.2759999999998"/>
    <n v="5880.3490000000002"/>
  </r>
  <r>
    <x v="7"/>
    <n v="22"/>
    <x v="8"/>
    <n v="0"/>
    <n v="115"/>
    <n v="17"/>
    <n v="0"/>
    <n v="109.48699999999999"/>
    <n v="19.817"/>
    <n v="9645.2720000000008"/>
    <n v="8899.3829999999998"/>
  </r>
  <r>
    <x v="7"/>
    <n v="22"/>
    <x v="9"/>
    <n v="0"/>
    <n v="174"/>
    <n v="18"/>
    <n v="0"/>
    <n v="166.88800000000001"/>
    <n v="24.23"/>
    <n v="14404.326999999999"/>
    <n v="13553.342000000001"/>
  </r>
  <r>
    <x v="7"/>
    <n v="22"/>
    <x v="10"/>
    <n v="0"/>
    <n v="199"/>
    <n v="19"/>
    <n v="0"/>
    <n v="191.56800000000001"/>
    <n v="27.120999999999999"/>
    <n v="16310.621999999999"/>
    <n v="15415.374"/>
  </r>
  <r>
    <x v="7"/>
    <n v="22"/>
    <x v="11"/>
    <n v="113"/>
    <n v="347"/>
    <n v="22"/>
    <n v="4.0999999999999996"/>
    <n v="472.12099999999998"/>
    <n v="32.656999999999996"/>
    <n v="39140.241999999998"/>
    <n v="37618.671999999999"/>
  </r>
  <r>
    <x v="7"/>
    <n v="22"/>
    <x v="12"/>
    <n v="99"/>
    <n v="323"/>
    <n v="23"/>
    <n v="3.1"/>
    <n v="432.572"/>
    <n v="34.543999999999997"/>
    <n v="35531.440999999999"/>
    <n v="34120.699000000001"/>
  </r>
  <r>
    <x v="7"/>
    <n v="22"/>
    <x v="13"/>
    <n v="1"/>
    <n v="320"/>
    <n v="23"/>
    <n v="3.6"/>
    <n v="313.048"/>
    <n v="30.814"/>
    <n v="26186.322"/>
    <n v="25041.938999999998"/>
  </r>
  <r>
    <x v="7"/>
    <n v="22"/>
    <x v="14"/>
    <n v="72"/>
    <n v="260"/>
    <n v="23"/>
    <n v="2.6"/>
    <n v="315.33499999999998"/>
    <n v="31.376000000000001"/>
    <n v="26280.016"/>
    <n v="25133.111000000001"/>
  </r>
  <r>
    <x v="7"/>
    <n v="22"/>
    <x v="15"/>
    <n v="56"/>
    <n v="123"/>
    <n v="22"/>
    <n v="3.6"/>
    <n v="158.06399999999999"/>
    <n v="25.445"/>
    <n v="13493.203"/>
    <n v="12662.936"/>
  </r>
  <r>
    <x v="7"/>
    <n v="22"/>
    <x v="16"/>
    <n v="346"/>
    <n v="181"/>
    <n v="23"/>
    <n v="3.6"/>
    <n v="323.90899999999999"/>
    <n v="30.241"/>
    <n v="26052.368999999999"/>
    <n v="24911.59"/>
  </r>
  <r>
    <x v="7"/>
    <n v="22"/>
    <x v="17"/>
    <n v="60"/>
    <n v="54"/>
    <n v="20"/>
    <n v="3.1"/>
    <n v="62.677999999999997"/>
    <n v="21.042999999999999"/>
    <n v="5156.6189999999997"/>
    <n v="4502.7790000000005"/>
  </r>
  <r>
    <x v="7"/>
    <n v="22"/>
    <x v="18"/>
    <n v="5"/>
    <n v="10"/>
    <n v="18.8"/>
    <n v="2.9"/>
    <n v="9.5500000000000007"/>
    <n v="17.353000000000002"/>
    <n v="850.84500000000003"/>
    <n v="278.85199999999998"/>
  </r>
  <r>
    <x v="7"/>
    <n v="22"/>
    <x v="19"/>
    <n v="0"/>
    <n v="0"/>
    <n v="18"/>
    <n v="2.6"/>
    <n v="0"/>
    <n v="18"/>
    <n v="0"/>
    <n v="0"/>
  </r>
  <r>
    <x v="7"/>
    <n v="22"/>
    <x v="20"/>
    <n v="0"/>
    <n v="0"/>
    <n v="17"/>
    <n v="0"/>
    <n v="0"/>
    <n v="17"/>
    <n v="0"/>
    <n v="0"/>
  </r>
  <r>
    <x v="7"/>
    <n v="22"/>
    <x v="21"/>
    <n v="0"/>
    <n v="0"/>
    <n v="16"/>
    <n v="0"/>
    <n v="0"/>
    <n v="16"/>
    <n v="0"/>
    <n v="0"/>
  </r>
  <r>
    <x v="7"/>
    <n v="22"/>
    <x v="22"/>
    <n v="0"/>
    <n v="0"/>
    <n v="14"/>
    <n v="0.5"/>
    <n v="0"/>
    <n v="14"/>
    <n v="0"/>
    <n v="0"/>
  </r>
  <r>
    <x v="7"/>
    <n v="22"/>
    <x v="23"/>
    <n v="0"/>
    <n v="0"/>
    <n v="14"/>
    <n v="2"/>
    <n v="0"/>
    <n v="14"/>
    <n v="0"/>
    <n v="0"/>
  </r>
  <r>
    <x v="7"/>
    <n v="23"/>
    <x v="0"/>
    <n v="0"/>
    <n v="0"/>
    <n v="14"/>
    <n v="2"/>
    <n v="0"/>
    <n v="14"/>
    <n v="0"/>
    <n v="0"/>
  </r>
  <r>
    <x v="7"/>
    <n v="23"/>
    <x v="1"/>
    <n v="0"/>
    <n v="0"/>
    <n v="13"/>
    <n v="0"/>
    <n v="0"/>
    <n v="13"/>
    <n v="0"/>
    <n v="0"/>
  </r>
  <r>
    <x v="7"/>
    <n v="23"/>
    <x v="2"/>
    <n v="0"/>
    <n v="0"/>
    <n v="13"/>
    <n v="2"/>
    <n v="0"/>
    <n v="13"/>
    <n v="0"/>
    <n v="0"/>
  </r>
  <r>
    <x v="7"/>
    <n v="23"/>
    <x v="3"/>
    <n v="0"/>
    <n v="0"/>
    <n v="13"/>
    <n v="2.5"/>
    <n v="0"/>
    <n v="13"/>
    <n v="0"/>
    <n v="0"/>
  </r>
  <r>
    <x v="7"/>
    <n v="23"/>
    <x v="4"/>
    <n v="0"/>
    <n v="0"/>
    <n v="13"/>
    <n v="1.5"/>
    <n v="0"/>
    <n v="13"/>
    <n v="0"/>
    <n v="0"/>
  </r>
  <r>
    <x v="7"/>
    <n v="23"/>
    <x v="5"/>
    <n v="6"/>
    <n v="17"/>
    <n v="13"/>
    <n v="4.0999999999999996"/>
    <n v="16.207999999999998"/>
    <n v="11.596"/>
    <n v="1481.7090000000001"/>
    <n v="898.12"/>
  </r>
  <r>
    <x v="7"/>
    <n v="23"/>
    <x v="6"/>
    <n v="189"/>
    <n v="84"/>
    <n v="18"/>
    <n v="5.0999999999999996"/>
    <n v="120.349"/>
    <n v="19.22"/>
    <n v="9582.8169999999991"/>
    <n v="8838.2559999999994"/>
  </r>
  <r>
    <x v="7"/>
    <n v="23"/>
    <x v="7"/>
    <n v="276"/>
    <n v="149"/>
    <n v="19"/>
    <n v="5.0999999999999996"/>
    <n v="270.70299999999997"/>
    <n v="23.85"/>
    <n v="22564.469000000001"/>
    <n v="21515.315999999999"/>
  </r>
  <r>
    <x v="7"/>
    <n v="23"/>
    <x v="8"/>
    <n v="298"/>
    <n v="268"/>
    <n v="20"/>
    <n v="4.5999999999999996"/>
    <n v="467.41800000000001"/>
    <n v="30.172000000000001"/>
    <n v="38888.773000000001"/>
    <n v="37375.07"/>
  </r>
  <r>
    <x v="7"/>
    <n v="23"/>
    <x v="9"/>
    <n v="178"/>
    <n v="328"/>
    <n v="20"/>
    <n v="3.6"/>
    <n v="480.34800000000001"/>
    <n v="32.173000000000002"/>
    <n v="39861.866999999998"/>
    <n v="38317.605000000003"/>
  </r>
  <r>
    <x v="7"/>
    <n v="23"/>
    <x v="10"/>
    <n v="312"/>
    <n v="401"/>
    <n v="22"/>
    <n v="5.0999999999999996"/>
    <n v="714.351"/>
    <n v="37.540999999999997"/>
    <n v="57794.402000000002"/>
    <n v="55629.190999999999"/>
  </r>
  <r>
    <x v="7"/>
    <n v="23"/>
    <x v="11"/>
    <n v="60"/>
    <n v="441"/>
    <n v="21"/>
    <n v="5.0999999999999996"/>
    <n v="509.524"/>
    <n v="32.54"/>
    <n v="42265.695"/>
    <n v="40644.559000000001"/>
  </r>
  <r>
    <x v="7"/>
    <n v="23"/>
    <x v="12"/>
    <n v="42"/>
    <n v="321"/>
    <n v="22"/>
    <n v="4.0999999999999996"/>
    <n v="364.55799999999999"/>
    <n v="30.923999999999999"/>
    <n v="30478.629000000001"/>
    <n v="29215.601999999999"/>
  </r>
  <r>
    <x v="7"/>
    <n v="23"/>
    <x v="13"/>
    <n v="48"/>
    <n v="340"/>
    <n v="22.1"/>
    <n v="3.9"/>
    <n v="386.37200000000001"/>
    <n v="31.309000000000001"/>
    <n v="32239.039000000001"/>
    <n v="30925.537"/>
  </r>
  <r>
    <x v="7"/>
    <n v="23"/>
    <x v="14"/>
    <n v="2"/>
    <n v="280"/>
    <n v="22"/>
    <n v="3.6"/>
    <n v="273.55"/>
    <n v="28.651"/>
    <n v="23120.822"/>
    <n v="22057.331999999999"/>
  </r>
  <r>
    <x v="7"/>
    <n v="23"/>
    <x v="15"/>
    <n v="90"/>
    <n v="302"/>
    <n v="22"/>
    <n v="5.0999999999999996"/>
    <n v="356.22699999999998"/>
    <n v="29.16"/>
    <n v="29921.469000000001"/>
    <n v="28674.195"/>
  </r>
  <r>
    <x v="7"/>
    <n v="23"/>
    <x v="16"/>
    <n v="0"/>
    <n v="100"/>
    <n v="21"/>
    <n v="5.0999999999999996"/>
    <n v="95.075000000000003"/>
    <n v="22.498999999999999"/>
    <n v="8272.5329999999994"/>
    <n v="7555.5230000000001"/>
  </r>
  <r>
    <x v="7"/>
    <n v="23"/>
    <x v="17"/>
    <n v="14"/>
    <n v="72"/>
    <n v="19"/>
    <n v="4.0999999999999996"/>
    <n v="70.337999999999994"/>
    <n v="19.350000000000001"/>
    <n v="6131.14"/>
    <n v="5457.8990000000003"/>
  </r>
  <r>
    <x v="7"/>
    <n v="23"/>
    <x v="18"/>
    <n v="0"/>
    <n v="12"/>
    <n v="17"/>
    <n v="3.1"/>
    <n v="11.343"/>
    <n v="15.613"/>
    <n v="1018.551"/>
    <n v="443.488"/>
  </r>
  <r>
    <x v="7"/>
    <n v="23"/>
    <x v="19"/>
    <n v="0"/>
    <n v="0"/>
    <n v="16"/>
    <n v="0"/>
    <n v="0"/>
    <n v="16"/>
    <n v="0"/>
    <n v="0"/>
  </r>
  <r>
    <x v="7"/>
    <n v="23"/>
    <x v="20"/>
    <n v="0"/>
    <n v="0"/>
    <n v="15"/>
    <n v="0"/>
    <n v="0"/>
    <n v="15"/>
    <n v="0"/>
    <n v="0"/>
  </r>
  <r>
    <x v="7"/>
    <n v="23"/>
    <x v="21"/>
    <n v="0"/>
    <n v="0"/>
    <n v="13.8"/>
    <n v="0"/>
    <n v="0"/>
    <n v="13.8"/>
    <n v="0"/>
    <n v="0"/>
  </r>
  <r>
    <x v="7"/>
    <n v="23"/>
    <x v="22"/>
    <n v="0"/>
    <n v="0"/>
    <n v="13.6"/>
    <n v="0"/>
    <n v="0"/>
    <n v="13.6"/>
    <n v="0"/>
    <n v="0"/>
  </r>
  <r>
    <x v="7"/>
    <n v="23"/>
    <x v="23"/>
    <n v="0"/>
    <n v="0"/>
    <n v="13.3"/>
    <n v="0.4"/>
    <n v="0"/>
    <n v="13.3"/>
    <n v="0"/>
    <n v="0"/>
  </r>
  <r>
    <x v="7"/>
    <n v="24"/>
    <x v="0"/>
    <n v="0"/>
    <n v="0"/>
    <n v="13.1"/>
    <n v="0"/>
    <n v="0"/>
    <n v="13.1"/>
    <n v="0"/>
    <n v="0"/>
  </r>
  <r>
    <x v="7"/>
    <n v="24"/>
    <x v="1"/>
    <n v="0"/>
    <n v="0"/>
    <n v="12.9"/>
    <n v="0"/>
    <n v="0"/>
    <n v="12.9"/>
    <n v="0"/>
    <n v="0"/>
  </r>
  <r>
    <x v="7"/>
    <n v="24"/>
    <x v="2"/>
    <n v="0"/>
    <n v="0"/>
    <n v="13.7"/>
    <n v="0.7"/>
    <n v="0"/>
    <n v="13.7"/>
    <n v="0"/>
    <n v="0"/>
  </r>
  <r>
    <x v="7"/>
    <n v="24"/>
    <x v="3"/>
    <n v="0"/>
    <n v="0"/>
    <n v="11.4"/>
    <n v="1.7"/>
    <n v="0"/>
    <n v="11.4"/>
    <n v="0"/>
    <n v="0"/>
  </r>
  <r>
    <x v="7"/>
    <n v="24"/>
    <x v="4"/>
    <n v="0"/>
    <n v="0"/>
    <n v="11.2"/>
    <n v="1"/>
    <n v="0"/>
    <n v="11.2"/>
    <n v="0"/>
    <n v="0"/>
  </r>
  <r>
    <x v="7"/>
    <n v="24"/>
    <x v="5"/>
    <n v="92"/>
    <n v="15"/>
    <n v="11"/>
    <n v="0"/>
    <n v="11.717000000000001"/>
    <n v="7.0549999999999997"/>
    <n v="1092.6790000000001"/>
    <n v="516.25699999999995"/>
  </r>
  <r>
    <x v="7"/>
    <n v="24"/>
    <x v="6"/>
    <n v="459"/>
    <n v="53"/>
    <n v="15.1"/>
    <n v="2.1"/>
    <n v="148.13399999999999"/>
    <n v="17.501000000000001"/>
    <n v="10620.706"/>
    <n v="9853.9050000000007"/>
  </r>
  <r>
    <x v="7"/>
    <n v="24"/>
    <x v="7"/>
    <n v="657"/>
    <n v="79"/>
    <n v="19"/>
    <n v="4.0999999999999996"/>
    <n v="371.9"/>
    <n v="27.058"/>
    <n v="29694.748"/>
    <n v="28453.857"/>
  </r>
  <r>
    <x v="7"/>
    <n v="24"/>
    <x v="8"/>
    <n v="603"/>
    <n v="142"/>
    <n v="21.1"/>
    <n v="4.0999999999999996"/>
    <n v="543.08100000000002"/>
    <n v="33.988"/>
    <n v="44069.762000000002"/>
    <n v="42389.633000000002"/>
  </r>
  <r>
    <x v="7"/>
    <n v="24"/>
    <x v="9"/>
    <n v="545"/>
    <n v="218"/>
    <n v="23"/>
    <n v="4.0999999999999996"/>
    <n v="677.95500000000004"/>
    <n v="39.585999999999999"/>
    <n v="54142.476999999999"/>
    <n v="52112.608999999997"/>
  </r>
  <r>
    <x v="7"/>
    <n v="24"/>
    <x v="10"/>
    <n v="322"/>
    <n v="306"/>
    <n v="22"/>
    <n v="6.2"/>
    <n v="623.27"/>
    <n v="34.408000000000001"/>
    <n v="51211.309000000001"/>
    <n v="49286.785000000003"/>
  </r>
  <r>
    <x v="7"/>
    <n v="24"/>
    <x v="11"/>
    <n v="54"/>
    <n v="289"/>
    <n v="22"/>
    <n v="5.0999999999999996"/>
    <n v="343.31400000000002"/>
    <n v="29.667000000000002"/>
    <n v="28876.886999999999"/>
    <n v="27658.868999999999"/>
  </r>
  <r>
    <x v="7"/>
    <n v="24"/>
    <x v="12"/>
    <n v="46"/>
    <n v="312"/>
    <n v="21"/>
    <n v="5.0999999999999996"/>
    <n v="359.18900000000002"/>
    <n v="28.367000000000001"/>
    <n v="30400.803"/>
    <n v="29139.982"/>
  </r>
  <r>
    <x v="7"/>
    <n v="24"/>
    <x v="13"/>
    <n v="65"/>
    <n v="352"/>
    <n v="23"/>
    <n v="3.6"/>
    <n v="414.63200000000001"/>
    <n v="33.171999999999997"/>
    <n v="34283.688000000002"/>
    <n v="32910.233999999997"/>
  </r>
  <r>
    <x v="7"/>
    <n v="24"/>
    <x v="14"/>
    <n v="218"/>
    <n v="260"/>
    <n v="23"/>
    <n v="3.6"/>
    <n v="444.947"/>
    <n v="34.107999999999997"/>
    <n v="36546.339999999997"/>
    <n v="35104.883000000002"/>
  </r>
  <r>
    <x v="7"/>
    <n v="24"/>
    <x v="15"/>
    <n v="146"/>
    <n v="227"/>
    <n v="22"/>
    <n v="3.1"/>
    <n v="318.84199999999998"/>
    <n v="30.437000000000001"/>
    <n v="26531.75"/>
    <n v="25378.053"/>
  </r>
  <r>
    <x v="7"/>
    <n v="24"/>
    <x v="16"/>
    <n v="289"/>
    <n v="147"/>
    <n v="22"/>
    <n v="2.6"/>
    <n v="265.45499999999998"/>
    <n v="28.986000000000001"/>
    <n v="21444.228999999999"/>
    <n v="20423.623"/>
  </r>
  <r>
    <x v="7"/>
    <n v="24"/>
    <x v="17"/>
    <n v="138"/>
    <n v="69"/>
    <n v="20"/>
    <n v="2.1"/>
    <n v="90.55"/>
    <n v="21.923999999999999"/>
    <n v="7134.9059999999999"/>
    <n v="6441.3429999999998"/>
  </r>
  <r>
    <x v="7"/>
    <n v="24"/>
    <x v="18"/>
    <n v="40"/>
    <n v="11"/>
    <n v="17"/>
    <n v="0"/>
    <n v="9.4629999999999992"/>
    <n v="14.625999999999999"/>
    <n v="853.52099999999996"/>
    <n v="281.47899999999998"/>
  </r>
  <r>
    <x v="7"/>
    <n v="24"/>
    <x v="19"/>
    <n v="0"/>
    <n v="0"/>
    <n v="15"/>
    <n v="2.1"/>
    <n v="0"/>
    <n v="15"/>
    <n v="0"/>
    <n v="0"/>
  </r>
  <r>
    <x v="7"/>
    <n v="24"/>
    <x v="20"/>
    <n v="0"/>
    <n v="0"/>
    <n v="14"/>
    <n v="0"/>
    <n v="0"/>
    <n v="14"/>
    <n v="0"/>
    <n v="0"/>
  </r>
  <r>
    <x v="7"/>
    <n v="24"/>
    <x v="21"/>
    <n v="0"/>
    <n v="0"/>
    <n v="14.6"/>
    <n v="0"/>
    <n v="0"/>
    <n v="14.6"/>
    <n v="0"/>
    <n v="0"/>
  </r>
  <r>
    <x v="7"/>
    <n v="24"/>
    <x v="22"/>
    <n v="0"/>
    <n v="0"/>
    <n v="14.1"/>
    <n v="0"/>
    <n v="0"/>
    <n v="14.1"/>
    <n v="0"/>
    <n v="0"/>
  </r>
  <r>
    <x v="7"/>
    <n v="24"/>
    <x v="23"/>
    <n v="0"/>
    <n v="0"/>
    <n v="14.7"/>
    <n v="0"/>
    <n v="0"/>
    <n v="14.7"/>
    <n v="0"/>
    <n v="0"/>
  </r>
  <r>
    <x v="7"/>
    <n v="25"/>
    <x v="0"/>
    <n v="0"/>
    <n v="0"/>
    <n v="13.2"/>
    <n v="0"/>
    <n v="0"/>
    <n v="13.2"/>
    <n v="0"/>
    <n v="0"/>
  </r>
  <r>
    <x v="7"/>
    <n v="25"/>
    <x v="1"/>
    <n v="0"/>
    <n v="0"/>
    <n v="13.8"/>
    <n v="0"/>
    <n v="0"/>
    <n v="13.8"/>
    <n v="0"/>
    <n v="0"/>
  </r>
  <r>
    <x v="7"/>
    <n v="25"/>
    <x v="2"/>
    <n v="0"/>
    <n v="0"/>
    <n v="13.3"/>
    <n v="0"/>
    <n v="0"/>
    <n v="13.3"/>
    <n v="0"/>
    <n v="0"/>
  </r>
  <r>
    <x v="7"/>
    <n v="25"/>
    <x v="3"/>
    <n v="0"/>
    <n v="0"/>
    <n v="12.9"/>
    <n v="0"/>
    <n v="0"/>
    <n v="12.9"/>
    <n v="0"/>
    <n v="0"/>
  </r>
  <r>
    <x v="7"/>
    <n v="25"/>
    <x v="4"/>
    <n v="0"/>
    <n v="0"/>
    <n v="12.4"/>
    <n v="0"/>
    <n v="0"/>
    <n v="12.4"/>
    <n v="0"/>
    <n v="0"/>
  </r>
  <r>
    <x v="7"/>
    <n v="25"/>
    <x v="5"/>
    <n v="75"/>
    <n v="15"/>
    <n v="12"/>
    <n v="0"/>
    <n v="11.801"/>
    <n v="8.0310000000000006"/>
    <n v="1095.8050000000001"/>
    <n v="519.32600000000002"/>
  </r>
  <r>
    <x v="7"/>
    <n v="25"/>
    <x v="6"/>
    <n v="258"/>
    <n v="95"/>
    <n v="17"/>
    <n v="0"/>
    <n v="144.81200000000001"/>
    <n v="20.523"/>
    <n v="11291.414000000001"/>
    <n v="10510.046"/>
  </r>
  <r>
    <x v="7"/>
    <n v="25"/>
    <x v="7"/>
    <n v="430"/>
    <n v="110"/>
    <n v="20"/>
    <n v="2.1"/>
    <n v="302.13799999999998"/>
    <n v="27.81"/>
    <n v="24346.25"/>
    <n v="23250.809000000001"/>
  </r>
  <r>
    <x v="7"/>
    <n v="25"/>
    <x v="8"/>
    <n v="610"/>
    <n v="138"/>
    <n v="22"/>
    <n v="2.1"/>
    <n v="543.27099999999996"/>
    <n v="37.591000000000001"/>
    <n v="43295.906000000003"/>
    <n v="41641.218999999997"/>
  </r>
  <r>
    <x v="7"/>
    <n v="25"/>
    <x v="9"/>
    <n v="614"/>
    <n v="181"/>
    <n v="24"/>
    <n v="2.6"/>
    <n v="698.64300000000003"/>
    <n v="43.7"/>
    <n v="54619.733999999997"/>
    <n v="52572.438000000002"/>
  </r>
  <r>
    <x v="7"/>
    <n v="25"/>
    <x v="10"/>
    <n v="331"/>
    <n v="306"/>
    <n v="24.2"/>
    <n v="2.9"/>
    <n v="631.62699999999995"/>
    <n v="42.024999999999999"/>
    <n v="49953.538999999997"/>
    <n v="48073.315999999999"/>
  </r>
  <r>
    <x v="7"/>
    <n v="25"/>
    <x v="11"/>
    <n v="0"/>
    <n v="256"/>
    <n v="24"/>
    <n v="3.1"/>
    <n v="248.30099999999999"/>
    <n v="31.204000000000001"/>
    <n v="20731.16"/>
    <n v="19728.506000000001"/>
  </r>
  <r>
    <x v="7"/>
    <n v="25"/>
    <x v="12"/>
    <n v="94"/>
    <n v="428"/>
    <n v="23.6"/>
    <n v="2.9"/>
    <n v="529.029"/>
    <n v="37.209000000000003"/>
    <n v="42884.586000000003"/>
    <n v="41243.336000000003"/>
  </r>
  <r>
    <x v="7"/>
    <n v="25"/>
    <x v="13"/>
    <n v="73"/>
    <n v="358"/>
    <n v="23"/>
    <n v="2.6"/>
    <n v="428.38499999999999"/>
    <n v="35.329000000000001"/>
    <n v="35046.828000000001"/>
    <n v="33650.629000000001"/>
  </r>
  <r>
    <x v="7"/>
    <n v="25"/>
    <x v="14"/>
    <n v="154"/>
    <n v="348"/>
    <n v="23"/>
    <n v="3.6"/>
    <n v="478.80099999999999"/>
    <n v="35.003999999999998"/>
    <n v="39182.805"/>
    <n v="37659.902000000002"/>
  </r>
  <r>
    <x v="7"/>
    <n v="25"/>
    <x v="15"/>
    <n v="52"/>
    <n v="230"/>
    <n v="22"/>
    <n v="3.1"/>
    <n v="259.02499999999998"/>
    <n v="28.952999999999999"/>
    <n v="21793.898000000001"/>
    <n v="20764.43"/>
  </r>
  <r>
    <x v="7"/>
    <n v="25"/>
    <x v="16"/>
    <n v="36"/>
    <n v="168"/>
    <n v="22"/>
    <n v="3.1"/>
    <n v="177.95500000000001"/>
    <n v="26"/>
    <n v="15110.128000000001"/>
    <n v="14242.897999999999"/>
  </r>
  <r>
    <x v="7"/>
    <n v="25"/>
    <x v="17"/>
    <n v="30"/>
    <n v="41"/>
    <n v="21"/>
    <n v="3.1"/>
    <n v="44.279000000000003"/>
    <n v="21.029"/>
    <n v="3712.1819999999998"/>
    <n v="3086.5039999999999"/>
  </r>
  <r>
    <x v="7"/>
    <n v="25"/>
    <x v="18"/>
    <n v="6"/>
    <n v="8"/>
    <n v="20"/>
    <n v="0"/>
    <n v="7.6379999999999999"/>
    <n v="16.841000000000001"/>
    <n v="682.03700000000003"/>
    <n v="113.124"/>
  </r>
  <r>
    <x v="7"/>
    <n v="25"/>
    <x v="19"/>
    <n v="0"/>
    <n v="0"/>
    <n v="19"/>
    <n v="0"/>
    <n v="0"/>
    <n v="19"/>
    <n v="0"/>
    <n v="0"/>
  </r>
  <r>
    <x v="7"/>
    <n v="25"/>
    <x v="20"/>
    <n v="0"/>
    <n v="0"/>
    <n v="18"/>
    <n v="0"/>
    <n v="0"/>
    <n v="18"/>
    <n v="0"/>
    <n v="0"/>
  </r>
  <r>
    <x v="7"/>
    <n v="25"/>
    <x v="21"/>
    <n v="0"/>
    <n v="0"/>
    <n v="17.7"/>
    <n v="0"/>
    <n v="0"/>
    <n v="17.7"/>
    <n v="0"/>
    <n v="0"/>
  </r>
  <r>
    <x v="7"/>
    <n v="25"/>
    <x v="22"/>
    <n v="0"/>
    <n v="0"/>
    <n v="16.8"/>
    <n v="0"/>
    <n v="0"/>
    <n v="16.8"/>
    <n v="0"/>
    <n v="0"/>
  </r>
  <r>
    <x v="7"/>
    <n v="25"/>
    <x v="23"/>
    <n v="0"/>
    <n v="0"/>
    <n v="16.100000000000001"/>
    <n v="0"/>
    <n v="0"/>
    <n v="16.100000000000001"/>
    <n v="0"/>
    <n v="0"/>
  </r>
  <r>
    <x v="7"/>
    <n v="26"/>
    <x v="0"/>
    <n v="0"/>
    <n v="0"/>
    <n v="15.4"/>
    <n v="1.6"/>
    <n v="0"/>
    <n v="15.4"/>
    <n v="0"/>
    <n v="0"/>
  </r>
  <r>
    <x v="7"/>
    <n v="26"/>
    <x v="1"/>
    <n v="0"/>
    <n v="0"/>
    <n v="14.9"/>
    <n v="0.5"/>
    <n v="0"/>
    <n v="14.9"/>
    <n v="0"/>
    <n v="0"/>
  </r>
  <r>
    <x v="7"/>
    <n v="26"/>
    <x v="2"/>
    <n v="0"/>
    <n v="0"/>
    <n v="14.4"/>
    <n v="2.4"/>
    <n v="0"/>
    <n v="14.4"/>
    <n v="0"/>
    <n v="0"/>
  </r>
  <r>
    <x v="7"/>
    <n v="26"/>
    <x v="3"/>
    <n v="0"/>
    <n v="0"/>
    <n v="13.9"/>
    <n v="2.8"/>
    <n v="0"/>
    <n v="13.9"/>
    <n v="0"/>
    <n v="0"/>
  </r>
  <r>
    <x v="7"/>
    <n v="26"/>
    <x v="4"/>
    <n v="0"/>
    <n v="0"/>
    <n v="13.4"/>
    <n v="1.7"/>
    <n v="0"/>
    <n v="13.4"/>
    <n v="0"/>
    <n v="0"/>
  </r>
  <r>
    <x v="7"/>
    <n v="26"/>
    <x v="5"/>
    <n v="0"/>
    <n v="15"/>
    <n v="13"/>
    <n v="2.1"/>
    <n v="14.186"/>
    <n v="11.113"/>
    <n v="1299.6030000000001"/>
    <n v="719.375"/>
  </r>
  <r>
    <x v="7"/>
    <n v="26"/>
    <x v="6"/>
    <n v="62"/>
    <n v="76"/>
    <n v="17"/>
    <n v="2.6"/>
    <n v="85.828999999999994"/>
    <n v="17.494"/>
    <n v="7294.3739999999998"/>
    <n v="6597.5519999999997"/>
  </r>
  <r>
    <x v="7"/>
    <n v="26"/>
    <x v="7"/>
    <n v="219"/>
    <n v="149"/>
    <n v="21"/>
    <n v="2.6"/>
    <n v="245.93600000000001"/>
    <n v="26.506"/>
    <n v="20335.650000000001"/>
    <n v="19342.877"/>
  </r>
  <r>
    <x v="7"/>
    <n v="26"/>
    <x v="8"/>
    <n v="507"/>
    <n v="188"/>
    <n v="24"/>
    <n v="2.1"/>
    <n v="525.38699999999994"/>
    <n v="38.823999999999998"/>
    <n v="41699.917999999998"/>
    <n v="40097.050999999999"/>
  </r>
  <r>
    <x v="7"/>
    <n v="26"/>
    <x v="9"/>
    <n v="435"/>
    <n v="258"/>
    <n v="26"/>
    <n v="2.1"/>
    <n v="630.65599999999995"/>
    <n v="44.915999999999997"/>
    <n v="49029.991999999998"/>
    <n v="47181.961000000003"/>
  </r>
  <r>
    <x v="7"/>
    <n v="26"/>
    <x v="10"/>
    <n v="198"/>
    <n v="354"/>
    <n v="26"/>
    <n v="3.1"/>
    <n v="550.32100000000003"/>
    <n v="41.113999999999997"/>
    <n v="43731.101999999999"/>
    <n v="42062.133000000002"/>
  </r>
  <r>
    <x v="7"/>
    <n v="26"/>
    <x v="11"/>
    <n v="321"/>
    <n v="296"/>
    <n v="26"/>
    <n v="5.0999999999999996"/>
    <n v="632.51599999999996"/>
    <n v="39.950000000000003"/>
    <n v="50571.082000000002"/>
    <n v="48669.175999999999"/>
  </r>
  <r>
    <x v="7"/>
    <n v="26"/>
    <x v="12"/>
    <n v="245"/>
    <n v="385"/>
    <n v="26"/>
    <n v="4.0999999999999996"/>
    <n v="651.87800000000004"/>
    <n v="42.171999999999997"/>
    <n v="51533.906000000003"/>
    <n v="49597.93"/>
  </r>
  <r>
    <x v="7"/>
    <n v="26"/>
    <x v="13"/>
    <n v="434"/>
    <n v="279"/>
    <n v="26"/>
    <n v="4.0999999999999996"/>
    <n v="701.40200000000004"/>
    <n v="43.396000000000001"/>
    <n v="55071.233999999997"/>
    <n v="53007.379000000001"/>
  </r>
  <r>
    <x v="7"/>
    <n v="26"/>
    <x v="14"/>
    <n v="165"/>
    <n v="381"/>
    <n v="26"/>
    <n v="3.6"/>
    <n v="522.09500000000003"/>
    <n v="39.884"/>
    <n v="41697.203000000001"/>
    <n v="40094.421999999999"/>
  </r>
  <r>
    <x v="7"/>
    <n v="26"/>
    <x v="15"/>
    <n v="463"/>
    <n v="162"/>
    <n v="24"/>
    <n v="4.0999999999999996"/>
    <n v="456.661"/>
    <n v="35.204000000000001"/>
    <n v="36790.847999999998"/>
    <n v="35341.934000000001"/>
  </r>
  <r>
    <x v="7"/>
    <n v="26"/>
    <x v="16"/>
    <n v="311"/>
    <n v="125"/>
    <n v="24"/>
    <n v="4.0999999999999996"/>
    <n v="250.94800000000001"/>
    <n v="30.001000000000001"/>
    <n v="20028.883000000002"/>
    <n v="19043.736000000001"/>
  </r>
  <r>
    <x v="7"/>
    <n v="26"/>
    <x v="17"/>
    <n v="34"/>
    <n v="87"/>
    <n v="22"/>
    <n v="3.6"/>
    <n v="87.787000000000006"/>
    <n v="23.407"/>
    <n v="7419.2349999999997"/>
    <n v="6719.8540000000003"/>
  </r>
  <r>
    <x v="7"/>
    <n v="26"/>
    <x v="18"/>
    <n v="0"/>
    <n v="8"/>
    <n v="21"/>
    <n v="3.1"/>
    <n v="7.5549999999999997"/>
    <n v="19.684000000000001"/>
    <n v="665.98400000000004"/>
    <n v="97.364000000000004"/>
  </r>
  <r>
    <x v="7"/>
    <n v="26"/>
    <x v="19"/>
    <n v="0"/>
    <n v="0"/>
    <n v="20"/>
    <n v="3.6"/>
    <n v="0"/>
    <n v="20"/>
    <n v="0"/>
    <n v="0"/>
  </r>
  <r>
    <x v="7"/>
    <n v="26"/>
    <x v="20"/>
    <n v="0"/>
    <n v="0"/>
    <n v="19"/>
    <n v="4.5999999999999996"/>
    <n v="0"/>
    <n v="19"/>
    <n v="0"/>
    <n v="0"/>
  </r>
  <r>
    <x v="7"/>
    <n v="26"/>
    <x v="21"/>
    <n v="0"/>
    <n v="0"/>
    <n v="17.399999999999999"/>
    <n v="4.3"/>
    <n v="0"/>
    <n v="17.399999999999999"/>
    <n v="0"/>
    <n v="0"/>
  </r>
  <r>
    <x v="7"/>
    <n v="26"/>
    <x v="22"/>
    <n v="0"/>
    <n v="0"/>
    <n v="16.899999999999999"/>
    <n v="4"/>
    <n v="0"/>
    <n v="16.899999999999999"/>
    <n v="0"/>
    <n v="0"/>
  </r>
  <r>
    <x v="7"/>
    <n v="26"/>
    <x v="23"/>
    <n v="0"/>
    <n v="0"/>
    <n v="17.3"/>
    <n v="3.8"/>
    <n v="0"/>
    <n v="17.3"/>
    <n v="0"/>
    <n v="0"/>
  </r>
  <r>
    <x v="7"/>
    <n v="27"/>
    <x v="0"/>
    <n v="0"/>
    <n v="0"/>
    <n v="15.8"/>
    <n v="3.5"/>
    <n v="0"/>
    <n v="15.8"/>
    <n v="0"/>
    <n v="0"/>
  </r>
  <r>
    <x v="7"/>
    <n v="27"/>
    <x v="1"/>
    <n v="0"/>
    <n v="0"/>
    <n v="16.2"/>
    <n v="3.2"/>
    <n v="0"/>
    <n v="16.2"/>
    <n v="0"/>
    <n v="0"/>
  </r>
  <r>
    <x v="7"/>
    <n v="27"/>
    <x v="2"/>
    <n v="0"/>
    <n v="0"/>
    <n v="14.7"/>
    <n v="2.9"/>
    <n v="0"/>
    <n v="14.7"/>
    <n v="0"/>
    <n v="0"/>
  </r>
  <r>
    <x v="7"/>
    <n v="27"/>
    <x v="3"/>
    <n v="0"/>
    <n v="0"/>
    <n v="14.1"/>
    <n v="2.7"/>
    <n v="0"/>
    <n v="14.1"/>
    <n v="0"/>
    <n v="0"/>
  </r>
  <r>
    <x v="7"/>
    <n v="27"/>
    <x v="4"/>
    <n v="0"/>
    <n v="0"/>
    <n v="14.6"/>
    <n v="2.4"/>
    <n v="0"/>
    <n v="14.6"/>
    <n v="0"/>
    <n v="0"/>
  </r>
  <r>
    <x v="7"/>
    <n v="27"/>
    <x v="5"/>
    <n v="42"/>
    <n v="13"/>
    <n v="14"/>
    <n v="2.1"/>
    <n v="11.44"/>
    <n v="12.054"/>
    <n v="1043.692"/>
    <n v="468.16899999999998"/>
  </r>
  <r>
    <x v="7"/>
    <n v="27"/>
    <x v="6"/>
    <n v="226"/>
    <n v="83"/>
    <n v="19"/>
    <n v="2.1"/>
    <n v="126.688"/>
    <n v="20.82"/>
    <n v="9861.5419999999995"/>
    <n v="9111.0439999999999"/>
  </r>
  <r>
    <x v="7"/>
    <n v="27"/>
    <x v="7"/>
    <n v="512"/>
    <n v="101"/>
    <n v="23"/>
    <n v="3.1"/>
    <n v="330.72199999999998"/>
    <n v="30.672000000000001"/>
    <n v="26155.291000000001"/>
    <n v="25011.743999999999"/>
  </r>
  <r>
    <x v="7"/>
    <n v="27"/>
    <x v="8"/>
    <n v="487"/>
    <n v="132"/>
    <n v="24"/>
    <n v="3.1"/>
    <n v="458.14800000000002"/>
    <n v="35.747"/>
    <n v="36874.226999999999"/>
    <n v="35422.769999999997"/>
  </r>
  <r>
    <x v="7"/>
    <n v="27"/>
    <x v="9"/>
    <n v="681"/>
    <n v="151"/>
    <n v="26"/>
    <n v="5.0999999999999996"/>
    <n v="720.62300000000005"/>
    <n v="41.677999999999997"/>
    <n v="56907.976999999999"/>
    <n v="54776.035000000003"/>
  </r>
  <r>
    <x v="7"/>
    <n v="27"/>
    <x v="10"/>
    <n v="112"/>
    <n v="316"/>
    <n v="27"/>
    <n v="6.2"/>
    <n v="431.09100000000001"/>
    <n v="35.750999999999998"/>
    <n v="35193.296999999999"/>
    <n v="33792.714999999997"/>
  </r>
  <r>
    <x v="7"/>
    <n v="27"/>
    <x v="11"/>
    <n v="386"/>
    <n v="240"/>
    <n v="26"/>
    <n v="4.0999999999999996"/>
    <n v="647.33399999999995"/>
    <n v="41.527999999999999"/>
    <n v="51342.175999999999"/>
    <n v="49413.012000000002"/>
  </r>
  <r>
    <x v="7"/>
    <n v="27"/>
    <x v="12"/>
    <n v="628"/>
    <n v="216"/>
    <n v="26"/>
    <n v="5.0999999999999996"/>
    <n v="859.48599999999999"/>
    <n v="45.12"/>
    <n v="66917.702999999994"/>
    <n v="64394.52"/>
  </r>
  <r>
    <x v="7"/>
    <n v="27"/>
    <x v="13"/>
    <n v="202"/>
    <n v="408"/>
    <n v="25"/>
    <n v="5.0999999999999996"/>
    <n v="608.26099999999997"/>
    <n v="39.087000000000003"/>
    <n v="48830.43"/>
    <n v="46989.315999999999"/>
  </r>
  <r>
    <x v="7"/>
    <n v="27"/>
    <x v="14"/>
    <n v="492"/>
    <n v="202"/>
    <n v="24"/>
    <n v="4.0999999999999996"/>
    <n v="606.09699999999998"/>
    <n v="39.034999999999997"/>
    <n v="48497.004000000001"/>
    <n v="46667.417999999998"/>
  </r>
  <r>
    <x v="7"/>
    <n v="27"/>
    <x v="15"/>
    <n v="322"/>
    <n v="202"/>
    <n v="23.7"/>
    <n v="5.0999999999999996"/>
    <n v="405.00400000000002"/>
    <n v="32.723999999999997"/>
    <n v="33138.684000000001"/>
    <n v="31798.976999999999"/>
  </r>
  <r>
    <x v="7"/>
    <n v="27"/>
    <x v="16"/>
    <n v="405"/>
    <n v="124"/>
    <n v="23"/>
    <n v="6.2"/>
    <n v="289.93200000000002"/>
    <n v="28.295999999999999"/>
    <n v="23161.607"/>
    <n v="22097.062999999998"/>
  </r>
  <r>
    <x v="7"/>
    <n v="27"/>
    <x v="17"/>
    <n v="276"/>
    <n v="57"/>
    <n v="22"/>
    <n v="5.0999999999999996"/>
    <n v="101.497"/>
    <n v="23.510999999999999"/>
    <n v="7274.8879999999999"/>
    <n v="6578.4639999999999"/>
  </r>
  <r>
    <x v="7"/>
    <n v="27"/>
    <x v="18"/>
    <n v="19"/>
    <n v="7"/>
    <n v="20.3"/>
    <n v="4.5999999999999996"/>
    <n v="6.09"/>
    <n v="19.138000000000002"/>
    <n v="538.154"/>
    <n v="0"/>
  </r>
  <r>
    <x v="7"/>
    <n v="27"/>
    <x v="19"/>
    <n v="0"/>
    <n v="0"/>
    <n v="19"/>
    <n v="4.0999999999999996"/>
    <n v="0"/>
    <n v="19"/>
    <n v="0"/>
    <n v="0"/>
  </r>
  <r>
    <x v="7"/>
    <n v="27"/>
    <x v="20"/>
    <n v="0"/>
    <n v="0"/>
    <n v="18.3"/>
    <n v="3.7"/>
    <n v="0"/>
    <n v="18.3"/>
    <n v="0"/>
    <n v="0"/>
  </r>
  <r>
    <x v="7"/>
    <n v="27"/>
    <x v="21"/>
    <n v="0"/>
    <n v="0"/>
    <n v="15"/>
    <n v="3.6"/>
    <n v="0"/>
    <n v="15"/>
    <n v="0"/>
    <n v="0"/>
  </r>
  <r>
    <x v="7"/>
    <n v="27"/>
    <x v="22"/>
    <n v="0"/>
    <n v="0"/>
    <n v="14.8"/>
    <n v="3.4"/>
    <n v="0"/>
    <n v="14.8"/>
    <n v="0"/>
    <n v="0"/>
  </r>
  <r>
    <x v="7"/>
    <n v="27"/>
    <x v="23"/>
    <n v="0"/>
    <n v="0"/>
    <n v="13.4"/>
    <n v="3.3"/>
    <n v="0"/>
    <n v="13.4"/>
    <n v="0"/>
    <n v="0"/>
  </r>
  <r>
    <x v="7"/>
    <n v="28"/>
    <x v="0"/>
    <n v="0"/>
    <n v="0"/>
    <n v="13.1"/>
    <n v="3.2"/>
    <n v="0"/>
    <n v="13.1"/>
    <n v="0"/>
    <n v="0"/>
  </r>
  <r>
    <x v="7"/>
    <n v="28"/>
    <x v="1"/>
    <n v="0"/>
    <n v="0"/>
    <n v="13.8"/>
    <n v="3.1"/>
    <n v="0"/>
    <n v="13.8"/>
    <n v="0"/>
    <n v="0"/>
  </r>
  <r>
    <x v="7"/>
    <n v="28"/>
    <x v="2"/>
    <n v="0"/>
    <n v="0"/>
    <n v="13.5"/>
    <n v="3"/>
    <n v="0"/>
    <n v="13.5"/>
    <n v="0"/>
    <n v="0"/>
  </r>
  <r>
    <x v="7"/>
    <n v="28"/>
    <x v="3"/>
    <n v="0"/>
    <n v="0"/>
    <n v="13.1"/>
    <n v="2.9"/>
    <n v="0"/>
    <n v="13.1"/>
    <n v="0"/>
    <n v="0"/>
  </r>
  <r>
    <x v="7"/>
    <n v="28"/>
    <x v="4"/>
    <n v="0"/>
    <n v="0"/>
    <n v="12.9"/>
    <n v="2.8"/>
    <n v="0"/>
    <n v="12.9"/>
    <n v="0"/>
    <n v="0"/>
  </r>
  <r>
    <x v="7"/>
    <n v="28"/>
    <x v="5"/>
    <n v="0"/>
    <n v="19"/>
    <n v="12.6"/>
    <n v="2.6"/>
    <n v="17.945"/>
    <n v="10.946999999999999"/>
    <n v="1645.2180000000001"/>
    <n v="1058.6010000000001"/>
  </r>
  <r>
    <x v="7"/>
    <n v="28"/>
    <x v="6"/>
    <n v="0"/>
    <n v="46"/>
    <n v="17"/>
    <n v="3.1"/>
    <n v="43.570999999999998"/>
    <n v="16.315000000000001"/>
    <n v="3900.0390000000002"/>
    <n v="3270.7379999999998"/>
  </r>
  <r>
    <x v="7"/>
    <n v="28"/>
    <x v="7"/>
    <n v="0"/>
    <n v="93"/>
    <n v="18"/>
    <n v="2.1"/>
    <n v="88.406000000000006"/>
    <n v="18.757999999999999"/>
    <n v="7825.9690000000001"/>
    <n v="7118.2150000000001"/>
  </r>
  <r>
    <x v="7"/>
    <n v="28"/>
    <x v="8"/>
    <n v="0"/>
    <n v="124"/>
    <n v="18"/>
    <n v="2.1"/>
    <n v="118.26900000000001"/>
    <n v="19.902000000000001"/>
    <n v="10414.841"/>
    <n v="9652.48"/>
  </r>
  <r>
    <x v="7"/>
    <n v="28"/>
    <x v="9"/>
    <n v="0"/>
    <n v="162"/>
    <n v="19"/>
    <n v="2.1"/>
    <n v="155.30199999999999"/>
    <n v="22.207999999999998"/>
    <n v="13531.258"/>
    <n v="12700.130999999999"/>
  </r>
  <r>
    <x v="7"/>
    <n v="28"/>
    <x v="10"/>
    <n v="0"/>
    <n v="189"/>
    <n v="20"/>
    <n v="3.6"/>
    <n v="181.90799999999999"/>
    <n v="23.518000000000001"/>
    <n v="15753.041999999999"/>
    <n v="14870.869000000001"/>
  </r>
  <r>
    <x v="7"/>
    <n v="28"/>
    <x v="11"/>
    <n v="0"/>
    <n v="241"/>
    <n v="19.600000000000001"/>
    <n v="1.8"/>
    <n v="233.518"/>
    <n v="25.785"/>
    <n v="20008.403999999999"/>
    <n v="19023.766"/>
  </r>
  <r>
    <x v="7"/>
    <n v="28"/>
    <x v="12"/>
    <n v="0"/>
    <n v="240"/>
    <n v="19"/>
    <n v="0"/>
    <n v="232.51300000000001"/>
    <n v="29.66"/>
    <n v="19558.169999999998"/>
    <n v="18584.664000000001"/>
  </r>
  <r>
    <x v="7"/>
    <n v="28"/>
    <x v="13"/>
    <n v="0"/>
    <n v="221"/>
    <n v="18"/>
    <n v="3.1"/>
    <n v="213.52600000000001"/>
    <n v="22.818999999999999"/>
    <n v="18551.460999999999"/>
    <n v="17602.599999999999"/>
  </r>
  <r>
    <x v="7"/>
    <n v="28"/>
    <x v="14"/>
    <n v="0"/>
    <n v="187"/>
    <n v="19.100000000000001"/>
    <n v="2.2999999999999998"/>
    <n v="179.863"/>
    <n v="23.370999999999999"/>
    <n v="15586.643"/>
    <n v="14708.351000000001"/>
  </r>
  <r>
    <x v="7"/>
    <n v="28"/>
    <x v="15"/>
    <n v="0"/>
    <n v="139"/>
    <n v="20"/>
    <n v="1.5"/>
    <n v="132.88399999999999"/>
    <n v="23.17"/>
    <n v="11526.334000000001"/>
    <n v="10739.825999999999"/>
  </r>
  <r>
    <x v="7"/>
    <n v="28"/>
    <x v="16"/>
    <n v="0"/>
    <n v="68"/>
    <n v="19.7"/>
    <n v="0.8"/>
    <n v="64.463999999999999"/>
    <n v="20.486999999999998"/>
    <n v="5661.4790000000003"/>
    <n v="4997.6289999999999"/>
  </r>
  <r>
    <x v="7"/>
    <n v="28"/>
    <x v="17"/>
    <n v="65"/>
    <n v="52"/>
    <n v="19"/>
    <n v="0"/>
    <n v="60.526000000000003"/>
    <n v="19.157"/>
    <n v="4984.75"/>
    <n v="4334.2979999999998"/>
  </r>
  <r>
    <x v="7"/>
    <n v="28"/>
    <x v="18"/>
    <n v="0"/>
    <n v="4"/>
    <n v="19"/>
    <n v="0"/>
    <n v="3.7730000000000001"/>
    <n v="15.814"/>
    <n v="338.52800000000002"/>
    <n v="0"/>
  </r>
  <r>
    <x v="7"/>
    <n v="28"/>
    <x v="19"/>
    <n v="0"/>
    <n v="0"/>
    <n v="18"/>
    <n v="0"/>
    <n v="0"/>
    <n v="18"/>
    <n v="0"/>
    <n v="0"/>
  </r>
  <r>
    <x v="7"/>
    <n v="28"/>
    <x v="20"/>
    <n v="0"/>
    <n v="0"/>
    <n v="18"/>
    <n v="0"/>
    <n v="0"/>
    <n v="18"/>
    <n v="0"/>
    <n v="0"/>
  </r>
  <r>
    <x v="7"/>
    <n v="28"/>
    <x v="21"/>
    <n v="0"/>
    <n v="0"/>
    <n v="18.2"/>
    <n v="0.3"/>
    <n v="0"/>
    <n v="18.2"/>
    <n v="0"/>
    <n v="0"/>
  </r>
  <r>
    <x v="7"/>
    <n v="28"/>
    <x v="22"/>
    <n v="0"/>
    <n v="0"/>
    <n v="18.399999999999999"/>
    <n v="0.6"/>
    <n v="0"/>
    <n v="18.399999999999999"/>
    <n v="0"/>
    <n v="0"/>
  </r>
  <r>
    <x v="7"/>
    <n v="28"/>
    <x v="23"/>
    <n v="0"/>
    <n v="0"/>
    <n v="17.600000000000001"/>
    <n v="0.9"/>
    <n v="0"/>
    <n v="17.600000000000001"/>
    <n v="0"/>
    <n v="0"/>
  </r>
  <r>
    <x v="7"/>
    <n v="29"/>
    <x v="0"/>
    <n v="0"/>
    <n v="0"/>
    <n v="17.8"/>
    <n v="1.2"/>
    <n v="0"/>
    <n v="17.8"/>
    <n v="0"/>
    <n v="0"/>
  </r>
  <r>
    <x v="7"/>
    <n v="29"/>
    <x v="1"/>
    <n v="0"/>
    <n v="0"/>
    <n v="18.2"/>
    <n v="1.4"/>
    <n v="0"/>
    <n v="18.2"/>
    <n v="0"/>
    <n v="0"/>
  </r>
  <r>
    <x v="7"/>
    <n v="29"/>
    <x v="2"/>
    <n v="0"/>
    <n v="0"/>
    <n v="17.399999999999999"/>
    <n v="1.7"/>
    <n v="0"/>
    <n v="17.399999999999999"/>
    <n v="0"/>
    <n v="0"/>
  </r>
  <r>
    <x v="7"/>
    <n v="29"/>
    <x v="3"/>
    <n v="0"/>
    <n v="0"/>
    <n v="17.600000000000001"/>
    <n v="2"/>
    <n v="0"/>
    <n v="17.600000000000001"/>
    <n v="0"/>
    <n v="0"/>
  </r>
  <r>
    <x v="7"/>
    <n v="29"/>
    <x v="4"/>
    <n v="0"/>
    <n v="0"/>
    <n v="17.8"/>
    <n v="2.2999999999999998"/>
    <n v="0"/>
    <n v="17.8"/>
    <n v="0"/>
    <n v="0"/>
  </r>
  <r>
    <x v="7"/>
    <n v="29"/>
    <x v="5"/>
    <n v="2"/>
    <n v="12"/>
    <n v="17"/>
    <n v="2.6"/>
    <n v="11.356"/>
    <n v="15.255000000000001"/>
    <n v="1021.337"/>
    <n v="446.22399999999999"/>
  </r>
  <r>
    <x v="7"/>
    <n v="29"/>
    <x v="6"/>
    <n v="0"/>
    <n v="42"/>
    <n v="17"/>
    <n v="2.6"/>
    <n v="39.770000000000003"/>
    <n v="16.126000000000001"/>
    <n v="3562.835"/>
    <n v="2940.0279999999998"/>
  </r>
  <r>
    <x v="7"/>
    <n v="29"/>
    <x v="7"/>
    <n v="0"/>
    <n v="94"/>
    <n v="17.7"/>
    <n v="2.6"/>
    <n v="89.382999999999996"/>
    <n v="18.422999999999998"/>
    <n v="7924.59"/>
    <n v="7214.7979999999998"/>
  </r>
  <r>
    <x v="7"/>
    <n v="29"/>
    <x v="8"/>
    <n v="0"/>
    <n v="149"/>
    <n v="18"/>
    <n v="3.6"/>
    <n v="142.65100000000001"/>
    <n v="20.239999999999998"/>
    <n v="12542.460999999999"/>
    <n v="11733.511"/>
  </r>
  <r>
    <x v="7"/>
    <n v="29"/>
    <x v="9"/>
    <n v="15"/>
    <n v="223"/>
    <n v="19.8"/>
    <n v="3.1"/>
    <n v="227.6"/>
    <n v="24.702999999999999"/>
    <n v="19595.907999999999"/>
    <n v="18621.473000000002"/>
  </r>
  <r>
    <x v="7"/>
    <n v="29"/>
    <x v="10"/>
    <n v="43"/>
    <n v="464"/>
    <n v="21"/>
    <n v="2.6"/>
    <n v="516.78499999999997"/>
    <n v="34.659999999999997"/>
    <n v="42422.785000000003"/>
    <n v="40796.555"/>
  </r>
  <r>
    <x v="7"/>
    <n v="29"/>
    <x v="11"/>
    <n v="53"/>
    <n v="398"/>
    <n v="22"/>
    <n v="3.1"/>
    <n v="458.20800000000003"/>
    <n v="34.372"/>
    <n v="37669.483999999997"/>
    <n v="36193.620999999999"/>
  </r>
  <r>
    <x v="7"/>
    <n v="29"/>
    <x v="12"/>
    <n v="243"/>
    <n v="411"/>
    <n v="21"/>
    <n v="4.0999999999999996"/>
    <n v="667.04600000000005"/>
    <n v="37.119"/>
    <n v="54094.641000000003"/>
    <n v="52066.516000000003"/>
  </r>
  <r>
    <x v="7"/>
    <n v="29"/>
    <x v="13"/>
    <n v="71"/>
    <n v="377"/>
    <n v="21"/>
    <n v="3.1"/>
    <n v="447.40199999999999"/>
    <n v="33.597000000000001"/>
    <n v="36915.508000000002"/>
    <n v="35462.785000000003"/>
  </r>
  <r>
    <x v="7"/>
    <n v="29"/>
    <x v="14"/>
    <n v="56"/>
    <n v="330"/>
    <n v="20"/>
    <n v="3.1"/>
    <n v="376.22500000000002"/>
    <n v="29.972999999999999"/>
    <n v="31575.618999999999"/>
    <n v="30281.261999999999"/>
  </r>
  <r>
    <x v="7"/>
    <n v="29"/>
    <x v="15"/>
    <n v="25"/>
    <n v="135"/>
    <n v="19"/>
    <n v="4.0999999999999996"/>
    <n v="146.83799999999999"/>
    <n v="22.119"/>
    <n v="12763.13"/>
    <n v="11949.26"/>
  </r>
  <r>
    <x v="7"/>
    <n v="29"/>
    <x v="16"/>
    <n v="51"/>
    <n v="112"/>
    <n v="20"/>
    <n v="3.1"/>
    <n v="128.452"/>
    <n v="22.21"/>
    <n v="11008.424999999999"/>
    <n v="10233.221"/>
  </r>
  <r>
    <x v="7"/>
    <n v="29"/>
    <x v="17"/>
    <n v="14"/>
    <n v="48"/>
    <n v="18"/>
    <n v="3.1"/>
    <n v="47.942999999999998"/>
    <n v="17.875"/>
    <n v="4182.58"/>
    <n v="3547.8090000000002"/>
  </r>
  <r>
    <x v="7"/>
    <n v="29"/>
    <x v="18"/>
    <n v="5"/>
    <n v="6"/>
    <n v="18"/>
    <n v="2.6"/>
    <n v="5.726"/>
    <n v="16.305"/>
    <n v="512.55600000000004"/>
    <n v="0"/>
  </r>
  <r>
    <x v="7"/>
    <n v="29"/>
    <x v="19"/>
    <n v="0"/>
    <n v="0"/>
    <n v="16"/>
    <n v="0"/>
    <n v="0"/>
    <n v="16"/>
    <n v="0"/>
    <n v="0"/>
  </r>
  <r>
    <x v="7"/>
    <n v="29"/>
    <x v="20"/>
    <n v="0"/>
    <n v="0"/>
    <n v="16"/>
    <n v="0"/>
    <n v="0"/>
    <n v="16"/>
    <n v="0"/>
    <n v="0"/>
  </r>
  <r>
    <x v="7"/>
    <n v="29"/>
    <x v="21"/>
    <n v="0"/>
    <n v="0"/>
    <n v="14.8"/>
    <n v="0"/>
    <n v="0"/>
    <n v="14.8"/>
    <n v="0"/>
    <n v="0"/>
  </r>
  <r>
    <x v="7"/>
    <n v="29"/>
    <x v="22"/>
    <n v="0"/>
    <n v="0"/>
    <n v="14.6"/>
    <n v="1.1000000000000001"/>
    <n v="0"/>
    <n v="14.6"/>
    <n v="0"/>
    <n v="0"/>
  </r>
  <r>
    <x v="7"/>
    <n v="29"/>
    <x v="23"/>
    <n v="0"/>
    <n v="0"/>
    <n v="14.3"/>
    <n v="0.6"/>
    <n v="0"/>
    <n v="14.3"/>
    <n v="0"/>
    <n v="0"/>
  </r>
  <r>
    <x v="7"/>
    <n v="30"/>
    <x v="0"/>
    <n v="0"/>
    <n v="0"/>
    <n v="14.1"/>
    <n v="0"/>
    <n v="0"/>
    <n v="14.1"/>
    <n v="0"/>
    <n v="0"/>
  </r>
  <r>
    <x v="7"/>
    <n v="30"/>
    <x v="1"/>
    <n v="0"/>
    <n v="0"/>
    <n v="13.9"/>
    <n v="0"/>
    <n v="0"/>
    <n v="13.9"/>
    <n v="0"/>
    <n v="0"/>
  </r>
  <r>
    <x v="7"/>
    <n v="30"/>
    <x v="2"/>
    <n v="0"/>
    <n v="0"/>
    <n v="11.7"/>
    <n v="0"/>
    <n v="0"/>
    <n v="11.7"/>
    <n v="0"/>
    <n v="0"/>
  </r>
  <r>
    <x v="7"/>
    <n v="30"/>
    <x v="3"/>
    <n v="0"/>
    <n v="0"/>
    <n v="12.4"/>
    <n v="0"/>
    <n v="0"/>
    <n v="12.4"/>
    <n v="0"/>
    <n v="0"/>
  </r>
  <r>
    <x v="7"/>
    <n v="30"/>
    <x v="4"/>
    <n v="0"/>
    <n v="0"/>
    <n v="12.2"/>
    <n v="0.6"/>
    <n v="0"/>
    <n v="12.2"/>
    <n v="0"/>
    <n v="0"/>
  </r>
  <r>
    <x v="7"/>
    <n v="30"/>
    <x v="5"/>
    <n v="12"/>
    <n v="12"/>
    <n v="13"/>
    <n v="0"/>
    <n v="11.56"/>
    <n v="9.0299999999999994"/>
    <n v="1068.797"/>
    <n v="492.81299999999999"/>
  </r>
  <r>
    <x v="7"/>
    <n v="30"/>
    <x v="6"/>
    <n v="44"/>
    <n v="63"/>
    <n v="14"/>
    <n v="0"/>
    <n v="68.992999999999995"/>
    <n v="12.978"/>
    <n v="6016.5050000000001"/>
    <n v="5345.5630000000001"/>
  </r>
  <r>
    <x v="7"/>
    <n v="30"/>
    <x v="7"/>
    <n v="147"/>
    <n v="143"/>
    <n v="22"/>
    <n v="3.6"/>
    <n v="205.79300000000001"/>
    <n v="25.896999999999998"/>
    <n v="17170.826000000001"/>
    <n v="16255.2"/>
  </r>
  <r>
    <x v="7"/>
    <n v="30"/>
    <x v="8"/>
    <n v="430"/>
    <n v="156"/>
    <n v="23"/>
    <n v="3.1"/>
    <n v="442.94600000000003"/>
    <n v="33.927999999999997"/>
    <n v="36011.082000000002"/>
    <n v="34585.866999999998"/>
  </r>
  <r>
    <x v="7"/>
    <n v="30"/>
    <x v="9"/>
    <n v="388"/>
    <n v="257"/>
    <n v="23"/>
    <n v="3.6"/>
    <n v="591.85"/>
    <n v="37.881"/>
    <n v="47694.332000000002"/>
    <n v="45892.34"/>
  </r>
  <r>
    <x v="7"/>
    <n v="30"/>
    <x v="10"/>
    <n v="256"/>
    <n v="415"/>
    <n v="24"/>
    <n v="3.1"/>
    <n v="669.30899999999997"/>
    <n v="42.076999999999998"/>
    <n v="52923.737999999998"/>
    <n v="50938.027000000002"/>
  </r>
  <r>
    <x v="7"/>
    <n v="30"/>
    <x v="11"/>
    <n v="195"/>
    <n v="427"/>
    <n v="24"/>
    <n v="4.0999999999999996"/>
    <n v="639.10199999999998"/>
    <n v="39.987000000000002"/>
    <n v="51088.718999999997"/>
    <n v="49168.535000000003"/>
  </r>
  <r>
    <x v="7"/>
    <n v="30"/>
    <x v="12"/>
    <n v="233"/>
    <n v="246"/>
    <n v="25"/>
    <n v="4.0999999999999996"/>
    <n v="491.11"/>
    <n v="37.354999999999997"/>
    <n v="39779.055"/>
    <n v="38237.410000000003"/>
  </r>
  <r>
    <x v="7"/>
    <n v="30"/>
    <x v="13"/>
    <n v="368"/>
    <n v="273"/>
    <n v="24"/>
    <n v="4.0999999999999996"/>
    <n v="633.57299999999998"/>
    <n v="39.375"/>
    <n v="50772.358999999997"/>
    <n v="48863.358999999997"/>
  </r>
  <r>
    <x v="7"/>
    <n v="30"/>
    <x v="14"/>
    <n v="235"/>
    <n v="349"/>
    <n v="25"/>
    <n v="5.0999999999999996"/>
    <n v="542.64499999999998"/>
    <n v="37.143999999999998"/>
    <n v="43906.925999999999"/>
    <n v="42232.171999999999"/>
  </r>
  <r>
    <x v="7"/>
    <n v="30"/>
    <x v="15"/>
    <n v="474"/>
    <n v="168"/>
    <n v="25"/>
    <n v="4.0999999999999996"/>
    <n v="465.262"/>
    <n v="36.469000000000001"/>
    <n v="37210.741999999998"/>
    <n v="35748.980000000003"/>
  </r>
  <r>
    <x v="7"/>
    <n v="30"/>
    <x v="16"/>
    <n v="445"/>
    <n v="101"/>
    <n v="25"/>
    <n v="3.1"/>
    <n v="279.113"/>
    <n v="32.468000000000004"/>
    <n v="21622.094000000001"/>
    <n v="20596.984"/>
  </r>
  <r>
    <x v="7"/>
    <n v="30"/>
    <x v="17"/>
    <n v="143"/>
    <n v="62"/>
    <n v="23"/>
    <n v="3.1"/>
    <n v="82.242000000000004"/>
    <n v="24.484999999999999"/>
    <n v="6313.2550000000001"/>
    <n v="5636.3530000000001"/>
  </r>
  <r>
    <x v="7"/>
    <n v="30"/>
    <x v="18"/>
    <n v="8"/>
    <n v="5"/>
    <n v="19"/>
    <n v="3.1"/>
    <n v="4.7839999999999998"/>
    <n v="17.529"/>
    <n v="425.84399999999999"/>
    <n v="0"/>
  </r>
  <r>
    <x v="7"/>
    <n v="30"/>
    <x v="19"/>
    <n v="0"/>
    <n v="0"/>
    <n v="17.8"/>
    <n v="2.9"/>
    <n v="0"/>
    <n v="17.8"/>
    <n v="0"/>
    <n v="0"/>
  </r>
  <r>
    <x v="7"/>
    <n v="30"/>
    <x v="20"/>
    <n v="0"/>
    <n v="0"/>
    <n v="17"/>
    <n v="2.6"/>
    <n v="0"/>
    <n v="17"/>
    <n v="0"/>
    <n v="0"/>
  </r>
  <r>
    <x v="7"/>
    <n v="30"/>
    <x v="21"/>
    <n v="0"/>
    <n v="0"/>
    <n v="14.7"/>
    <n v="2.2999999999999998"/>
    <n v="0"/>
    <n v="14.7"/>
    <n v="0"/>
    <n v="0"/>
  </r>
  <r>
    <x v="7"/>
    <n v="30"/>
    <x v="22"/>
    <n v="0"/>
    <n v="0"/>
    <n v="14.3"/>
    <n v="2"/>
    <n v="0"/>
    <n v="14.3"/>
    <n v="0"/>
    <n v="0"/>
  </r>
  <r>
    <x v="7"/>
    <n v="30"/>
    <x v="23"/>
    <n v="0"/>
    <n v="0"/>
    <n v="14"/>
    <n v="1.8"/>
    <n v="0"/>
    <n v="14"/>
    <n v="0"/>
    <n v="0"/>
  </r>
  <r>
    <x v="7"/>
    <n v="31"/>
    <x v="0"/>
    <n v="0"/>
    <n v="0"/>
    <n v="14.7"/>
    <n v="1.8"/>
    <n v="0"/>
    <n v="14.7"/>
    <n v="0"/>
    <n v="0"/>
  </r>
  <r>
    <x v="7"/>
    <n v="31"/>
    <x v="1"/>
    <n v="0"/>
    <n v="0"/>
    <n v="14.3"/>
    <n v="1.1000000000000001"/>
    <n v="0"/>
    <n v="14.3"/>
    <n v="0"/>
    <n v="0"/>
  </r>
  <r>
    <x v="7"/>
    <n v="31"/>
    <x v="2"/>
    <n v="0"/>
    <n v="0"/>
    <n v="14"/>
    <n v="0.8"/>
    <n v="0"/>
    <n v="14"/>
    <n v="0"/>
    <n v="0"/>
  </r>
  <r>
    <x v="7"/>
    <n v="31"/>
    <x v="3"/>
    <n v="0"/>
    <n v="0"/>
    <n v="13.7"/>
    <n v="0.6"/>
    <n v="0"/>
    <n v="13.7"/>
    <n v="0"/>
    <n v="0"/>
  </r>
  <r>
    <x v="7"/>
    <n v="31"/>
    <x v="4"/>
    <n v="0"/>
    <n v="0"/>
    <n v="13.3"/>
    <n v="0.3"/>
    <n v="0"/>
    <n v="13.3"/>
    <n v="0"/>
    <n v="0"/>
  </r>
  <r>
    <x v="7"/>
    <n v="31"/>
    <x v="5"/>
    <n v="0"/>
    <n v="10"/>
    <n v="13"/>
    <n v="0"/>
    <n v="9.4469999999999992"/>
    <n v="8.9350000000000005"/>
    <n v="873.827"/>
    <n v="301.41500000000002"/>
  </r>
  <r>
    <x v="7"/>
    <n v="31"/>
    <x v="6"/>
    <n v="17"/>
    <n v="80"/>
    <n v="17"/>
    <n v="0"/>
    <n v="79.158000000000001"/>
    <n v="16.545000000000002"/>
    <n v="6982.2280000000001"/>
    <n v="6291.7780000000002"/>
  </r>
  <r>
    <x v="7"/>
    <n v="31"/>
    <x v="7"/>
    <n v="120"/>
    <n v="152"/>
    <n v="19"/>
    <n v="0"/>
    <n v="203.27099999999999"/>
    <n v="26.483000000000001"/>
    <n v="16989.835999999999"/>
    <n v="16078.518"/>
  </r>
  <r>
    <x v="7"/>
    <n v="31"/>
    <x v="8"/>
    <n v="49"/>
    <n v="121"/>
    <n v="23"/>
    <n v="0"/>
    <n v="149.13399999999999"/>
    <n v="29.718"/>
    <n v="12484.596"/>
    <n v="11676.933000000001"/>
  </r>
  <r>
    <x v="7"/>
    <n v="31"/>
    <x v="9"/>
    <n v="86"/>
    <n v="369"/>
    <n v="25"/>
    <n v="0"/>
    <n v="443.84399999999999"/>
    <n v="43.283999999999999"/>
    <n v="34863.648000000001"/>
    <n v="33472.93"/>
  </r>
  <r>
    <x v="7"/>
    <n v="31"/>
    <x v="10"/>
    <n v="235"/>
    <n v="361"/>
    <n v="26"/>
    <n v="2.6"/>
    <n v="602.40700000000004"/>
    <n v="42.737000000000002"/>
    <n v="47472.629000000001"/>
    <n v="45678.214999999997"/>
  </r>
  <r>
    <x v="7"/>
    <n v="31"/>
    <x v="11"/>
    <n v="458"/>
    <n v="236"/>
    <n v="27"/>
    <n v="3.6"/>
    <n v="712.35500000000002"/>
    <n v="45.273000000000003"/>
    <n v="55419.332000000002"/>
    <n v="53342.66"/>
  </r>
  <r>
    <x v="7"/>
    <n v="31"/>
    <x v="12"/>
    <n v="50"/>
    <n v="321"/>
    <n v="26"/>
    <n v="4.0999999999999996"/>
    <n v="373.37200000000001"/>
    <n v="35.716999999999999"/>
    <n v="30491.796999999999"/>
    <n v="29228.396000000001"/>
  </r>
  <r>
    <x v="7"/>
    <n v="31"/>
    <x v="13"/>
    <n v="114"/>
    <n v="333"/>
    <n v="26"/>
    <n v="4.0999999999999996"/>
    <n v="449.18099999999998"/>
    <n v="36.619"/>
    <n v="36509.214999999997"/>
    <n v="35068.883000000002"/>
  </r>
  <r>
    <x v="7"/>
    <n v="31"/>
    <x v="14"/>
    <n v="56"/>
    <n v="293"/>
    <n v="26"/>
    <n v="5.0999999999999996"/>
    <n v="337.58499999999998"/>
    <n v="33.22"/>
    <n v="27886.65"/>
    <n v="26696.02"/>
  </r>
  <r>
    <x v="7"/>
    <n v="31"/>
    <x v="15"/>
    <n v="198"/>
    <n v="224"/>
    <n v="26"/>
    <n v="4.0999999999999996"/>
    <n v="345.62599999999998"/>
    <n v="34.006999999999998"/>
    <n v="28188.736000000001"/>
    <n v="26989.785"/>
  </r>
  <r>
    <x v="7"/>
    <n v="31"/>
    <x v="16"/>
    <n v="60"/>
    <n v="118"/>
    <n v="24"/>
    <n v="4.0999999999999996"/>
    <n v="137.68299999999999"/>
    <n v="26.882999999999999"/>
    <n v="11520.565000000001"/>
    <n v="10734.184999999999"/>
  </r>
  <r>
    <x v="7"/>
    <n v="31"/>
    <x v="17"/>
    <n v="49"/>
    <n v="74"/>
    <n v="22"/>
    <n v="3.1"/>
    <n v="77.522000000000006"/>
    <n v="22.824999999999999"/>
    <n v="6467.6180000000004"/>
    <n v="5787.6030000000001"/>
  </r>
  <r>
    <x v="7"/>
    <n v="31"/>
    <x v="18"/>
    <n v="1"/>
    <n v="4"/>
    <n v="20.8"/>
    <n v="3.4"/>
    <n v="3.879"/>
    <n v="19.378"/>
    <n v="342.44299999999998"/>
    <n v="0"/>
  </r>
  <r>
    <x v="7"/>
    <n v="31"/>
    <x v="19"/>
    <n v="0"/>
    <n v="0"/>
    <n v="20"/>
    <n v="3.6"/>
    <n v="0"/>
    <n v="20"/>
    <n v="0"/>
    <n v="0"/>
  </r>
  <r>
    <x v="7"/>
    <n v="31"/>
    <x v="20"/>
    <n v="0"/>
    <n v="0"/>
    <n v="20"/>
    <n v="3.1"/>
    <n v="0"/>
    <n v="20"/>
    <n v="0"/>
    <n v="0"/>
  </r>
  <r>
    <x v="7"/>
    <n v="31"/>
    <x v="21"/>
    <n v="0"/>
    <n v="0"/>
    <n v="19.7"/>
    <n v="3.2"/>
    <n v="0"/>
    <n v="19.7"/>
    <n v="0"/>
    <n v="0"/>
  </r>
  <r>
    <x v="7"/>
    <n v="31"/>
    <x v="22"/>
    <n v="0"/>
    <n v="0"/>
    <n v="19.3"/>
    <n v="3.3"/>
    <n v="0"/>
    <n v="19.3"/>
    <n v="0"/>
    <n v="0"/>
  </r>
  <r>
    <x v="7"/>
    <n v="31"/>
    <x v="23"/>
    <n v="0"/>
    <n v="0"/>
    <n v="19"/>
    <n v="3.4"/>
    <n v="0"/>
    <n v="19"/>
    <n v="0"/>
    <n v="0"/>
  </r>
  <r>
    <x v="8"/>
    <n v="1"/>
    <x v="0"/>
    <n v="0"/>
    <n v="0"/>
    <n v="18.7"/>
    <n v="3.5"/>
    <n v="0"/>
    <n v="18.7"/>
    <n v="0"/>
    <n v="0"/>
  </r>
  <r>
    <x v="8"/>
    <n v="1"/>
    <x v="1"/>
    <n v="0"/>
    <n v="0"/>
    <n v="18.399999999999999"/>
    <n v="3.6"/>
    <n v="0"/>
    <n v="18.399999999999999"/>
    <n v="0"/>
    <n v="0"/>
  </r>
  <r>
    <x v="8"/>
    <n v="1"/>
    <x v="2"/>
    <n v="0"/>
    <n v="0"/>
    <n v="18"/>
    <n v="3.7"/>
    <n v="0"/>
    <n v="18"/>
    <n v="0"/>
    <n v="0"/>
  </r>
  <r>
    <x v="8"/>
    <n v="1"/>
    <x v="3"/>
    <n v="0"/>
    <n v="0"/>
    <n v="17.7"/>
    <n v="3.8"/>
    <n v="0"/>
    <n v="17.7"/>
    <n v="0"/>
    <n v="0"/>
  </r>
  <r>
    <x v="8"/>
    <n v="1"/>
    <x v="4"/>
    <n v="0"/>
    <n v="0"/>
    <n v="18"/>
    <n v="4.8"/>
    <n v="0"/>
    <n v="18"/>
    <n v="0"/>
    <n v="0"/>
  </r>
  <r>
    <x v="8"/>
    <n v="1"/>
    <x v="5"/>
    <n v="16"/>
    <n v="10"/>
    <n v="18.3"/>
    <n v="3"/>
    <n v="9.5510000000000002"/>
    <n v="16.631"/>
    <n v="840.90700000000004"/>
    <n v="269.096"/>
  </r>
  <r>
    <x v="8"/>
    <n v="1"/>
    <x v="6"/>
    <n v="263"/>
    <n v="63"/>
    <n v="21.1"/>
    <n v="2.5"/>
    <n v="115.70399999999999"/>
    <n v="22.567"/>
    <n v="8620.1530000000002"/>
    <n v="7895.8909999999996"/>
  </r>
  <r>
    <x v="8"/>
    <n v="1"/>
    <x v="7"/>
    <n v="282"/>
    <n v="122"/>
    <n v="22.7"/>
    <n v="3.6"/>
    <n v="245.935"/>
    <n v="27.797999999999998"/>
    <n v="20007.312999999998"/>
    <n v="19022.701000000001"/>
  </r>
  <r>
    <x v="8"/>
    <n v="1"/>
    <x v="8"/>
    <n v="637"/>
    <n v="125"/>
    <n v="24.4"/>
    <n v="3"/>
    <n v="545.63900000000001"/>
    <n v="38.296999999999997"/>
    <n v="43285.648000000001"/>
    <n v="41631.296999999999"/>
  </r>
  <r>
    <x v="8"/>
    <n v="1"/>
    <x v="9"/>
    <n v="708"/>
    <n v="158"/>
    <n v="23.8"/>
    <n v="4.0999999999999996"/>
    <n v="748.55899999999997"/>
    <n v="42.061"/>
    <n v="58990.402000000002"/>
    <n v="56779.879000000001"/>
  </r>
  <r>
    <x v="8"/>
    <n v="1"/>
    <x v="10"/>
    <n v="340"/>
    <n v="281"/>
    <n v="23.8"/>
    <n v="3.6"/>
    <n v="613.404"/>
    <n v="40.106999999999999"/>
    <n v="48983.898000000001"/>
    <n v="47137.464999999997"/>
  </r>
  <r>
    <x v="8"/>
    <n v="1"/>
    <x v="11"/>
    <n v="91"/>
    <n v="389"/>
    <n v="24.4"/>
    <n v="4.5999999999999996"/>
    <n v="486.32400000000001"/>
    <n v="35.941000000000003"/>
    <n v="39671.953000000001"/>
    <n v="38133.68"/>
  </r>
  <r>
    <x v="8"/>
    <n v="1"/>
    <x v="12"/>
    <n v="68"/>
    <n v="388"/>
    <n v="24.4"/>
    <n v="5.0999999999999996"/>
    <n v="462.38900000000001"/>
    <n v="34.436"/>
    <n v="38000.582000000002"/>
    <n v="36514.491999999998"/>
  </r>
  <r>
    <x v="8"/>
    <n v="1"/>
    <x v="13"/>
    <n v="87"/>
    <n v="323"/>
    <n v="24.4"/>
    <n v="5.6"/>
    <n v="404.887"/>
    <n v="32.625999999999998"/>
    <n v="33563.519999999997"/>
    <n v="32211.342000000001"/>
  </r>
  <r>
    <x v="8"/>
    <n v="1"/>
    <x v="14"/>
    <n v="107"/>
    <n v="313"/>
    <n v="22.7"/>
    <n v="4.0999999999999996"/>
    <n v="398.166"/>
    <n v="32.152999999999999"/>
    <n v="33044.245999999999"/>
    <n v="31707.303"/>
  </r>
  <r>
    <x v="8"/>
    <n v="1"/>
    <x v="15"/>
    <n v="47"/>
    <n v="245"/>
    <n v="21.1"/>
    <n v="6.1"/>
    <n v="272.10199999999998"/>
    <n v="26.045000000000002"/>
    <n v="23216.756000000001"/>
    <n v="22150.782999999999"/>
  </r>
  <r>
    <x v="8"/>
    <n v="1"/>
    <x v="16"/>
    <n v="33"/>
    <n v="79"/>
    <n v="20"/>
    <n v="4.0999999999999996"/>
    <n v="88.876000000000005"/>
    <n v="21.37"/>
    <n v="7651.2920000000004"/>
    <n v="6947.1409999999996"/>
  </r>
  <r>
    <x v="8"/>
    <n v="1"/>
    <x v="17"/>
    <n v="75"/>
    <n v="47"/>
    <n v="18.8"/>
    <n v="3"/>
    <n v="56.527999999999999"/>
    <n v="18.786999999999999"/>
    <n v="4587.38"/>
    <n v="3944.7240000000002"/>
  </r>
  <r>
    <x v="8"/>
    <n v="1"/>
    <x v="18"/>
    <n v="6"/>
    <n v="3"/>
    <n v="17.7"/>
    <n v="3.6"/>
    <n v="2.91"/>
    <n v="16.123000000000001"/>
    <n v="260.66000000000003"/>
    <n v="0"/>
  </r>
  <r>
    <x v="8"/>
    <n v="1"/>
    <x v="19"/>
    <n v="0"/>
    <n v="0"/>
    <n v="16.600000000000001"/>
    <n v="5.0999999999999996"/>
    <n v="0"/>
    <n v="16.600000000000001"/>
    <n v="0"/>
    <n v="0"/>
  </r>
  <r>
    <x v="8"/>
    <n v="1"/>
    <x v="20"/>
    <n v="0"/>
    <n v="0"/>
    <n v="15"/>
    <n v="3.6"/>
    <n v="0"/>
    <n v="15"/>
    <n v="0"/>
    <n v="0"/>
  </r>
  <r>
    <x v="8"/>
    <n v="1"/>
    <x v="21"/>
    <n v="0"/>
    <n v="0"/>
    <n v="14.6"/>
    <n v="3.3"/>
    <n v="0"/>
    <n v="14.6"/>
    <n v="0"/>
    <n v="0"/>
  </r>
  <r>
    <x v="8"/>
    <n v="1"/>
    <x v="22"/>
    <n v="0"/>
    <n v="0"/>
    <n v="14.3"/>
    <n v="3.5"/>
    <n v="0"/>
    <n v="14.3"/>
    <n v="0"/>
    <n v="0"/>
  </r>
  <r>
    <x v="8"/>
    <n v="1"/>
    <x v="23"/>
    <n v="0"/>
    <n v="0"/>
    <n v="13.9"/>
    <n v="2.8"/>
    <n v="0"/>
    <n v="13.9"/>
    <n v="0"/>
    <n v="0"/>
  </r>
  <r>
    <x v="8"/>
    <n v="2"/>
    <x v="0"/>
    <n v="0"/>
    <n v="0"/>
    <n v="13.6"/>
    <n v="2"/>
    <n v="0"/>
    <n v="13.6"/>
    <n v="0"/>
    <n v="0"/>
  </r>
  <r>
    <x v="8"/>
    <n v="2"/>
    <x v="1"/>
    <n v="0"/>
    <n v="0"/>
    <n v="13.2"/>
    <n v="3.6"/>
    <n v="0"/>
    <n v="13.2"/>
    <n v="0"/>
    <n v="0"/>
  </r>
  <r>
    <x v="8"/>
    <n v="2"/>
    <x v="2"/>
    <n v="0"/>
    <n v="0"/>
    <n v="12.9"/>
    <n v="2.2999999999999998"/>
    <n v="0"/>
    <n v="12.9"/>
    <n v="0"/>
    <n v="0"/>
  </r>
  <r>
    <x v="8"/>
    <n v="2"/>
    <x v="3"/>
    <n v="0"/>
    <n v="0"/>
    <n v="11.5"/>
    <n v="2.1"/>
    <n v="0"/>
    <n v="11.5"/>
    <n v="0"/>
    <n v="0"/>
  </r>
  <r>
    <x v="8"/>
    <n v="2"/>
    <x v="4"/>
    <n v="0"/>
    <n v="0"/>
    <n v="10.199999999999999"/>
    <n v="2.2999999999999998"/>
    <n v="0"/>
    <n v="10.199999999999999"/>
    <n v="0"/>
    <n v="0"/>
  </r>
  <r>
    <x v="8"/>
    <n v="2"/>
    <x v="5"/>
    <n v="46"/>
    <n v="9"/>
    <n v="8.8000000000000007"/>
    <n v="2"/>
    <n v="7.6120000000000001"/>
    <n v="6.54"/>
    <n v="668.971"/>
    <n v="100.297"/>
  </r>
  <r>
    <x v="8"/>
    <n v="2"/>
    <x v="6"/>
    <n v="250"/>
    <n v="74"/>
    <n v="13.8"/>
    <n v="0"/>
    <n v="122.398"/>
    <n v="15.895"/>
    <n v="9560.5730000000003"/>
    <n v="8816.4840000000004"/>
  </r>
  <r>
    <x v="8"/>
    <n v="2"/>
    <x v="7"/>
    <n v="691"/>
    <n v="66"/>
    <n v="16.600000000000001"/>
    <n v="3.6"/>
    <n v="370.26600000000002"/>
    <n v="24.875"/>
    <n v="29706.436000000002"/>
    <n v="28465.217000000001"/>
  </r>
  <r>
    <x v="8"/>
    <n v="2"/>
    <x v="8"/>
    <n v="792"/>
    <n v="86"/>
    <n v="17.7"/>
    <n v="4.0999999999999996"/>
    <n v="601.36099999999999"/>
    <n v="32.024999999999999"/>
    <n v="49099.214999999997"/>
    <n v="47248.781000000003"/>
  </r>
  <r>
    <x v="8"/>
    <n v="2"/>
    <x v="9"/>
    <n v="652"/>
    <n v="188"/>
    <n v="18.8"/>
    <n v="5.0999999999999996"/>
    <n v="734.83699999999999"/>
    <n v="35.031999999999996"/>
    <n v="60001.262000000002"/>
    <n v="57752.063000000002"/>
  </r>
  <r>
    <x v="8"/>
    <n v="2"/>
    <x v="10"/>
    <n v="747"/>
    <n v="147"/>
    <n v="18.8"/>
    <n v="4.5999999999999996"/>
    <n v="853.78200000000004"/>
    <n v="39.095999999999997"/>
    <n v="68508.148000000001"/>
    <n v="65919.648000000001"/>
  </r>
  <r>
    <x v="8"/>
    <n v="2"/>
    <x v="11"/>
    <n v="889"/>
    <n v="114"/>
    <n v="18.3"/>
    <n v="5.0999999999999996"/>
    <n v="992.02099999999996"/>
    <n v="40.716999999999999"/>
    <n v="78998.383000000002"/>
    <n v="75957.523000000001"/>
  </r>
  <r>
    <x v="8"/>
    <n v="2"/>
    <x v="12"/>
    <n v="887"/>
    <n v="113"/>
    <n v="18.3"/>
    <n v="4.0999999999999996"/>
    <n v="982.93399999999997"/>
    <n v="43.411000000000001"/>
    <n v="77200.531000000003"/>
    <n v="74239.866999999998"/>
  </r>
  <r>
    <x v="8"/>
    <n v="2"/>
    <x v="13"/>
    <n v="798"/>
    <n v="119"/>
    <n v="18.8"/>
    <n v="3.6"/>
    <n v="853.87800000000004"/>
    <n v="41.823"/>
    <n v="67548.516000000003"/>
    <n v="64999.527000000002"/>
  </r>
  <r>
    <x v="8"/>
    <n v="2"/>
    <x v="14"/>
    <n v="709"/>
    <n v="132"/>
    <n v="19"/>
    <n v="4.4000000000000004"/>
    <n v="697.52599999999995"/>
    <n v="36.433999999999997"/>
    <n v="56452.934000000001"/>
    <n v="54337.968999999997"/>
  </r>
  <r>
    <x v="8"/>
    <n v="2"/>
    <x v="15"/>
    <n v="639"/>
    <n v="120"/>
    <n v="18.8"/>
    <n v="5.0999999999999996"/>
    <n v="513.63400000000001"/>
    <n v="30.367000000000001"/>
    <n v="42124.667999999998"/>
    <n v="40508.093999999997"/>
  </r>
  <r>
    <x v="8"/>
    <n v="2"/>
    <x v="16"/>
    <n v="457"/>
    <n v="123"/>
    <n v="18.8"/>
    <n v="5.0999999999999996"/>
    <n v="302.346"/>
    <n v="25.256"/>
    <n v="24287.305"/>
    <n v="23193.412"/>
  </r>
  <r>
    <x v="8"/>
    <n v="2"/>
    <x v="17"/>
    <n v="239"/>
    <n v="50"/>
    <n v="17.7"/>
    <n v="4.0999999999999996"/>
    <n v="84.367999999999995"/>
    <n v="19.003"/>
    <n v="6141.1270000000004"/>
    <n v="5467.6859999999997"/>
  </r>
  <r>
    <x v="8"/>
    <n v="2"/>
    <x v="18"/>
    <n v="14"/>
    <n v="3"/>
    <n v="13.3"/>
    <n v="0"/>
    <n v="2.91"/>
    <n v="10.285"/>
    <n v="267.52499999999998"/>
    <n v="0"/>
  </r>
  <r>
    <x v="8"/>
    <n v="2"/>
    <x v="19"/>
    <n v="0"/>
    <n v="0"/>
    <n v="11.6"/>
    <n v="2.5"/>
    <n v="0"/>
    <n v="11.6"/>
    <n v="0"/>
    <n v="0"/>
  </r>
  <r>
    <x v="8"/>
    <n v="2"/>
    <x v="20"/>
    <n v="0"/>
    <n v="0"/>
    <n v="11.4"/>
    <n v="2.4"/>
    <n v="0"/>
    <n v="11.4"/>
    <n v="0"/>
    <n v="0"/>
  </r>
  <r>
    <x v="8"/>
    <n v="2"/>
    <x v="21"/>
    <n v="0"/>
    <n v="0"/>
    <n v="10.1"/>
    <n v="2.2000000000000002"/>
    <n v="0"/>
    <n v="10.1"/>
    <n v="0"/>
    <n v="0"/>
  </r>
  <r>
    <x v="8"/>
    <n v="2"/>
    <x v="22"/>
    <n v="0"/>
    <n v="0"/>
    <n v="9.9"/>
    <n v="2.1"/>
    <n v="0"/>
    <n v="9.9"/>
    <n v="0"/>
    <n v="0"/>
  </r>
  <r>
    <x v="8"/>
    <n v="2"/>
    <x v="23"/>
    <n v="0"/>
    <n v="0"/>
    <n v="7.6"/>
    <n v="2"/>
    <n v="0"/>
    <n v="7.6"/>
    <n v="0"/>
    <n v="0"/>
  </r>
  <r>
    <x v="8"/>
    <n v="3"/>
    <x v="0"/>
    <n v="0"/>
    <n v="0"/>
    <n v="7.4"/>
    <n v="1.9"/>
    <n v="0"/>
    <n v="7.4"/>
    <n v="0"/>
    <n v="0"/>
  </r>
  <r>
    <x v="8"/>
    <n v="3"/>
    <x v="1"/>
    <n v="0"/>
    <n v="0"/>
    <n v="7.1"/>
    <n v="1.7"/>
    <n v="0"/>
    <n v="7.1"/>
    <n v="0"/>
    <n v="0"/>
  </r>
  <r>
    <x v="8"/>
    <n v="3"/>
    <x v="2"/>
    <n v="0"/>
    <n v="0"/>
    <n v="6.9"/>
    <n v="1.6"/>
    <n v="0"/>
    <n v="6.9"/>
    <n v="0"/>
    <n v="0"/>
  </r>
  <r>
    <x v="8"/>
    <n v="3"/>
    <x v="3"/>
    <n v="0"/>
    <n v="0"/>
    <n v="7.6"/>
    <n v="1.8"/>
    <n v="0"/>
    <n v="7.6"/>
    <n v="0"/>
    <n v="0"/>
  </r>
  <r>
    <x v="8"/>
    <n v="3"/>
    <x v="4"/>
    <n v="0"/>
    <n v="0"/>
    <n v="6.4"/>
    <n v="1.8"/>
    <n v="0"/>
    <n v="6.4"/>
    <n v="0"/>
    <n v="0"/>
  </r>
  <r>
    <x v="8"/>
    <n v="3"/>
    <x v="5"/>
    <n v="31"/>
    <n v="9"/>
    <n v="6.1"/>
    <n v="2"/>
    <n v="8.3130000000000006"/>
    <n v="3.802"/>
    <n v="754.53300000000002"/>
    <n v="184.29900000000001"/>
  </r>
  <r>
    <x v="8"/>
    <n v="3"/>
    <x v="6"/>
    <n v="303"/>
    <n v="49"/>
    <n v="10.5"/>
    <n v="2"/>
    <n v="109.60899999999999"/>
    <n v="11.599"/>
    <n v="8269.6959999999999"/>
    <n v="7552.7449999999999"/>
  </r>
  <r>
    <x v="8"/>
    <n v="3"/>
    <x v="7"/>
    <n v="396"/>
    <n v="97"/>
    <n v="13.8"/>
    <n v="0"/>
    <n v="273.14800000000002"/>
    <n v="24.722999999999999"/>
    <n v="22281.73"/>
    <n v="21239.822"/>
  </r>
  <r>
    <x v="8"/>
    <n v="3"/>
    <x v="8"/>
    <n v="61"/>
    <n v="149"/>
    <n v="16.600000000000001"/>
    <n v="0"/>
    <n v="184.88399999999999"/>
    <n v="25.706"/>
    <n v="15774.672"/>
    <n v="14891.994000000001"/>
  </r>
  <r>
    <x v="8"/>
    <n v="3"/>
    <x v="9"/>
    <n v="4"/>
    <n v="186"/>
    <n v="17.7"/>
    <n v="3.6"/>
    <n v="182.37200000000001"/>
    <n v="21.292000000000002"/>
    <n v="15955.882"/>
    <n v="15068.965"/>
  </r>
  <r>
    <x v="8"/>
    <n v="3"/>
    <x v="10"/>
    <n v="789"/>
    <n v="152"/>
    <n v="18.3"/>
    <n v="3"/>
    <n v="896.86099999999999"/>
    <n v="41.255000000000003"/>
    <n v="71181.358999999997"/>
    <n v="68481.148000000001"/>
  </r>
  <r>
    <x v="8"/>
    <n v="3"/>
    <x v="11"/>
    <n v="131"/>
    <n v="529"/>
    <n v="18.8"/>
    <n v="3"/>
    <n v="679.31700000000001"/>
    <n v="38.448"/>
    <n v="54726.781000000003"/>
    <n v="52675.563000000002"/>
  </r>
  <r>
    <x v="8"/>
    <n v="3"/>
    <x v="12"/>
    <n v="102"/>
    <n v="539"/>
    <n v="18.8"/>
    <n v="0"/>
    <n v="661.654"/>
    <n v="49.418999999999997"/>
    <n v="50369.52"/>
    <n v="48474.707000000002"/>
  </r>
  <r>
    <x v="8"/>
    <n v="3"/>
    <x v="13"/>
    <n v="279"/>
    <n v="278"/>
    <n v="19.399999999999999"/>
    <n v="4.0999999999999996"/>
    <n v="547.779"/>
    <n v="33.223999999999997"/>
    <n v="45258.464999999997"/>
    <n v="43538.866999999998"/>
  </r>
  <r>
    <x v="8"/>
    <n v="3"/>
    <x v="14"/>
    <n v="170"/>
    <n v="357"/>
    <n v="19.399999999999999"/>
    <n v="2.5"/>
    <n v="500.76900000000001"/>
    <n v="34.012"/>
    <n v="41165.125"/>
    <n v="39579.43"/>
  </r>
  <r>
    <x v="8"/>
    <n v="3"/>
    <x v="15"/>
    <n v="67"/>
    <n v="258"/>
    <n v="19.399999999999999"/>
    <n v="3"/>
    <n v="297.77100000000002"/>
    <n v="27.556000000000001"/>
    <n v="25199.918000000001"/>
    <n v="24081.914000000001"/>
  </r>
  <r>
    <x v="8"/>
    <n v="3"/>
    <x v="16"/>
    <n v="509"/>
    <n v="96"/>
    <n v="17.2"/>
    <n v="3"/>
    <n v="295.57"/>
    <n v="24.562000000000001"/>
    <n v="23570.75"/>
    <n v="22495.585999999999"/>
  </r>
  <r>
    <x v="8"/>
    <n v="3"/>
    <x v="17"/>
    <n v="226"/>
    <n v="59"/>
    <n v="15.5"/>
    <n v="2.5"/>
    <n v="90.376999999999995"/>
    <n v="17.315999999999999"/>
    <n v="6801.8710000000001"/>
    <n v="6115.0889999999999"/>
  </r>
  <r>
    <x v="8"/>
    <n v="3"/>
    <x v="18"/>
    <n v="17"/>
    <n v="2"/>
    <n v="12.7"/>
    <n v="0"/>
    <n v="1.94"/>
    <n v="9.6809999999999992"/>
    <n v="178.82400000000001"/>
    <n v="0"/>
  </r>
  <r>
    <x v="8"/>
    <n v="3"/>
    <x v="19"/>
    <n v="0"/>
    <n v="0"/>
    <n v="11.1"/>
    <n v="0"/>
    <n v="0"/>
    <n v="11.1"/>
    <n v="0"/>
    <n v="0"/>
  </r>
  <r>
    <x v="8"/>
    <n v="3"/>
    <x v="20"/>
    <n v="0"/>
    <n v="0"/>
    <n v="10"/>
    <n v="0"/>
    <n v="0"/>
    <n v="10"/>
    <n v="0"/>
    <n v="0"/>
  </r>
  <r>
    <x v="8"/>
    <n v="3"/>
    <x v="21"/>
    <n v="0"/>
    <n v="0"/>
    <n v="8.1"/>
    <n v="0.2"/>
    <n v="0"/>
    <n v="8.1"/>
    <n v="0"/>
    <n v="0"/>
  </r>
  <r>
    <x v="8"/>
    <n v="3"/>
    <x v="22"/>
    <n v="0"/>
    <n v="0"/>
    <n v="7.2"/>
    <n v="0.4"/>
    <n v="0"/>
    <n v="7.2"/>
    <n v="0"/>
    <n v="0"/>
  </r>
  <r>
    <x v="8"/>
    <n v="3"/>
    <x v="23"/>
    <n v="0"/>
    <n v="0"/>
    <n v="6.2"/>
    <n v="0.7"/>
    <n v="0"/>
    <n v="6.2"/>
    <n v="0"/>
    <n v="0"/>
  </r>
  <r>
    <x v="8"/>
    <n v="4"/>
    <x v="0"/>
    <n v="0"/>
    <n v="0"/>
    <n v="6.3"/>
    <n v="0.9"/>
    <n v="0"/>
    <n v="6.3"/>
    <n v="0"/>
    <n v="0"/>
  </r>
  <r>
    <x v="8"/>
    <n v="4"/>
    <x v="1"/>
    <n v="0"/>
    <n v="0"/>
    <n v="6.4"/>
    <n v="2.6"/>
    <n v="0"/>
    <n v="6.4"/>
    <n v="0"/>
    <n v="0"/>
  </r>
  <r>
    <x v="8"/>
    <n v="4"/>
    <x v="2"/>
    <n v="0"/>
    <n v="0"/>
    <n v="6.5"/>
    <n v="1.3"/>
    <n v="0"/>
    <n v="6.5"/>
    <n v="0"/>
    <n v="0"/>
  </r>
  <r>
    <x v="8"/>
    <n v="4"/>
    <x v="3"/>
    <n v="0"/>
    <n v="0"/>
    <n v="6.5"/>
    <n v="1.6"/>
    <n v="0"/>
    <n v="6.5"/>
    <n v="0"/>
    <n v="0"/>
  </r>
  <r>
    <x v="8"/>
    <n v="4"/>
    <x v="4"/>
    <n v="0"/>
    <n v="0"/>
    <n v="6.6"/>
    <n v="1.8"/>
    <n v="0"/>
    <n v="6.6"/>
    <n v="0"/>
    <n v="0"/>
  </r>
  <r>
    <x v="8"/>
    <n v="4"/>
    <x v="5"/>
    <n v="11"/>
    <n v="10"/>
    <n v="7.7"/>
    <n v="2"/>
    <n v="9.5370000000000008"/>
    <n v="5.468"/>
    <n v="883.37300000000005"/>
    <n v="310.78500000000003"/>
  </r>
  <r>
    <x v="8"/>
    <n v="4"/>
    <x v="6"/>
    <n v="193"/>
    <n v="57"/>
    <n v="11.6"/>
    <n v="0"/>
    <n v="94.418999999999997"/>
    <n v="11.526999999999999"/>
    <n v="7518.4210000000003"/>
    <n v="6817.0039999999999"/>
  </r>
  <r>
    <x v="8"/>
    <n v="4"/>
    <x v="7"/>
    <n v="498"/>
    <n v="104"/>
    <n v="14.4"/>
    <n v="4.0999999999999996"/>
    <n v="323.80700000000002"/>
    <n v="21.061"/>
    <n v="26772.598000000002"/>
    <n v="25612.381000000001"/>
  </r>
  <r>
    <x v="8"/>
    <n v="4"/>
    <x v="8"/>
    <n v="66"/>
    <n v="129"/>
    <n v="14.4"/>
    <n v="3"/>
    <n v="172.529"/>
    <n v="18.443999999999999"/>
    <n v="15213.052"/>
    <n v="14343.439"/>
  </r>
  <r>
    <x v="8"/>
    <n v="4"/>
    <x v="9"/>
    <n v="36"/>
    <n v="358"/>
    <n v="17.7"/>
    <n v="4.0999999999999996"/>
    <n v="382.57100000000003"/>
    <n v="26.087"/>
    <n v="32720.456999999999"/>
    <n v="31392.967000000001"/>
  </r>
  <r>
    <x v="8"/>
    <n v="4"/>
    <x v="10"/>
    <n v="101"/>
    <n v="271"/>
    <n v="17.2"/>
    <n v="5.0999999999999996"/>
    <n v="374.57"/>
    <n v="24.943000000000001"/>
    <n v="32213.794999999998"/>
    <n v="30901.021000000001"/>
  </r>
  <r>
    <x v="8"/>
    <n v="4"/>
    <x v="11"/>
    <n v="105"/>
    <n v="518"/>
    <n v="17.7"/>
    <n v="5.0999999999999996"/>
    <n v="642.28899999999999"/>
    <n v="31.373000000000001"/>
    <n v="53580.57"/>
    <n v="51571.125"/>
  </r>
  <r>
    <x v="8"/>
    <n v="4"/>
    <x v="12"/>
    <n v="34"/>
    <n v="534"/>
    <n v="17.7"/>
    <n v="5.6"/>
    <n v="571.20100000000002"/>
    <n v="29.695"/>
    <n v="48038.542999999998"/>
    <n v="46224.741999999998"/>
  </r>
  <r>
    <x v="8"/>
    <n v="4"/>
    <x v="13"/>
    <n v="35"/>
    <n v="337"/>
    <n v="17.2"/>
    <n v="5.0999999999999996"/>
    <n v="373.678"/>
    <n v="25.355"/>
    <n v="32078.748"/>
    <n v="30769.884999999998"/>
  </r>
  <r>
    <x v="8"/>
    <n v="4"/>
    <x v="14"/>
    <n v="82"/>
    <n v="166"/>
    <n v="17.7"/>
    <n v="5.0999999999999996"/>
    <n v="232.679"/>
    <n v="22.262"/>
    <n v="20227.763999999999"/>
    <n v="19237.675999999999"/>
  </r>
  <r>
    <x v="8"/>
    <n v="4"/>
    <x v="15"/>
    <n v="62"/>
    <n v="146"/>
    <n v="17.7"/>
    <n v="3"/>
    <n v="179.631"/>
    <n v="21.635000000000002"/>
    <n v="15595.210999999999"/>
    <n v="14716.718999999999"/>
  </r>
  <r>
    <x v="8"/>
    <n v="4"/>
    <x v="16"/>
    <n v="39"/>
    <n v="72"/>
    <n v="17.7"/>
    <n v="4.0999999999999996"/>
    <n v="84.027000000000001"/>
    <n v="18.623999999999999"/>
    <n v="7291.5709999999999"/>
    <n v="6594.8059999999996"/>
  </r>
  <r>
    <x v="8"/>
    <n v="4"/>
    <x v="17"/>
    <n v="167"/>
    <n v="47"/>
    <n v="16.100000000000001"/>
    <n v="5.0999999999999996"/>
    <n v="69.099000000000004"/>
    <n v="16.292000000000002"/>
    <n v="5261.6180000000004"/>
    <n v="4605.7039999999997"/>
  </r>
  <r>
    <x v="8"/>
    <n v="4"/>
    <x v="18"/>
    <n v="0"/>
    <n v="2"/>
    <n v="15"/>
    <n v="4.0999999999999996"/>
    <n v="1.94"/>
    <n v="13.452"/>
    <n v="175.86799999999999"/>
    <n v="0"/>
  </r>
  <r>
    <x v="8"/>
    <n v="4"/>
    <x v="19"/>
    <n v="0"/>
    <n v="0"/>
    <n v="13.8"/>
    <n v="3"/>
    <n v="0"/>
    <n v="13.8"/>
    <n v="0"/>
    <n v="0"/>
  </r>
  <r>
    <x v="8"/>
    <n v="4"/>
    <x v="20"/>
    <n v="0"/>
    <n v="0"/>
    <n v="13.3"/>
    <n v="3"/>
    <n v="0"/>
    <n v="13.3"/>
    <n v="0"/>
    <n v="0"/>
  </r>
  <r>
    <x v="8"/>
    <n v="4"/>
    <x v="21"/>
    <n v="0"/>
    <n v="0"/>
    <n v="13.4"/>
    <n v="2.7"/>
    <n v="0"/>
    <n v="13.4"/>
    <n v="0"/>
    <n v="0"/>
  </r>
  <r>
    <x v="8"/>
    <n v="4"/>
    <x v="22"/>
    <n v="0"/>
    <n v="0"/>
    <n v="13.4"/>
    <n v="2.4"/>
    <n v="0"/>
    <n v="13.4"/>
    <n v="0"/>
    <n v="0"/>
  </r>
  <r>
    <x v="8"/>
    <n v="4"/>
    <x v="23"/>
    <n v="0"/>
    <n v="0"/>
    <n v="14.5"/>
    <n v="3.2"/>
    <n v="0"/>
    <n v="14.5"/>
    <n v="0"/>
    <n v="0"/>
  </r>
  <r>
    <x v="8"/>
    <n v="5"/>
    <x v="0"/>
    <n v="0"/>
    <n v="0"/>
    <n v="12.5"/>
    <n v="1.9"/>
    <n v="0"/>
    <n v="12.5"/>
    <n v="0"/>
    <n v="0"/>
  </r>
  <r>
    <x v="8"/>
    <n v="5"/>
    <x v="1"/>
    <n v="0"/>
    <n v="0"/>
    <n v="12.6"/>
    <n v="2.6"/>
    <n v="0"/>
    <n v="12.6"/>
    <n v="0"/>
    <n v="0"/>
  </r>
  <r>
    <x v="8"/>
    <n v="5"/>
    <x v="2"/>
    <n v="0"/>
    <n v="0"/>
    <n v="12.6"/>
    <n v="1.3"/>
    <n v="0"/>
    <n v="12.6"/>
    <n v="0"/>
    <n v="0"/>
  </r>
  <r>
    <x v="8"/>
    <n v="5"/>
    <x v="3"/>
    <n v="0"/>
    <n v="0"/>
    <n v="12.7"/>
    <n v="2.6"/>
    <n v="0"/>
    <n v="12.7"/>
    <n v="0"/>
    <n v="0"/>
  </r>
  <r>
    <x v="8"/>
    <n v="5"/>
    <x v="4"/>
    <n v="0"/>
    <n v="0"/>
    <n v="10.7"/>
    <n v="2.2999999999999998"/>
    <n v="0"/>
    <n v="10.7"/>
    <n v="0"/>
    <n v="0"/>
  </r>
  <r>
    <x v="8"/>
    <n v="5"/>
    <x v="5"/>
    <n v="3"/>
    <n v="9"/>
    <n v="8.8000000000000007"/>
    <n v="2"/>
    <n v="8.6379999999999999"/>
    <n v="6.5659999999999998"/>
    <n v="803.66600000000005"/>
    <n v="232.535"/>
  </r>
  <r>
    <x v="8"/>
    <n v="5"/>
    <x v="6"/>
    <n v="192"/>
    <n v="66"/>
    <n v="11.1"/>
    <n v="2.5"/>
    <n v="103.001"/>
    <n v="11.965"/>
    <n v="8292.3619999999992"/>
    <n v="7574.9390000000003"/>
  </r>
  <r>
    <x v="8"/>
    <n v="5"/>
    <x v="7"/>
    <n v="34"/>
    <n v="104"/>
    <n v="12.2"/>
    <n v="3"/>
    <n v="115.581"/>
    <n v="13.776"/>
    <n v="10351.764999999999"/>
    <n v="9590.7620000000006"/>
  </r>
  <r>
    <x v="8"/>
    <n v="5"/>
    <x v="8"/>
    <n v="526"/>
    <n v="170"/>
    <n v="14.4"/>
    <n v="4.0999999999999996"/>
    <n v="517.78800000000001"/>
    <n v="25.978000000000002"/>
    <n v="43693.773000000001"/>
    <n v="42026.035000000003"/>
  </r>
  <r>
    <x v="8"/>
    <n v="5"/>
    <x v="9"/>
    <n v="512"/>
    <n v="238"/>
    <n v="17.2"/>
    <n v="4.0999999999999996"/>
    <n v="670.98900000000003"/>
    <n v="33.633000000000003"/>
    <n v="55189.027000000002"/>
    <n v="53120.84"/>
  </r>
  <r>
    <x v="8"/>
    <n v="5"/>
    <x v="10"/>
    <n v="568"/>
    <n v="206"/>
    <n v="17.7"/>
    <n v="5.0999999999999996"/>
    <n v="755.71100000000001"/>
    <n v="34.537999999999997"/>
    <n v="62033.983999999997"/>
    <n v="59705.949000000001"/>
  </r>
  <r>
    <x v="8"/>
    <n v="5"/>
    <x v="11"/>
    <n v="215"/>
    <n v="409"/>
    <n v="18.3"/>
    <n v="4.5999999999999996"/>
    <n v="639.96799999999996"/>
    <n v="33.706000000000003"/>
    <n v="52781.358999999997"/>
    <n v="50800.773000000001"/>
  </r>
  <r>
    <x v="8"/>
    <n v="5"/>
    <x v="12"/>
    <n v="101"/>
    <n v="187"/>
    <n v="18.3"/>
    <n v="5.6"/>
    <n v="291.404"/>
    <n v="24.388999999999999"/>
    <n v="25130.085999999999"/>
    <n v="24013.937999999998"/>
  </r>
  <r>
    <x v="8"/>
    <n v="5"/>
    <x v="13"/>
    <n v="48"/>
    <n v="367"/>
    <n v="19.399999999999999"/>
    <n v="5.0999999999999996"/>
    <n v="417.65699999999998"/>
    <n v="27.925000000000001"/>
    <n v="35419.112999999998"/>
    <n v="34011.75"/>
  </r>
  <r>
    <x v="8"/>
    <n v="5"/>
    <x v="14"/>
    <n v="48"/>
    <n v="365"/>
    <n v="18.8"/>
    <n v="5.0999999999999996"/>
    <n v="409.33199999999999"/>
    <n v="27.417999999999999"/>
    <n v="34778.93"/>
    <n v="33390.737999999998"/>
  </r>
  <r>
    <x v="8"/>
    <n v="5"/>
    <x v="15"/>
    <n v="489"/>
    <n v="141"/>
    <n v="18.3"/>
    <n v="5.0999999999999996"/>
    <n v="439.30200000000002"/>
    <n v="27.559000000000001"/>
    <n v="36566.711000000003"/>
    <n v="35124.633000000002"/>
  </r>
  <r>
    <x v="8"/>
    <n v="5"/>
    <x v="16"/>
    <n v="346"/>
    <n v="129"/>
    <n v="18.3"/>
    <n v="5.0999999999999996"/>
    <n v="259.88600000000002"/>
    <n v="23.63"/>
    <n v="21168.835999999999"/>
    <n v="20155.184000000001"/>
  </r>
  <r>
    <x v="8"/>
    <n v="5"/>
    <x v="17"/>
    <n v="103"/>
    <n v="56"/>
    <n v="17.7"/>
    <n v="4.0999999999999996"/>
    <n v="67.878"/>
    <n v="18.457000000000001"/>
    <n v="5455.9859999999999"/>
    <n v="4796.2209999999995"/>
  </r>
  <r>
    <x v="8"/>
    <n v="5"/>
    <x v="18"/>
    <n v="0"/>
    <n v="1"/>
    <n v="17.7"/>
    <n v="4.0999999999999996"/>
    <n v="0.97"/>
    <n v="16.18"/>
    <n v="86.864000000000004"/>
    <n v="0"/>
  </r>
  <r>
    <x v="8"/>
    <n v="5"/>
    <x v="19"/>
    <n v="0"/>
    <n v="0"/>
    <n v="11.1"/>
    <n v="2"/>
    <n v="0"/>
    <n v="11.1"/>
    <n v="0"/>
    <n v="0"/>
  </r>
  <r>
    <x v="8"/>
    <n v="5"/>
    <x v="20"/>
    <n v="0"/>
    <n v="0"/>
    <n v="11.6"/>
    <n v="3.6"/>
    <n v="0"/>
    <n v="11.6"/>
    <n v="0"/>
    <n v="0"/>
  </r>
  <r>
    <x v="8"/>
    <n v="5"/>
    <x v="21"/>
    <n v="0"/>
    <n v="0"/>
    <n v="10.4"/>
    <n v="3.2"/>
    <n v="0"/>
    <n v="10.4"/>
    <n v="0"/>
    <n v="0"/>
  </r>
  <r>
    <x v="8"/>
    <n v="5"/>
    <x v="22"/>
    <n v="0"/>
    <n v="0"/>
    <n v="10.3"/>
    <n v="3.1"/>
    <n v="0"/>
    <n v="10.3"/>
    <n v="0"/>
    <n v="0"/>
  </r>
  <r>
    <x v="8"/>
    <n v="5"/>
    <x v="23"/>
    <n v="0"/>
    <n v="0"/>
    <n v="9.1"/>
    <n v="2.4"/>
    <n v="0"/>
    <n v="9.1"/>
    <n v="0"/>
    <n v="0"/>
  </r>
  <r>
    <x v="8"/>
    <n v="6"/>
    <x v="0"/>
    <n v="0"/>
    <n v="0"/>
    <n v="9"/>
    <n v="2"/>
    <n v="0"/>
    <n v="9"/>
    <n v="0"/>
    <n v="0"/>
  </r>
  <r>
    <x v="8"/>
    <n v="6"/>
    <x v="1"/>
    <n v="0"/>
    <n v="0"/>
    <n v="9.8000000000000007"/>
    <n v="2.4"/>
    <n v="0"/>
    <n v="9.8000000000000007"/>
    <n v="0"/>
    <n v="0"/>
  </r>
  <r>
    <x v="8"/>
    <n v="6"/>
    <x v="2"/>
    <n v="0"/>
    <n v="0"/>
    <n v="7.7"/>
    <n v="1.2"/>
    <n v="0"/>
    <n v="7.7"/>
    <n v="0"/>
    <n v="0"/>
  </r>
  <r>
    <x v="8"/>
    <n v="6"/>
    <x v="3"/>
    <n v="0"/>
    <n v="0"/>
    <n v="7.5"/>
    <n v="0.8"/>
    <n v="0"/>
    <n v="7.5"/>
    <n v="0"/>
    <n v="0"/>
  </r>
  <r>
    <x v="8"/>
    <n v="6"/>
    <x v="4"/>
    <n v="0"/>
    <n v="0"/>
    <n v="6.4"/>
    <n v="0.4"/>
    <n v="0"/>
    <n v="6.4"/>
    <n v="0"/>
    <n v="0"/>
  </r>
  <r>
    <x v="8"/>
    <n v="6"/>
    <x v="5"/>
    <n v="32"/>
    <n v="7"/>
    <n v="7.2"/>
    <n v="0"/>
    <n v="6.1079999999999997"/>
    <n v="2.72"/>
    <n v="539.30499999999995"/>
    <n v="0"/>
  </r>
  <r>
    <x v="8"/>
    <n v="6"/>
    <x v="6"/>
    <n v="366"/>
    <n v="52"/>
    <n v="11.6"/>
    <n v="4.0999999999999996"/>
    <n v="125.691"/>
    <n v="12.946999999999999"/>
    <n v="9317.134"/>
    <n v="8578.2060000000001"/>
  </r>
  <r>
    <x v="8"/>
    <n v="6"/>
    <x v="7"/>
    <n v="606"/>
    <n v="83"/>
    <n v="15.5"/>
    <n v="4.0999999999999996"/>
    <n v="350.28899999999999"/>
    <n v="22.933"/>
    <n v="28487.486000000001"/>
    <n v="27280.278999999999"/>
  </r>
  <r>
    <x v="8"/>
    <n v="6"/>
    <x v="8"/>
    <n v="726"/>
    <n v="109"/>
    <n v="18.3"/>
    <n v="4.0999999999999996"/>
    <n v="583.29499999999996"/>
    <n v="32.122999999999998"/>
    <n v="47633.620999999999"/>
    <n v="45833.703000000001"/>
  </r>
  <r>
    <x v="8"/>
    <n v="6"/>
    <x v="9"/>
    <n v="791"/>
    <n v="128"/>
    <n v="18.8"/>
    <n v="5.0999999999999996"/>
    <n v="777.98800000000006"/>
    <n v="35.94"/>
    <n v="63197.300999999999"/>
    <n v="60823.519999999997"/>
  </r>
  <r>
    <x v="8"/>
    <n v="6"/>
    <x v="10"/>
    <n v="826"/>
    <n v="140"/>
    <n v="18.8"/>
    <n v="4.0999999999999996"/>
    <n v="915.6"/>
    <n v="41.744"/>
    <n v="72482.289000000004"/>
    <n v="69726.835999999996"/>
  </r>
  <r>
    <x v="8"/>
    <n v="6"/>
    <x v="11"/>
    <n v="840"/>
    <n v="146"/>
    <n v="19.399999999999999"/>
    <n v="5.0999999999999996"/>
    <n v="982.16"/>
    <n v="41.74"/>
    <n v="77804.656000000003"/>
    <n v="74817.172000000006"/>
  </r>
  <r>
    <x v="8"/>
    <n v="6"/>
    <x v="12"/>
    <n v="708"/>
    <n v="236"/>
    <n v="20.5"/>
    <n v="5.0999999999999996"/>
    <n v="949.46699999999998"/>
    <n v="42.276000000000003"/>
    <n v="75006.625"/>
    <n v="72142.320000000007"/>
  </r>
  <r>
    <x v="8"/>
    <n v="6"/>
    <x v="13"/>
    <n v="731"/>
    <n v="166"/>
    <n v="21.1"/>
    <n v="5.0999999999999996"/>
    <n v="842.31899999999996"/>
    <n v="40.472000000000001"/>
    <n v="67088.266000000003"/>
    <n v="64558.112999999998"/>
  </r>
  <r>
    <x v="8"/>
    <n v="6"/>
    <x v="14"/>
    <n v="686"/>
    <n v="157"/>
    <n v="21.6"/>
    <n v="6.1"/>
    <n v="700.18700000000001"/>
    <n v="35.966000000000001"/>
    <n v="56783.711000000003"/>
    <n v="54656.413999999997"/>
  </r>
  <r>
    <x v="8"/>
    <n v="6"/>
    <x v="15"/>
    <n v="454"/>
    <n v="197"/>
    <n v="21.1"/>
    <n v="5.0999999999999996"/>
    <n v="475.20299999999997"/>
    <n v="31.85"/>
    <n v="38850.387000000002"/>
    <n v="37337.887000000002"/>
  </r>
  <r>
    <x v="8"/>
    <n v="6"/>
    <x v="16"/>
    <n v="556"/>
    <n v="75"/>
    <n v="20"/>
    <n v="3"/>
    <n v="286.70699999999999"/>
    <n v="27.765999999999998"/>
    <n v="22225.478999999999"/>
    <n v="21185.01"/>
  </r>
  <r>
    <x v="8"/>
    <n v="6"/>
    <x v="17"/>
    <n v="265"/>
    <n v="42"/>
    <n v="18.3"/>
    <n v="2.5"/>
    <n v="76.856999999999999"/>
    <n v="19.725999999999999"/>
    <n v="5347.857"/>
    <n v="4690.2349999999997"/>
  </r>
  <r>
    <x v="8"/>
    <n v="6"/>
    <x v="18"/>
    <n v="6"/>
    <n v="1"/>
    <n v="13.8"/>
    <n v="3.6"/>
    <n v="0.97"/>
    <n v="12.148999999999999"/>
    <n v="88.444999999999993"/>
    <n v="0"/>
  </r>
  <r>
    <x v="8"/>
    <n v="6"/>
    <x v="19"/>
    <n v="0"/>
    <n v="0"/>
    <n v="12.7"/>
    <n v="3"/>
    <n v="0"/>
    <n v="12.7"/>
    <n v="0"/>
    <n v="0"/>
  </r>
  <r>
    <x v="8"/>
    <n v="6"/>
    <x v="20"/>
    <n v="0"/>
    <n v="0"/>
    <n v="11.6"/>
    <n v="2"/>
    <n v="0"/>
    <n v="11.6"/>
    <n v="0"/>
    <n v="0"/>
  </r>
  <r>
    <x v="8"/>
    <n v="6"/>
    <x v="21"/>
    <n v="0"/>
    <n v="0"/>
    <n v="10.3"/>
    <n v="2.5"/>
    <n v="0"/>
    <n v="10.3"/>
    <n v="0"/>
    <n v="0"/>
  </r>
  <r>
    <x v="8"/>
    <n v="6"/>
    <x v="22"/>
    <n v="0"/>
    <n v="0"/>
    <n v="10.1"/>
    <n v="1.5"/>
    <n v="0"/>
    <n v="10.1"/>
    <n v="0"/>
    <n v="0"/>
  </r>
  <r>
    <x v="8"/>
    <n v="6"/>
    <x v="23"/>
    <n v="0"/>
    <n v="0"/>
    <n v="9.8000000000000007"/>
    <n v="1.5"/>
    <n v="0"/>
    <n v="9.8000000000000007"/>
    <n v="0"/>
    <n v="0"/>
  </r>
  <r>
    <x v="8"/>
    <n v="7"/>
    <x v="0"/>
    <n v="0"/>
    <n v="0"/>
    <n v="9.5"/>
    <n v="2"/>
    <n v="0"/>
    <n v="9.5"/>
    <n v="0"/>
    <n v="0"/>
  </r>
  <r>
    <x v="8"/>
    <n v="7"/>
    <x v="1"/>
    <n v="0"/>
    <n v="0"/>
    <n v="9.3000000000000007"/>
    <n v="0.9"/>
    <n v="0"/>
    <n v="9.3000000000000007"/>
    <n v="0"/>
    <n v="0"/>
  </r>
  <r>
    <x v="8"/>
    <n v="7"/>
    <x v="2"/>
    <n v="0"/>
    <n v="0"/>
    <n v="9"/>
    <n v="0.9"/>
    <n v="0"/>
    <n v="9"/>
    <n v="0"/>
    <n v="0"/>
  </r>
  <r>
    <x v="8"/>
    <n v="7"/>
    <x v="3"/>
    <n v="0"/>
    <n v="0"/>
    <n v="8.6999999999999993"/>
    <n v="2"/>
    <n v="0"/>
    <n v="8.6999999999999993"/>
    <n v="0"/>
    <n v="0"/>
  </r>
  <r>
    <x v="8"/>
    <n v="7"/>
    <x v="4"/>
    <n v="0"/>
    <n v="0"/>
    <n v="7.5"/>
    <n v="2.5"/>
    <n v="0"/>
    <n v="7.5"/>
    <n v="0"/>
    <n v="0"/>
  </r>
  <r>
    <x v="8"/>
    <n v="7"/>
    <x v="5"/>
    <n v="23"/>
    <n v="7"/>
    <n v="7.2"/>
    <n v="2.5"/>
    <n v="6.6280000000000001"/>
    <n v="5.0380000000000003"/>
    <n v="592.36099999999999"/>
    <n v="25.081"/>
  </r>
  <r>
    <x v="8"/>
    <n v="7"/>
    <x v="6"/>
    <n v="333"/>
    <n v="54"/>
    <n v="11.1"/>
    <n v="2.5"/>
    <n v="119.871"/>
    <n v="12.462999999999999"/>
    <n v="8996.5210000000006"/>
    <n v="8264.36"/>
  </r>
  <r>
    <x v="8"/>
    <n v="7"/>
    <x v="7"/>
    <n v="576"/>
    <n v="87"/>
    <n v="17.2"/>
    <n v="3.6"/>
    <n v="341.38099999999997"/>
    <n v="24.721"/>
    <n v="27572.546999999999"/>
    <n v="26390.532999999999"/>
  </r>
  <r>
    <x v="8"/>
    <n v="7"/>
    <x v="8"/>
    <n v="700"/>
    <n v="115"/>
    <n v="20"/>
    <n v="5.6"/>
    <n v="572.91099999999994"/>
    <n v="31.45"/>
    <n v="46949.891000000003"/>
    <n v="45173.288999999997"/>
  </r>
  <r>
    <x v="8"/>
    <n v="7"/>
    <x v="9"/>
    <n v="767"/>
    <n v="136"/>
    <n v="21.1"/>
    <n v="5.6"/>
    <n v="766.70600000000002"/>
    <n v="37.094999999999999"/>
    <n v="61926.038999999997"/>
    <n v="59602.23"/>
  </r>
  <r>
    <x v="8"/>
    <n v="7"/>
    <x v="10"/>
    <n v="671"/>
    <n v="190"/>
    <n v="22.7"/>
    <n v="5.0999999999999996"/>
    <n v="831.52800000000002"/>
    <n v="41.445"/>
    <n v="65932.164000000004"/>
    <n v="63449.012000000002"/>
  </r>
  <r>
    <x v="8"/>
    <n v="7"/>
    <x v="11"/>
    <n v="109"/>
    <n v="538"/>
    <n v="21.1"/>
    <n v="5.0999999999999996"/>
    <n v="670.16300000000001"/>
    <n v="36.442"/>
    <n v="54532.434000000001"/>
    <n v="52488.332000000002"/>
  </r>
  <r>
    <x v="8"/>
    <n v="7"/>
    <x v="12"/>
    <n v="768"/>
    <n v="168"/>
    <n v="22.2"/>
    <n v="6.1"/>
    <n v="928.21600000000001"/>
    <n v="40.81"/>
    <n v="73874.508000000002"/>
    <n v="71059.289000000004"/>
  </r>
  <r>
    <x v="8"/>
    <n v="7"/>
    <x v="13"/>
    <n v="633"/>
    <n v="208"/>
    <n v="22.2"/>
    <n v="5.0999999999999996"/>
    <n v="798.84100000000001"/>
    <n v="40.582000000000001"/>
    <n v="63594.008000000002"/>
    <n v="61204.52"/>
  </r>
  <r>
    <x v="8"/>
    <n v="7"/>
    <x v="14"/>
    <n v="732"/>
    <n v="149"/>
    <n v="22.2"/>
    <n v="6.1"/>
    <n v="724.74900000000002"/>
    <n v="36.985999999999997"/>
    <n v="58460.18"/>
    <n v="56269.805"/>
  </r>
  <r>
    <x v="8"/>
    <n v="7"/>
    <x v="15"/>
    <n v="609"/>
    <n v="160"/>
    <n v="22.2"/>
    <n v="5.6"/>
    <n v="525.71"/>
    <n v="33.460999999999999"/>
    <n v="42464.667999999998"/>
    <n v="40837.078000000001"/>
  </r>
  <r>
    <x v="8"/>
    <n v="7"/>
    <x v="16"/>
    <n v="389"/>
    <n v="87"/>
    <n v="20.5"/>
    <n v="4.0999999999999996"/>
    <n v="234.232"/>
    <n v="26.251999999999999"/>
    <n v="18522.175999999999"/>
    <n v="17574.026999999998"/>
  </r>
  <r>
    <x v="8"/>
    <n v="7"/>
    <x v="17"/>
    <n v="126"/>
    <n v="47"/>
    <n v="18.8"/>
    <n v="4.0999999999999996"/>
    <n v="62.19"/>
    <n v="19.359000000000002"/>
    <n v="4816.1719999999996"/>
    <n v="4169.0339999999997"/>
  </r>
  <r>
    <x v="8"/>
    <n v="7"/>
    <x v="18"/>
    <n v="2"/>
    <n v="0"/>
    <n v="15"/>
    <n v="3"/>
    <n v="0"/>
    <n v="15"/>
    <n v="0"/>
    <n v="0"/>
  </r>
  <r>
    <x v="8"/>
    <n v="7"/>
    <x v="19"/>
    <n v="0"/>
    <n v="0"/>
    <n v="13.3"/>
    <n v="2"/>
    <n v="0"/>
    <n v="13.3"/>
    <n v="0"/>
    <n v="0"/>
  </r>
  <r>
    <x v="8"/>
    <n v="7"/>
    <x v="20"/>
    <n v="0"/>
    <n v="0"/>
    <n v="12.2"/>
    <n v="2"/>
    <n v="0"/>
    <n v="12.2"/>
    <n v="0"/>
    <n v="0"/>
  </r>
  <r>
    <x v="8"/>
    <n v="7"/>
    <x v="21"/>
    <n v="0"/>
    <n v="0"/>
    <n v="12.1"/>
    <n v="3.5"/>
    <n v="0"/>
    <n v="12.1"/>
    <n v="0"/>
    <n v="0"/>
  </r>
  <r>
    <x v="8"/>
    <n v="7"/>
    <x v="22"/>
    <n v="0"/>
    <n v="0"/>
    <n v="10"/>
    <n v="0.9"/>
    <n v="0"/>
    <n v="10"/>
    <n v="0"/>
    <n v="0"/>
  </r>
  <r>
    <x v="8"/>
    <n v="7"/>
    <x v="23"/>
    <n v="0"/>
    <n v="0"/>
    <n v="9.9"/>
    <n v="1.8"/>
    <n v="0"/>
    <n v="9.9"/>
    <n v="0"/>
    <n v="0"/>
  </r>
  <r>
    <x v="8"/>
    <n v="8"/>
    <x v="0"/>
    <n v="0"/>
    <n v="0"/>
    <n v="9.8000000000000007"/>
    <n v="1.2"/>
    <n v="0"/>
    <n v="9.8000000000000007"/>
    <n v="0"/>
    <n v="0"/>
  </r>
  <r>
    <x v="8"/>
    <n v="8"/>
    <x v="1"/>
    <n v="0"/>
    <n v="0"/>
    <n v="9.6999999999999993"/>
    <n v="0"/>
    <n v="0"/>
    <n v="9.6999999999999993"/>
    <n v="0"/>
    <n v="0"/>
  </r>
  <r>
    <x v="8"/>
    <n v="8"/>
    <x v="2"/>
    <n v="0"/>
    <n v="0"/>
    <n v="9.6"/>
    <n v="0.1"/>
    <n v="0"/>
    <n v="9.6"/>
    <n v="0"/>
    <n v="0"/>
  </r>
  <r>
    <x v="8"/>
    <n v="8"/>
    <x v="3"/>
    <n v="0"/>
    <n v="0"/>
    <n v="8.5"/>
    <n v="0.6"/>
    <n v="0"/>
    <n v="8.5"/>
    <n v="0"/>
    <n v="0"/>
  </r>
  <r>
    <x v="8"/>
    <n v="8"/>
    <x v="4"/>
    <n v="0"/>
    <n v="0"/>
    <n v="8.4"/>
    <n v="0"/>
    <n v="0"/>
    <n v="8.4"/>
    <n v="0"/>
    <n v="0"/>
  </r>
  <r>
    <x v="8"/>
    <n v="8"/>
    <x v="5"/>
    <n v="37"/>
    <n v="6"/>
    <n v="8.3000000000000007"/>
    <n v="0"/>
    <n v="5.5010000000000003"/>
    <n v="3.762"/>
    <n v="466.82499999999999"/>
    <n v="0"/>
  </r>
  <r>
    <x v="8"/>
    <n v="8"/>
    <x v="6"/>
    <n v="392"/>
    <n v="47"/>
    <n v="14.4"/>
    <n v="0"/>
    <n v="125.342"/>
    <n v="16.559999999999999"/>
    <n v="8987.3080000000009"/>
    <n v="8255.3410000000003"/>
  </r>
  <r>
    <x v="8"/>
    <n v="8"/>
    <x v="7"/>
    <n v="631"/>
    <n v="75"/>
    <n v="18.3"/>
    <n v="0"/>
    <n v="351.83300000000003"/>
    <n v="32.716999999999999"/>
    <n v="27230.175999999999"/>
    <n v="26057.52"/>
  </r>
  <r>
    <x v="8"/>
    <n v="8"/>
    <x v="8"/>
    <n v="747"/>
    <n v="99"/>
    <n v="21.1"/>
    <n v="5.0999999999999996"/>
    <n v="583.90700000000004"/>
    <n v="33.47"/>
    <n v="47338.578000000001"/>
    <n v="45548.745999999999"/>
  </r>
  <r>
    <x v="8"/>
    <n v="8"/>
    <x v="9"/>
    <n v="810"/>
    <n v="116"/>
    <n v="22.2"/>
    <n v="5.0999999999999996"/>
    <n v="778.98099999999999"/>
    <n v="39.39"/>
    <n v="62184.77"/>
    <n v="59850.832000000002"/>
  </r>
  <r>
    <x v="8"/>
    <n v="8"/>
    <x v="10"/>
    <n v="843"/>
    <n v="127"/>
    <n v="23.3"/>
    <n v="6.1"/>
    <n v="915.23599999999999"/>
    <n v="41.857999999999997"/>
    <n v="72406.883000000002"/>
    <n v="69654.648000000001"/>
  </r>
  <r>
    <x v="8"/>
    <n v="8"/>
    <x v="11"/>
    <n v="857"/>
    <n v="132"/>
    <n v="22.7"/>
    <n v="5.0999999999999996"/>
    <n v="980.976"/>
    <n v="45.02"/>
    <n v="76408.039000000004"/>
    <n v="73482.375"/>
  </r>
  <r>
    <x v="8"/>
    <n v="8"/>
    <x v="12"/>
    <n v="854"/>
    <n v="131"/>
    <n v="23.3"/>
    <n v="4.5999999999999996"/>
    <n v="969.13099999999997"/>
    <n v="46.834000000000003"/>
    <n v="74768.914000000004"/>
    <n v="71914.945000000007"/>
  </r>
  <r>
    <x v="8"/>
    <n v="8"/>
    <x v="13"/>
    <n v="730"/>
    <n v="143"/>
    <n v="23.8"/>
    <n v="5.0999999999999996"/>
    <n v="810.04399999999998"/>
    <n v="42.527000000000001"/>
    <n v="63836.487999999998"/>
    <n v="61437.375"/>
  </r>
  <r>
    <x v="8"/>
    <n v="8"/>
    <x v="14"/>
    <n v="669"/>
    <n v="172"/>
    <n v="23.8"/>
    <n v="6.1"/>
    <n v="699.64800000000002"/>
    <n v="38.125999999999998"/>
    <n v="56125.777000000002"/>
    <n v="54022.972999999998"/>
  </r>
  <r>
    <x v="8"/>
    <n v="8"/>
    <x v="15"/>
    <n v="719"/>
    <n v="93"/>
    <n v="23.8"/>
    <n v="5.0999999999999996"/>
    <n v="519.47699999999998"/>
    <n v="35.564"/>
    <n v="41330.675999999999"/>
    <n v="39739.675999999999"/>
  </r>
  <r>
    <x v="8"/>
    <n v="8"/>
    <x v="16"/>
    <n v="577"/>
    <n v="68"/>
    <n v="23.3"/>
    <n v="5.0999999999999996"/>
    <n v="283.392"/>
    <n v="29.422999999999998"/>
    <n v="21645.467000000001"/>
    <n v="20619.766"/>
  </r>
  <r>
    <x v="8"/>
    <n v="8"/>
    <x v="17"/>
    <n v="278"/>
    <n v="38"/>
    <n v="21.1"/>
    <n v="3"/>
    <n v="72.754999999999995"/>
    <n v="22.318999999999999"/>
    <n v="4880.8540000000003"/>
    <n v="4232.4459999999999"/>
  </r>
  <r>
    <x v="8"/>
    <n v="8"/>
    <x v="18"/>
    <n v="3"/>
    <n v="0"/>
    <n v="16.600000000000001"/>
    <n v="2.5"/>
    <n v="0"/>
    <n v="16.600000000000001"/>
    <n v="0"/>
    <n v="0"/>
  </r>
  <r>
    <x v="8"/>
    <n v="8"/>
    <x v="19"/>
    <n v="0"/>
    <n v="0"/>
    <n v="19.399999999999999"/>
    <n v="3"/>
    <n v="0"/>
    <n v="19.399999999999999"/>
    <n v="0"/>
    <n v="0"/>
  </r>
  <r>
    <x v="8"/>
    <n v="8"/>
    <x v="20"/>
    <n v="0"/>
    <n v="0"/>
    <n v="17.7"/>
    <n v="2.5"/>
    <n v="0"/>
    <n v="17.7"/>
    <n v="0"/>
    <n v="0"/>
  </r>
  <r>
    <x v="8"/>
    <n v="8"/>
    <x v="21"/>
    <n v="0"/>
    <n v="0"/>
    <n v="16.3"/>
    <n v="0.3"/>
    <n v="0"/>
    <n v="16.3"/>
    <n v="0"/>
    <n v="0"/>
  </r>
  <r>
    <x v="8"/>
    <n v="8"/>
    <x v="22"/>
    <n v="0"/>
    <n v="0"/>
    <n v="15.9"/>
    <n v="0.6"/>
    <n v="0"/>
    <n v="15.9"/>
    <n v="0"/>
    <n v="0"/>
  </r>
  <r>
    <x v="8"/>
    <n v="8"/>
    <x v="23"/>
    <n v="0"/>
    <n v="0"/>
    <n v="14.5"/>
    <n v="1.1000000000000001"/>
    <n v="0"/>
    <n v="14.5"/>
    <n v="0"/>
    <n v="0"/>
  </r>
  <r>
    <x v="8"/>
    <n v="9"/>
    <x v="0"/>
    <n v="0"/>
    <n v="0"/>
    <n v="13.1"/>
    <n v="1.4"/>
    <n v="0"/>
    <n v="13.1"/>
    <n v="0"/>
    <n v="0"/>
  </r>
  <r>
    <x v="8"/>
    <n v="9"/>
    <x v="1"/>
    <n v="0"/>
    <n v="0"/>
    <n v="13.7"/>
    <n v="0.3"/>
    <n v="0"/>
    <n v="13.7"/>
    <n v="0"/>
    <n v="0"/>
  </r>
  <r>
    <x v="8"/>
    <n v="9"/>
    <x v="2"/>
    <n v="0"/>
    <n v="0"/>
    <n v="12.3"/>
    <n v="0.2"/>
    <n v="0"/>
    <n v="12.3"/>
    <n v="0"/>
    <n v="0"/>
  </r>
  <r>
    <x v="8"/>
    <n v="9"/>
    <x v="3"/>
    <n v="0"/>
    <n v="0"/>
    <n v="10.9"/>
    <n v="0.2"/>
    <n v="0"/>
    <n v="10.9"/>
    <n v="0"/>
    <n v="0"/>
  </r>
  <r>
    <x v="8"/>
    <n v="9"/>
    <x v="4"/>
    <n v="0"/>
    <n v="0"/>
    <n v="10.5"/>
    <n v="0.1"/>
    <n v="0"/>
    <n v="10.5"/>
    <n v="0"/>
    <n v="0"/>
  </r>
  <r>
    <x v="8"/>
    <n v="9"/>
    <x v="5"/>
    <n v="0"/>
    <n v="5"/>
    <n v="11.1"/>
    <n v="0"/>
    <n v="4.72"/>
    <n v="6.6319999999999997"/>
    <n v="440.94"/>
    <n v="0"/>
  </r>
  <r>
    <x v="8"/>
    <n v="9"/>
    <x v="6"/>
    <n v="7"/>
    <n v="59"/>
    <n v="13.3"/>
    <n v="0"/>
    <n v="57.436"/>
    <n v="11.454000000000001"/>
    <n v="5213.3829999999998"/>
    <n v="4558.4229999999998"/>
  </r>
  <r>
    <x v="8"/>
    <n v="9"/>
    <x v="7"/>
    <n v="384"/>
    <n v="126"/>
    <n v="20.5"/>
    <n v="2"/>
    <n v="297.01299999999998"/>
    <n v="27.864000000000001"/>
    <n v="23993.203000000001"/>
    <n v="22907.02"/>
  </r>
  <r>
    <x v="8"/>
    <n v="9"/>
    <x v="8"/>
    <n v="559"/>
    <n v="150"/>
    <n v="22.2"/>
    <n v="4.0999999999999996"/>
    <n v="520.00400000000002"/>
    <n v="34.317"/>
    <n v="42104.02"/>
    <n v="40488.112999999998"/>
  </r>
  <r>
    <x v="8"/>
    <n v="9"/>
    <x v="9"/>
    <n v="516"/>
    <n v="227"/>
    <n v="23.8"/>
    <n v="5.0999999999999996"/>
    <n v="661.68499999999995"/>
    <n v="38.292999999999999"/>
    <n v="53170.453000000001"/>
    <n v="51175.843999999997"/>
  </r>
  <r>
    <x v="8"/>
    <n v="9"/>
    <x v="10"/>
    <n v="586"/>
    <n v="262"/>
    <n v="25"/>
    <n v="6.1"/>
    <n v="825.82399999999996"/>
    <n v="41.591000000000001"/>
    <n v="65435.074000000001"/>
    <n v="62971.991999999998"/>
  </r>
  <r>
    <x v="8"/>
    <n v="9"/>
    <x v="11"/>
    <n v="134"/>
    <n v="410"/>
    <n v="23.8"/>
    <n v="5.0999999999999996"/>
    <n v="563.58000000000004"/>
    <n v="36.816000000000003"/>
    <n v="45773.222999999998"/>
    <n v="44036.379000000001"/>
  </r>
  <r>
    <x v="8"/>
    <n v="9"/>
    <x v="12"/>
    <n v="657"/>
    <n v="239"/>
    <n v="22.2"/>
    <n v="3.6"/>
    <n v="900.50800000000004"/>
    <n v="45.051000000000002"/>
    <n v="70126.273000000001"/>
    <n v="67470.445000000007"/>
  </r>
  <r>
    <x v="8"/>
    <n v="9"/>
    <x v="13"/>
    <n v="103"/>
    <n v="348"/>
    <n v="23.3"/>
    <n v="3.6"/>
    <n v="446.452"/>
    <n v="35.908000000000001"/>
    <n v="36413.101999999999"/>
    <n v="34975.695"/>
  </r>
  <r>
    <x v="8"/>
    <n v="9"/>
    <x v="14"/>
    <n v="37"/>
    <n v="272"/>
    <n v="23.3"/>
    <n v="3"/>
    <n v="302.303"/>
    <n v="31.402999999999999"/>
    <n v="25196.300999999999"/>
    <n v="24078.395"/>
  </r>
  <r>
    <x v="8"/>
    <n v="9"/>
    <x v="15"/>
    <n v="42"/>
    <n v="177"/>
    <n v="21.2"/>
    <n v="2.8"/>
    <n v="199.45400000000001"/>
    <n v="26.105"/>
    <n v="16993.937999999998"/>
    <n v="16082.522999999999"/>
  </r>
  <r>
    <x v="8"/>
    <n v="9"/>
    <x v="16"/>
    <n v="57"/>
    <n v="91"/>
    <n v="18.8"/>
    <n v="2.5"/>
    <n v="108.771"/>
    <n v="20.806999999999999"/>
    <n v="9307.8649999999998"/>
    <n v="8569.134"/>
  </r>
  <r>
    <x v="8"/>
    <n v="9"/>
    <x v="17"/>
    <n v="4"/>
    <n v="43"/>
    <n v="18.3"/>
    <n v="0"/>
    <n v="41.204999999999998"/>
    <n v="18.329999999999998"/>
    <n v="3633.6109999999999"/>
    <n v="3009.444"/>
  </r>
  <r>
    <x v="8"/>
    <n v="9"/>
    <x v="18"/>
    <n v="0"/>
    <n v="0"/>
    <n v="16.600000000000001"/>
    <n v="2"/>
    <n v="0"/>
    <n v="16.600000000000001"/>
    <n v="0"/>
    <n v="0"/>
  </r>
  <r>
    <x v="8"/>
    <n v="9"/>
    <x v="19"/>
    <n v="0"/>
    <n v="0"/>
    <n v="15.5"/>
    <n v="0"/>
    <n v="0"/>
    <n v="15.5"/>
    <n v="0"/>
    <n v="0"/>
  </r>
  <r>
    <x v="8"/>
    <n v="9"/>
    <x v="20"/>
    <n v="0"/>
    <n v="0"/>
    <n v="15.5"/>
    <n v="0"/>
    <n v="0"/>
    <n v="15.5"/>
    <n v="0"/>
    <n v="0"/>
  </r>
  <r>
    <x v="8"/>
    <n v="9"/>
    <x v="21"/>
    <n v="0"/>
    <n v="0"/>
    <n v="14.4"/>
    <n v="0"/>
    <n v="0"/>
    <n v="14.4"/>
    <n v="0"/>
    <n v="0"/>
  </r>
  <r>
    <x v="8"/>
    <n v="9"/>
    <x v="22"/>
    <n v="0"/>
    <n v="0"/>
    <n v="12.3"/>
    <n v="0"/>
    <n v="0"/>
    <n v="12.3"/>
    <n v="0"/>
    <n v="0"/>
  </r>
  <r>
    <x v="8"/>
    <n v="9"/>
    <x v="23"/>
    <n v="0"/>
    <n v="0"/>
    <n v="12.3"/>
    <n v="0"/>
    <n v="0"/>
    <n v="12.3"/>
    <n v="0"/>
    <n v="0"/>
  </r>
  <r>
    <x v="8"/>
    <n v="10"/>
    <x v="0"/>
    <n v="0"/>
    <n v="0"/>
    <n v="11.2"/>
    <n v="1.8"/>
    <n v="0"/>
    <n v="11.2"/>
    <n v="0"/>
    <n v="0"/>
  </r>
  <r>
    <x v="8"/>
    <n v="10"/>
    <x v="1"/>
    <n v="0"/>
    <n v="0"/>
    <n v="11.1"/>
    <n v="1.7"/>
    <n v="0"/>
    <n v="11.1"/>
    <n v="0"/>
    <n v="0"/>
  </r>
  <r>
    <x v="8"/>
    <n v="10"/>
    <x v="2"/>
    <n v="0"/>
    <n v="0"/>
    <n v="9"/>
    <n v="0.7"/>
    <n v="0"/>
    <n v="9"/>
    <n v="0"/>
    <n v="0"/>
  </r>
  <r>
    <x v="8"/>
    <n v="10"/>
    <x v="3"/>
    <n v="0"/>
    <n v="0"/>
    <n v="9"/>
    <n v="1"/>
    <n v="0"/>
    <n v="9"/>
    <n v="0"/>
    <n v="0"/>
  </r>
  <r>
    <x v="8"/>
    <n v="10"/>
    <x v="4"/>
    <n v="0"/>
    <n v="0"/>
    <n v="8.9"/>
    <n v="1.5"/>
    <n v="0"/>
    <n v="8.9"/>
    <n v="0"/>
    <n v="0"/>
  </r>
  <r>
    <x v="8"/>
    <n v="10"/>
    <x v="5"/>
    <n v="42"/>
    <n v="5"/>
    <n v="8.8000000000000007"/>
    <n v="2"/>
    <n v="4.9039999999999999"/>
    <n v="6.4370000000000003"/>
    <n v="391.53399999999999"/>
    <n v="0"/>
  </r>
  <r>
    <x v="8"/>
    <n v="10"/>
    <x v="6"/>
    <n v="251"/>
    <n v="46"/>
    <n v="10.6"/>
    <n v="2.7"/>
    <n v="95.77"/>
    <n v="11.215"/>
    <n v="7313.143"/>
    <n v="6615.9359999999997"/>
  </r>
  <r>
    <x v="8"/>
    <n v="10"/>
    <x v="7"/>
    <n v="409"/>
    <n v="102"/>
    <n v="12.9"/>
    <n v="3.4"/>
    <n v="282.83999999999997"/>
    <n v="18.901"/>
    <n v="23677.743999999999"/>
    <n v="22599.794999999998"/>
  </r>
  <r>
    <x v="8"/>
    <n v="10"/>
    <x v="8"/>
    <n v="613"/>
    <n v="176"/>
    <n v="14.9"/>
    <n v="4.0999999999999996"/>
    <n v="577.51"/>
    <n v="28.422000000000001"/>
    <n v="48120.370999999999"/>
    <n v="46303.758000000002"/>
  </r>
  <r>
    <x v="8"/>
    <n v="10"/>
    <x v="9"/>
    <n v="331"/>
    <n v="240"/>
    <n v="16.600000000000001"/>
    <n v="4.7"/>
    <n v="519.60799999999995"/>
    <n v="28.582999999999998"/>
    <n v="43811.940999999999"/>
    <n v="42140.313000000002"/>
  </r>
  <r>
    <x v="8"/>
    <n v="10"/>
    <x v="10"/>
    <n v="298"/>
    <n v="285"/>
    <n v="17.5"/>
    <n v="5.4"/>
    <n v="578.68799999999999"/>
    <n v="29.667000000000002"/>
    <n v="48649.16"/>
    <n v="46814.315999999999"/>
  </r>
  <r>
    <x v="8"/>
    <n v="10"/>
    <x v="11"/>
    <n v="238"/>
    <n v="285"/>
    <n v="18.3"/>
    <n v="6.1"/>
    <n v="538.85699999999997"/>
    <n v="28.908999999999999"/>
    <n v="45484.296999999999"/>
    <n v="43757.141000000003"/>
  </r>
  <r>
    <x v="8"/>
    <n v="10"/>
    <x v="12"/>
    <n v="536"/>
    <n v="170"/>
    <n v="18.3"/>
    <n v="5.0999999999999996"/>
    <n v="710.88300000000004"/>
    <n v="33.860999999999997"/>
    <n v="58572.163999999997"/>
    <n v="56377.542999999998"/>
  </r>
  <r>
    <x v="8"/>
    <n v="10"/>
    <x v="13"/>
    <n v="57"/>
    <n v="393"/>
    <n v="18.3"/>
    <n v="4.0999999999999996"/>
    <n v="455.31599999999997"/>
    <n v="30.021999999999998"/>
    <n v="38225.031000000003"/>
    <n v="36731.987999999998"/>
  </r>
  <r>
    <x v="8"/>
    <n v="10"/>
    <x v="14"/>
    <n v="648"/>
    <n v="154"/>
    <n v="18.8"/>
    <n v="5.0999999999999996"/>
    <n v="661.63"/>
    <n v="33.091999999999999"/>
    <n v="54390.737999999998"/>
    <n v="52351.813000000002"/>
  </r>
  <r>
    <x v="8"/>
    <n v="10"/>
    <x v="15"/>
    <n v="677"/>
    <n v="106"/>
    <n v="18.3"/>
    <n v="4.0999999999999996"/>
    <n v="505.89699999999999"/>
    <n v="31.116"/>
    <n v="41136.633000000002"/>
    <n v="39551.851999999999"/>
  </r>
  <r>
    <x v="8"/>
    <n v="10"/>
    <x v="16"/>
    <n v="359"/>
    <n v="110"/>
    <n v="17.2"/>
    <n v="3.6"/>
    <n v="243.321"/>
    <n v="23.42"/>
    <n v="19629.859"/>
    <n v="18654.585999999999"/>
  </r>
  <r>
    <x v="8"/>
    <n v="10"/>
    <x v="17"/>
    <n v="287"/>
    <n v="40"/>
    <n v="16.600000000000001"/>
    <n v="4.0999999999999996"/>
    <n v="73.834999999999994"/>
    <n v="17.437000000000001"/>
    <n v="5068.8779999999997"/>
    <n v="4416.7700000000004"/>
  </r>
  <r>
    <x v="8"/>
    <n v="10"/>
    <x v="18"/>
    <n v="12"/>
    <n v="0"/>
    <n v="12.7"/>
    <n v="3"/>
    <n v="0"/>
    <n v="12.7"/>
    <n v="0"/>
    <n v="0"/>
  </r>
  <r>
    <x v="8"/>
    <n v="10"/>
    <x v="19"/>
    <n v="0"/>
    <n v="0"/>
    <n v="11.6"/>
    <n v="3"/>
    <n v="0"/>
    <n v="11.6"/>
    <n v="0"/>
    <n v="0"/>
  </r>
  <r>
    <x v="8"/>
    <n v="10"/>
    <x v="20"/>
    <n v="0"/>
    <n v="0"/>
    <n v="9.4"/>
    <n v="2.5"/>
    <n v="0"/>
    <n v="9.4"/>
    <n v="0"/>
    <n v="0"/>
  </r>
  <r>
    <x v="8"/>
    <n v="10"/>
    <x v="21"/>
    <n v="0"/>
    <n v="0"/>
    <n v="8.6999999999999993"/>
    <n v="2.2000000000000002"/>
    <n v="0"/>
    <n v="8.6999999999999993"/>
    <n v="0"/>
    <n v="0"/>
  </r>
  <r>
    <x v="8"/>
    <n v="10"/>
    <x v="22"/>
    <n v="0"/>
    <n v="0"/>
    <n v="6.1"/>
    <n v="4"/>
    <n v="0"/>
    <n v="6.1"/>
    <n v="0"/>
    <n v="0"/>
  </r>
  <r>
    <x v="8"/>
    <n v="10"/>
    <x v="23"/>
    <n v="0"/>
    <n v="0"/>
    <n v="5.4"/>
    <n v="1.7"/>
    <n v="0"/>
    <n v="5.4"/>
    <n v="0"/>
    <n v="0"/>
  </r>
  <r>
    <x v="8"/>
    <n v="11"/>
    <x v="0"/>
    <n v="0"/>
    <n v="0"/>
    <n v="4.8"/>
    <n v="1.4"/>
    <n v="0"/>
    <n v="4.8"/>
    <n v="0"/>
    <n v="0"/>
  </r>
  <r>
    <x v="8"/>
    <n v="11"/>
    <x v="1"/>
    <n v="0"/>
    <n v="0"/>
    <n v="5.0999999999999996"/>
    <n v="1.1000000000000001"/>
    <n v="0"/>
    <n v="5.0999999999999996"/>
    <n v="0"/>
    <n v="0"/>
  </r>
  <r>
    <x v="8"/>
    <n v="11"/>
    <x v="2"/>
    <n v="0"/>
    <n v="0"/>
    <n v="5.5"/>
    <n v="0.8"/>
    <n v="0"/>
    <n v="5.5"/>
    <n v="0"/>
    <n v="0"/>
  </r>
  <r>
    <x v="8"/>
    <n v="11"/>
    <x v="3"/>
    <n v="0"/>
    <n v="0"/>
    <n v="4.8"/>
    <n v="0.6"/>
    <n v="0"/>
    <n v="4.8"/>
    <n v="0"/>
    <n v="0"/>
  </r>
  <r>
    <x v="8"/>
    <n v="11"/>
    <x v="4"/>
    <n v="0"/>
    <n v="0"/>
    <n v="4.2"/>
    <n v="0.3"/>
    <n v="0"/>
    <n v="4.2"/>
    <n v="0"/>
    <n v="0"/>
  </r>
  <r>
    <x v="8"/>
    <n v="11"/>
    <x v="5"/>
    <n v="54"/>
    <n v="5"/>
    <n v="5.5"/>
    <n v="0"/>
    <n v="4.9429999999999996"/>
    <n v="0.82399999999999995"/>
    <n v="380.572"/>
    <n v="0"/>
  </r>
  <r>
    <x v="8"/>
    <n v="11"/>
    <x v="6"/>
    <n v="455"/>
    <n v="39"/>
    <n v="10"/>
    <n v="0"/>
    <n v="128.566"/>
    <n v="12.163"/>
    <n v="9093.2379999999994"/>
    <n v="8359.0400000000009"/>
  </r>
  <r>
    <x v="8"/>
    <n v="11"/>
    <x v="7"/>
    <n v="691"/>
    <n v="62"/>
    <n v="14.4"/>
    <n v="2.5"/>
    <n v="362.08199999999999"/>
    <n v="23.452000000000002"/>
    <n v="29135.190999999999"/>
    <n v="27909.973000000002"/>
  </r>
  <r>
    <x v="8"/>
    <n v="11"/>
    <x v="8"/>
    <n v="801"/>
    <n v="82"/>
    <n v="16.600000000000001"/>
    <n v="4.0999999999999996"/>
    <n v="597.80399999999997"/>
    <n v="30.827000000000002"/>
    <n v="49033.211000000003"/>
    <n v="47185.07"/>
  </r>
  <r>
    <x v="8"/>
    <n v="11"/>
    <x v="9"/>
    <n v="790"/>
    <n v="127"/>
    <n v="16.600000000000001"/>
    <n v="6.6"/>
    <n v="772.74599999999998"/>
    <n v="31.193000000000001"/>
    <n v="64231.737999999998"/>
    <n v="61816.887000000002"/>
  </r>
  <r>
    <x v="8"/>
    <n v="11"/>
    <x v="10"/>
    <n v="801"/>
    <n v="122"/>
    <n v="16.600000000000001"/>
    <n v="5.0999999999999996"/>
    <n v="868.85"/>
    <n v="36.143000000000001"/>
    <n v="70737.226999999999"/>
    <n v="68055.741999999998"/>
  </r>
  <r>
    <x v="8"/>
    <n v="11"/>
    <x v="11"/>
    <n v="763"/>
    <n v="151"/>
    <n v="17.7"/>
    <n v="6.1"/>
    <n v="907.83600000000001"/>
    <n v="36.219000000000001"/>
    <n v="73937.508000000002"/>
    <n v="71119.570000000007"/>
  </r>
  <r>
    <x v="8"/>
    <n v="11"/>
    <x v="12"/>
    <n v="831"/>
    <n v="130"/>
    <n v="18.3"/>
    <n v="5.0999999999999996"/>
    <n v="941.42499999999995"/>
    <n v="39.732999999999997"/>
    <n v="75327.891000000003"/>
    <n v="72449.577999999994"/>
  </r>
  <r>
    <x v="8"/>
    <n v="11"/>
    <x v="13"/>
    <n v="517"/>
    <n v="120"/>
    <n v="18.3"/>
    <n v="5.6"/>
    <n v="596.27599999999995"/>
    <n v="31.433"/>
    <n v="49655.27"/>
    <n v="47785.476999999999"/>
  </r>
  <r>
    <x v="8"/>
    <n v="11"/>
    <x v="14"/>
    <n v="778"/>
    <n v="110"/>
    <n v="18.8"/>
    <n v="5.0999999999999996"/>
    <n v="707.31299999999999"/>
    <n v="34.414999999999999"/>
    <n v="57715.637000000002"/>
    <n v="55553.391000000003"/>
  </r>
  <r>
    <x v="8"/>
    <n v="11"/>
    <x v="15"/>
    <n v="431"/>
    <n v="137"/>
    <n v="18.8"/>
    <n v="5.0999999999999996"/>
    <n v="394.04700000000003"/>
    <n v="27.738"/>
    <n v="32715.32"/>
    <n v="31387.978999999999"/>
  </r>
  <r>
    <x v="8"/>
    <n v="11"/>
    <x v="16"/>
    <n v="36"/>
    <n v="83"/>
    <n v="18.3"/>
    <n v="4.0999999999999996"/>
    <n v="93.194999999999993"/>
    <n v="20.111999999999998"/>
    <n v="8049.5550000000003"/>
    <n v="7337.1750000000002"/>
  </r>
  <r>
    <x v="8"/>
    <n v="11"/>
    <x v="17"/>
    <n v="155"/>
    <n v="41"/>
    <n v="16.100000000000001"/>
    <n v="2.5"/>
    <n v="58.03"/>
    <n v="16.091000000000001"/>
    <n v="4389.9369999999999"/>
    <n v="3751.1329999999998"/>
  </r>
  <r>
    <x v="8"/>
    <n v="11"/>
    <x v="18"/>
    <n v="6"/>
    <n v="0"/>
    <n v="15.5"/>
    <n v="3.6"/>
    <n v="0"/>
    <n v="15.5"/>
    <n v="0"/>
    <n v="0"/>
  </r>
  <r>
    <x v="8"/>
    <n v="11"/>
    <x v="19"/>
    <n v="0"/>
    <n v="0"/>
    <n v="15"/>
    <n v="5.0999999999999996"/>
    <n v="0"/>
    <n v="15"/>
    <n v="0"/>
    <n v="0"/>
  </r>
  <r>
    <x v="8"/>
    <n v="11"/>
    <x v="20"/>
    <n v="0"/>
    <n v="0"/>
    <n v="13.8"/>
    <n v="5.0999999999999996"/>
    <n v="0"/>
    <n v="13.8"/>
    <n v="0"/>
    <n v="0"/>
  </r>
  <r>
    <x v="8"/>
    <n v="11"/>
    <x v="21"/>
    <n v="0"/>
    <n v="0"/>
    <n v="12.5"/>
    <n v="4.9000000000000004"/>
    <n v="0"/>
    <n v="12.5"/>
    <n v="0"/>
    <n v="0"/>
  </r>
  <r>
    <x v="8"/>
    <n v="11"/>
    <x v="22"/>
    <n v="0"/>
    <n v="0"/>
    <n v="11.1"/>
    <n v="4.5999999999999996"/>
    <n v="0"/>
    <n v="11.1"/>
    <n v="0"/>
    <n v="0"/>
  </r>
  <r>
    <x v="8"/>
    <n v="11"/>
    <x v="23"/>
    <n v="0"/>
    <n v="0"/>
    <n v="11.8"/>
    <n v="4.4000000000000004"/>
    <n v="0"/>
    <n v="11.8"/>
    <n v="0"/>
    <n v="0"/>
  </r>
  <r>
    <x v="8"/>
    <n v="12"/>
    <x v="0"/>
    <n v="0"/>
    <n v="0"/>
    <n v="10.5"/>
    <n v="4.2"/>
    <n v="0"/>
    <n v="10.5"/>
    <n v="0"/>
    <n v="0"/>
  </r>
  <r>
    <x v="8"/>
    <n v="12"/>
    <x v="1"/>
    <n v="0"/>
    <n v="0"/>
    <n v="10.1"/>
    <n v="4"/>
    <n v="0"/>
    <n v="10.1"/>
    <n v="0"/>
    <n v="0"/>
  </r>
  <r>
    <x v="8"/>
    <n v="12"/>
    <x v="2"/>
    <n v="0"/>
    <n v="0"/>
    <n v="9.8000000000000007"/>
    <n v="4"/>
    <n v="0"/>
    <n v="9.8000000000000007"/>
    <n v="0"/>
    <n v="0"/>
  </r>
  <r>
    <x v="8"/>
    <n v="12"/>
    <x v="3"/>
    <n v="0"/>
    <n v="0"/>
    <n v="9.5"/>
    <n v="4"/>
    <n v="0"/>
    <n v="9.5"/>
    <n v="0"/>
    <n v="0"/>
  </r>
  <r>
    <x v="8"/>
    <n v="12"/>
    <x v="4"/>
    <n v="0"/>
    <n v="0"/>
    <n v="8.1"/>
    <n v="3.7"/>
    <n v="0"/>
    <n v="8.1"/>
    <n v="0"/>
    <n v="0"/>
  </r>
  <r>
    <x v="8"/>
    <n v="12"/>
    <x v="5"/>
    <n v="2"/>
    <n v="4"/>
    <n v="8.8000000000000007"/>
    <n v="3"/>
    <n v="3.859"/>
    <n v="6.7249999999999996"/>
    <n v="356.858"/>
    <n v="0"/>
  </r>
  <r>
    <x v="8"/>
    <n v="12"/>
    <x v="6"/>
    <n v="108"/>
    <n v="61"/>
    <n v="13.3"/>
    <n v="2.5"/>
    <n v="80.620999999999995"/>
    <n v="13.510999999999999"/>
    <n v="6686.9430000000002"/>
    <n v="6002.4920000000002"/>
  </r>
  <r>
    <x v="8"/>
    <n v="12"/>
    <x v="7"/>
    <n v="438"/>
    <n v="109"/>
    <n v="15.5"/>
    <n v="3.6"/>
    <n v="301.93700000000001"/>
    <n v="21.856999999999999"/>
    <n v="24921.129000000001"/>
    <n v="23810.521000000001"/>
  </r>
  <r>
    <x v="8"/>
    <n v="12"/>
    <x v="8"/>
    <n v="454"/>
    <n v="174"/>
    <n v="17.2"/>
    <n v="3"/>
    <n v="475.29599999999999"/>
    <n v="29.452999999999999"/>
    <n v="39463.160000000003"/>
    <n v="37931.461000000003"/>
  </r>
  <r>
    <x v="8"/>
    <n v="12"/>
    <x v="9"/>
    <n v="479"/>
    <n v="204"/>
    <n v="17.2"/>
    <n v="4.0999999999999996"/>
    <n v="607.14499999999998"/>
    <n v="31.966999999999999"/>
    <n v="50327.468999999997"/>
    <n v="48434.133000000002"/>
  </r>
  <r>
    <x v="8"/>
    <n v="12"/>
    <x v="10"/>
    <n v="610"/>
    <n v="252"/>
    <n v="18.3"/>
    <n v="4.0999999999999996"/>
    <n v="835.18"/>
    <n v="38.893999999999998"/>
    <n v="67080.851999999999"/>
    <n v="64551.004000000001"/>
  </r>
  <r>
    <x v="8"/>
    <n v="12"/>
    <x v="11"/>
    <n v="664"/>
    <n v="217"/>
    <n v="19.399999999999999"/>
    <n v="5.0999999999999996"/>
    <n v="888.08600000000001"/>
    <n v="39.512"/>
    <n v="71148.241999999998"/>
    <n v="68449.429999999993"/>
  </r>
  <r>
    <x v="8"/>
    <n v="12"/>
    <x v="12"/>
    <n v="723"/>
    <n v="204"/>
    <n v="20.5"/>
    <n v="6.1"/>
    <n v="922.52"/>
    <n v="39.369999999999997"/>
    <n v="73952"/>
    <n v="71133.437999999995"/>
  </r>
  <r>
    <x v="8"/>
    <n v="12"/>
    <x v="13"/>
    <n v="696"/>
    <n v="193"/>
    <n v="20.5"/>
    <n v="5.0999999999999996"/>
    <n v="831.11599999999999"/>
    <n v="39.564999999999998"/>
    <n v="66483.914000000004"/>
    <n v="63978.387000000002"/>
  </r>
  <r>
    <x v="8"/>
    <n v="12"/>
    <x v="14"/>
    <n v="435"/>
    <n v="212"/>
    <n v="21.1"/>
    <n v="5.0999999999999996"/>
    <n v="557.74"/>
    <n v="33.966999999999999"/>
    <n v="45702.233999999997"/>
    <n v="43967.773000000001"/>
  </r>
  <r>
    <x v="8"/>
    <n v="12"/>
    <x v="15"/>
    <n v="367"/>
    <n v="170"/>
    <n v="21.1"/>
    <n v="4.0999999999999996"/>
    <n v="385.226"/>
    <n v="30.664000000000001"/>
    <n v="31618.592000000001"/>
    <n v="30322.998"/>
  </r>
  <r>
    <x v="8"/>
    <n v="12"/>
    <x v="16"/>
    <n v="35"/>
    <n v="87"/>
    <n v="20.5"/>
    <n v="3"/>
    <n v="96.789000000000001"/>
    <n v="22.747"/>
    <n v="8267.0560000000005"/>
    <n v="7550.1610000000001"/>
  </r>
  <r>
    <x v="8"/>
    <n v="12"/>
    <x v="17"/>
    <n v="0"/>
    <n v="37"/>
    <n v="17.7"/>
    <n v="3"/>
    <n v="35.078000000000003"/>
    <n v="17.087"/>
    <n v="3128.92"/>
    <n v="2514.4110000000001"/>
  </r>
  <r>
    <x v="8"/>
    <n v="12"/>
    <x v="18"/>
    <n v="0"/>
    <n v="0"/>
    <n v="15"/>
    <n v="2.5"/>
    <n v="0"/>
    <n v="15"/>
    <n v="0"/>
    <n v="0"/>
  </r>
  <r>
    <x v="8"/>
    <n v="12"/>
    <x v="19"/>
    <n v="0"/>
    <n v="0"/>
    <n v="13.8"/>
    <n v="2.5"/>
    <n v="0"/>
    <n v="13.8"/>
    <n v="0"/>
    <n v="0"/>
  </r>
  <r>
    <x v="8"/>
    <n v="12"/>
    <x v="20"/>
    <n v="0"/>
    <n v="0"/>
    <n v="13.8"/>
    <n v="0"/>
    <n v="0"/>
    <n v="13.8"/>
    <n v="0"/>
    <n v="0"/>
  </r>
  <r>
    <x v="8"/>
    <n v="12"/>
    <x v="21"/>
    <n v="0"/>
    <n v="0"/>
    <n v="13.8"/>
    <n v="0.3"/>
    <n v="0"/>
    <n v="13.8"/>
    <n v="0"/>
    <n v="0"/>
  </r>
  <r>
    <x v="8"/>
    <n v="12"/>
    <x v="22"/>
    <n v="0"/>
    <n v="0"/>
    <n v="12.9"/>
    <n v="0"/>
    <n v="0"/>
    <n v="12.9"/>
    <n v="0"/>
    <n v="0"/>
  </r>
  <r>
    <x v="8"/>
    <n v="12"/>
    <x v="23"/>
    <n v="0"/>
    <n v="0"/>
    <n v="12.9"/>
    <n v="0.2"/>
    <n v="0"/>
    <n v="12.9"/>
    <n v="0"/>
    <n v="0"/>
  </r>
  <r>
    <x v="8"/>
    <n v="13"/>
    <x v="0"/>
    <n v="0"/>
    <n v="0"/>
    <n v="12"/>
    <n v="1.1000000000000001"/>
    <n v="0"/>
    <n v="12"/>
    <n v="0"/>
    <n v="0"/>
  </r>
  <r>
    <x v="8"/>
    <n v="13"/>
    <x v="1"/>
    <n v="0"/>
    <n v="0"/>
    <n v="12"/>
    <n v="0.9"/>
    <n v="0"/>
    <n v="12"/>
    <n v="0"/>
    <n v="0"/>
  </r>
  <r>
    <x v="8"/>
    <n v="13"/>
    <x v="2"/>
    <n v="0"/>
    <n v="0"/>
    <n v="12.1"/>
    <n v="0"/>
    <n v="0"/>
    <n v="12.1"/>
    <n v="0"/>
    <n v="0"/>
  </r>
  <r>
    <x v="8"/>
    <n v="13"/>
    <x v="3"/>
    <n v="0"/>
    <n v="0"/>
    <n v="12.1"/>
    <n v="0"/>
    <n v="0"/>
    <n v="12.1"/>
    <n v="0"/>
    <n v="0"/>
  </r>
  <r>
    <x v="8"/>
    <n v="13"/>
    <x v="4"/>
    <n v="0"/>
    <n v="0"/>
    <n v="11.2"/>
    <n v="0.2"/>
    <n v="0"/>
    <n v="11.2"/>
    <n v="0"/>
    <n v="0"/>
  </r>
  <r>
    <x v="8"/>
    <n v="13"/>
    <x v="5"/>
    <n v="26"/>
    <n v="4"/>
    <n v="12.2"/>
    <n v="2"/>
    <n v="3.911"/>
    <n v="9.8870000000000005"/>
    <n v="313.07799999999997"/>
    <n v="0"/>
  </r>
  <r>
    <x v="8"/>
    <n v="13"/>
    <x v="6"/>
    <n v="357"/>
    <n v="44"/>
    <n v="17.7"/>
    <n v="4.0999999999999996"/>
    <n v="114.709"/>
    <n v="18.87"/>
    <n v="8145.36"/>
    <n v="7430.9939999999997"/>
  </r>
  <r>
    <x v="8"/>
    <n v="13"/>
    <x v="7"/>
    <n v="680"/>
    <n v="59"/>
    <n v="20.5"/>
    <n v="5.0999999999999996"/>
    <n v="353.26299999999998"/>
    <n v="27.206"/>
    <n v="27894.615000000002"/>
    <n v="26703.766"/>
  </r>
  <r>
    <x v="8"/>
    <n v="13"/>
    <x v="8"/>
    <n v="680"/>
    <n v="125"/>
    <n v="22.2"/>
    <n v="6.1"/>
    <n v="568.25900000000001"/>
    <n v="33.043999999999997"/>
    <n v="46198.152000000002"/>
    <n v="44447.008000000002"/>
  </r>
  <r>
    <x v="8"/>
    <n v="13"/>
    <x v="9"/>
    <n v="808"/>
    <n v="130"/>
    <n v="23.8"/>
    <n v="5.0999999999999996"/>
    <n v="788.55200000000002"/>
    <n v="41.18"/>
    <n v="62369.387000000002"/>
    <n v="60028.211000000003"/>
  </r>
  <r>
    <x v="8"/>
    <n v="13"/>
    <x v="10"/>
    <n v="796"/>
    <n v="128"/>
    <n v="25"/>
    <n v="5.0999999999999996"/>
    <n v="868.89800000000002"/>
    <n v="44.622999999999998"/>
    <n v="67762.733999999997"/>
    <n v="65204.953000000001"/>
  </r>
  <r>
    <x v="8"/>
    <n v="13"/>
    <x v="11"/>
    <n v="405"/>
    <n v="314"/>
    <n v="26.1"/>
    <n v="5.0999999999999996"/>
    <n v="739.93600000000004"/>
    <n v="43.1"/>
    <n v="58209.925999999999"/>
    <n v="56029.027000000002"/>
  </r>
  <r>
    <x v="8"/>
    <n v="13"/>
    <x v="12"/>
    <n v="0"/>
    <n v="289"/>
    <n v="25.5"/>
    <n v="4.0999999999999996"/>
    <n v="283.495"/>
    <n v="33.109000000000002"/>
    <n v="23451.379000000001"/>
    <n v="22379.317999999999"/>
  </r>
  <r>
    <x v="8"/>
    <n v="13"/>
    <x v="13"/>
    <n v="0"/>
    <n v="265"/>
    <n v="26.6"/>
    <n v="5.0999999999999996"/>
    <n v="259.25599999999997"/>
    <n v="31.721"/>
    <n v="21591.734"/>
    <n v="20567.395"/>
  </r>
  <r>
    <x v="8"/>
    <n v="13"/>
    <x v="14"/>
    <n v="335"/>
    <n v="215"/>
    <n v="26.6"/>
    <n v="5.0999999999999996"/>
    <n v="477.57600000000002"/>
    <n v="36.503999999999998"/>
    <n v="38662.449000000001"/>
    <n v="37155.813000000002"/>
  </r>
  <r>
    <x v="8"/>
    <n v="13"/>
    <x v="15"/>
    <n v="0"/>
    <n v="128"/>
    <n v="26.6"/>
    <n v="5.0999999999999996"/>
    <n v="122.789"/>
    <n v="29.120999999999999"/>
    <n v="10355.332"/>
    <n v="9594.2520000000004"/>
  </r>
  <r>
    <x v="8"/>
    <n v="13"/>
    <x v="16"/>
    <n v="185"/>
    <n v="83"/>
    <n v="25.5"/>
    <n v="2.5"/>
    <n v="149.22399999999999"/>
    <n v="28.524999999999999"/>
    <n v="11867.352000000001"/>
    <n v="11073.352000000001"/>
  </r>
  <r>
    <x v="8"/>
    <n v="13"/>
    <x v="17"/>
    <n v="0"/>
    <n v="20"/>
    <n v="23.8"/>
    <n v="4.0999999999999996"/>
    <n v="18.920999999999999"/>
    <n v="23.134"/>
    <n v="1641.5"/>
    <n v="1054.952"/>
  </r>
  <r>
    <x v="8"/>
    <n v="13"/>
    <x v="18"/>
    <n v="0"/>
    <n v="0"/>
    <n v="21.6"/>
    <n v="3"/>
    <n v="0"/>
    <n v="21.6"/>
    <n v="0"/>
    <n v="0"/>
  </r>
  <r>
    <x v="8"/>
    <n v="13"/>
    <x v="19"/>
    <n v="0"/>
    <n v="0"/>
    <n v="22.2"/>
    <n v="2.5"/>
    <n v="0"/>
    <n v="22.2"/>
    <n v="0"/>
    <n v="0"/>
  </r>
  <r>
    <x v="8"/>
    <n v="13"/>
    <x v="20"/>
    <n v="0"/>
    <n v="0"/>
    <n v="20"/>
    <n v="2.5"/>
    <n v="0"/>
    <n v="20"/>
    <n v="0"/>
    <n v="0"/>
  </r>
  <r>
    <x v="8"/>
    <n v="13"/>
    <x v="21"/>
    <n v="0"/>
    <n v="0"/>
    <n v="19.100000000000001"/>
    <n v="2.7"/>
    <n v="0"/>
    <n v="19.100000000000001"/>
    <n v="0"/>
    <n v="0"/>
  </r>
  <r>
    <x v="8"/>
    <n v="13"/>
    <x v="22"/>
    <n v="0"/>
    <n v="0"/>
    <n v="18.2"/>
    <n v="2.9"/>
    <n v="0"/>
    <n v="18.2"/>
    <n v="0"/>
    <n v="0"/>
  </r>
  <r>
    <x v="8"/>
    <n v="13"/>
    <x v="23"/>
    <n v="0"/>
    <n v="0"/>
    <n v="18.3"/>
    <n v="4.5"/>
    <n v="0"/>
    <n v="18.3"/>
    <n v="0"/>
    <n v="0"/>
  </r>
  <r>
    <x v="8"/>
    <n v="14"/>
    <x v="0"/>
    <n v="0"/>
    <n v="0"/>
    <n v="18.399999999999999"/>
    <n v="3.2"/>
    <n v="0"/>
    <n v="18.399999999999999"/>
    <n v="0"/>
    <n v="0"/>
  </r>
  <r>
    <x v="8"/>
    <n v="14"/>
    <x v="1"/>
    <n v="0"/>
    <n v="0"/>
    <n v="17.600000000000001"/>
    <n v="3.4"/>
    <n v="0"/>
    <n v="17.600000000000001"/>
    <n v="0"/>
    <n v="0"/>
  </r>
  <r>
    <x v="8"/>
    <n v="14"/>
    <x v="2"/>
    <n v="0"/>
    <n v="0"/>
    <n v="17.7"/>
    <n v="3.6"/>
    <n v="0"/>
    <n v="17.7"/>
    <n v="0"/>
    <n v="0"/>
  </r>
  <r>
    <x v="8"/>
    <n v="14"/>
    <x v="3"/>
    <n v="0"/>
    <n v="0"/>
    <n v="19.8"/>
    <n v="3.7"/>
    <n v="0"/>
    <n v="19.8"/>
    <n v="0"/>
    <n v="0"/>
  </r>
  <r>
    <x v="8"/>
    <n v="14"/>
    <x v="4"/>
    <n v="0"/>
    <n v="0"/>
    <n v="19.899999999999999"/>
    <n v="3.9"/>
    <n v="0"/>
    <n v="19.899999999999999"/>
    <n v="0"/>
    <n v="0"/>
  </r>
  <r>
    <x v="8"/>
    <n v="14"/>
    <x v="5"/>
    <n v="0"/>
    <n v="3"/>
    <n v="20"/>
    <n v="4.0999999999999996"/>
    <n v="2.91"/>
    <n v="18.379000000000001"/>
    <n v="258.00700000000001"/>
    <n v="0"/>
  </r>
  <r>
    <x v="8"/>
    <n v="14"/>
    <x v="6"/>
    <n v="0"/>
    <n v="40"/>
    <n v="20.5"/>
    <n v="3"/>
    <n v="37.908000000000001"/>
    <n v="19.687999999999999"/>
    <n v="3341.4870000000001"/>
    <n v="2722.9209999999998"/>
  </r>
  <r>
    <x v="8"/>
    <n v="14"/>
    <x v="7"/>
    <n v="0"/>
    <n v="78"/>
    <n v="20.5"/>
    <n v="2.5"/>
    <n v="74.159000000000006"/>
    <n v="20.846"/>
    <n v="6502.2"/>
    <n v="5821.4870000000001"/>
  </r>
  <r>
    <x v="8"/>
    <n v="14"/>
    <x v="8"/>
    <n v="0"/>
    <n v="132"/>
    <n v="20.5"/>
    <n v="3"/>
    <n v="126.572"/>
    <n v="22.427"/>
    <n v="11016.807000000001"/>
    <n v="10241.421"/>
  </r>
  <r>
    <x v="8"/>
    <n v="14"/>
    <x v="9"/>
    <n v="0"/>
    <n v="178"/>
    <n v="20.5"/>
    <n v="2"/>
    <n v="171.79400000000001"/>
    <n v="24.34"/>
    <n v="14820.159"/>
    <n v="13959.625"/>
  </r>
  <r>
    <x v="8"/>
    <n v="14"/>
    <x v="10"/>
    <n v="0"/>
    <n v="210"/>
    <n v="20.5"/>
    <n v="3"/>
    <n v="203.58"/>
    <n v="24.911999999999999"/>
    <n v="17515.107"/>
    <n v="16591.254000000001"/>
  </r>
  <r>
    <x v="8"/>
    <n v="14"/>
    <x v="11"/>
    <n v="0"/>
    <n v="224"/>
    <n v="20"/>
    <n v="3.6"/>
    <n v="217.583"/>
    <n v="24.603000000000002"/>
    <n v="18747.092000000001"/>
    <n v="17793.469000000001"/>
  </r>
  <r>
    <x v="8"/>
    <n v="14"/>
    <x v="12"/>
    <n v="0"/>
    <n v="221"/>
    <n v="21.1"/>
    <n v="2.5"/>
    <n v="214.58"/>
    <n v="26.300999999999998"/>
    <n v="18340.998"/>
    <n v="17397.243999999999"/>
  </r>
  <r>
    <x v="8"/>
    <n v="14"/>
    <x v="13"/>
    <n v="584"/>
    <n v="190"/>
    <n v="22.7"/>
    <n v="3"/>
    <n v="727.61900000000003"/>
    <n v="41.271999999999998"/>
    <n v="57700.921999999999"/>
    <n v="55539.23"/>
  </r>
  <r>
    <x v="8"/>
    <n v="14"/>
    <x v="14"/>
    <n v="105"/>
    <n v="270"/>
    <n v="24.4"/>
    <n v="5.0999999999999996"/>
    <n v="351.04399999999998"/>
    <n v="32.514000000000003"/>
    <n v="29061.888999999999"/>
    <n v="27838.717000000001"/>
  </r>
  <r>
    <x v="8"/>
    <n v="14"/>
    <x v="15"/>
    <n v="166"/>
    <n v="190"/>
    <n v="23.3"/>
    <n v="5.0999999999999996"/>
    <n v="287.29599999999999"/>
    <n v="29.126999999999999"/>
    <n v="23931.976999999999"/>
    <n v="22847.393"/>
  </r>
  <r>
    <x v="8"/>
    <n v="14"/>
    <x v="16"/>
    <n v="24"/>
    <n v="83"/>
    <n v="22.2"/>
    <n v="3"/>
    <n v="88.963999999999999"/>
    <n v="23.905999999999999"/>
    <n v="7589.3249999999998"/>
    <n v="6886.45"/>
  </r>
  <r>
    <x v="8"/>
    <n v="14"/>
    <x v="17"/>
    <n v="10"/>
    <n v="40"/>
    <n v="21.6"/>
    <n v="3"/>
    <n v="39.027000000000001"/>
    <n v="21.172999999999998"/>
    <n v="3367.71"/>
    <n v="2748.643"/>
  </r>
  <r>
    <x v="8"/>
    <n v="14"/>
    <x v="18"/>
    <n v="0"/>
    <n v="0"/>
    <n v="19.399999999999999"/>
    <n v="0"/>
    <n v="0"/>
    <n v="19.399999999999999"/>
    <n v="0"/>
    <n v="0"/>
  </r>
  <r>
    <x v="8"/>
    <n v="14"/>
    <x v="19"/>
    <n v="0"/>
    <n v="0"/>
    <n v="17.7"/>
    <n v="0"/>
    <n v="0"/>
    <n v="17.7"/>
    <n v="0"/>
    <n v="0"/>
  </r>
  <r>
    <x v="8"/>
    <n v="14"/>
    <x v="20"/>
    <n v="0"/>
    <n v="0"/>
    <n v="17.2"/>
    <n v="0"/>
    <n v="0"/>
    <n v="17.2"/>
    <n v="0"/>
    <n v="0"/>
  </r>
  <r>
    <x v="8"/>
    <n v="14"/>
    <x v="21"/>
    <n v="0"/>
    <n v="0"/>
    <n v="16.8"/>
    <n v="0"/>
    <n v="0"/>
    <n v="16.8"/>
    <n v="0"/>
    <n v="0"/>
  </r>
  <r>
    <x v="8"/>
    <n v="14"/>
    <x v="22"/>
    <n v="0"/>
    <n v="0"/>
    <n v="15.8"/>
    <n v="0"/>
    <n v="0"/>
    <n v="15.8"/>
    <n v="0"/>
    <n v="0"/>
  </r>
  <r>
    <x v="8"/>
    <n v="14"/>
    <x v="23"/>
    <n v="0"/>
    <n v="0"/>
    <n v="15"/>
    <n v="0"/>
    <n v="0"/>
    <n v="15"/>
    <n v="0"/>
    <n v="0"/>
  </r>
  <r>
    <x v="8"/>
    <n v="15"/>
    <x v="0"/>
    <n v="0"/>
    <n v="0"/>
    <n v="13.6"/>
    <n v="0"/>
    <n v="0"/>
    <n v="13.6"/>
    <n v="0"/>
    <n v="0"/>
  </r>
  <r>
    <x v="8"/>
    <n v="15"/>
    <x v="1"/>
    <n v="0"/>
    <n v="0"/>
    <n v="14.3"/>
    <n v="0.2"/>
    <n v="0"/>
    <n v="14.3"/>
    <n v="0"/>
    <n v="0"/>
  </r>
  <r>
    <x v="8"/>
    <n v="15"/>
    <x v="2"/>
    <n v="0"/>
    <n v="0"/>
    <n v="13.9"/>
    <n v="0"/>
    <n v="0"/>
    <n v="13.9"/>
    <n v="0"/>
    <n v="0"/>
  </r>
  <r>
    <x v="8"/>
    <n v="15"/>
    <x v="3"/>
    <n v="0"/>
    <n v="0"/>
    <n v="12.5"/>
    <n v="0"/>
    <n v="0"/>
    <n v="12.5"/>
    <n v="0"/>
    <n v="0"/>
  </r>
  <r>
    <x v="8"/>
    <n v="15"/>
    <x v="4"/>
    <n v="0"/>
    <n v="0"/>
    <n v="12.1"/>
    <n v="0"/>
    <n v="0"/>
    <n v="12.1"/>
    <n v="0"/>
    <n v="0"/>
  </r>
  <r>
    <x v="8"/>
    <n v="15"/>
    <x v="5"/>
    <n v="2"/>
    <n v="3"/>
    <n v="12.7"/>
    <n v="0"/>
    <n v="2.9590000000000001"/>
    <n v="8.2569999999999997"/>
    <n v="270.54500000000002"/>
    <n v="0"/>
  </r>
  <r>
    <x v="8"/>
    <n v="15"/>
    <x v="6"/>
    <n v="143"/>
    <n v="58"/>
    <n v="16.100000000000001"/>
    <n v="2"/>
    <n v="85.626000000000005"/>
    <n v="16.523"/>
    <n v="6845.54"/>
    <n v="6157.8710000000001"/>
  </r>
  <r>
    <x v="8"/>
    <n v="15"/>
    <x v="7"/>
    <n v="395"/>
    <n v="108"/>
    <n v="17.600000000000001"/>
    <n v="2.8"/>
    <n v="282.34399999999999"/>
    <n v="23.960999999999999"/>
    <n v="23110.581999999999"/>
    <n v="22047.355"/>
  </r>
  <r>
    <x v="8"/>
    <n v="15"/>
    <x v="8"/>
    <n v="525"/>
    <n v="174"/>
    <n v="18.8"/>
    <n v="3.6"/>
    <n v="518.78399999999999"/>
    <n v="31.385000000000002"/>
    <n v="42626.870999999999"/>
    <n v="40994.012000000002"/>
  </r>
  <r>
    <x v="8"/>
    <n v="15"/>
    <x v="9"/>
    <n v="128"/>
    <n v="239"/>
    <n v="19.399999999999999"/>
    <n v="3"/>
    <n v="349.851"/>
    <n v="29.027000000000001"/>
    <n v="29467.881000000001"/>
    <n v="28233.357"/>
  </r>
  <r>
    <x v="8"/>
    <n v="15"/>
    <x v="10"/>
    <n v="116"/>
    <n v="215"/>
    <n v="21.6"/>
    <n v="3"/>
    <n v="329.11599999999999"/>
    <n v="30.077999999999999"/>
    <n v="27616.817999999999"/>
    <n v="26433.594000000001"/>
  </r>
  <r>
    <x v="8"/>
    <n v="15"/>
    <x v="11"/>
    <n v="124"/>
    <n v="495"/>
    <n v="21.1"/>
    <n v="3.6"/>
    <n v="639.69100000000003"/>
    <n v="36.854999999999997"/>
    <n v="51944.160000000003"/>
    <n v="49993.57"/>
  </r>
  <r>
    <x v="8"/>
    <n v="15"/>
    <x v="12"/>
    <n v="67"/>
    <n v="432"/>
    <n v="21.6"/>
    <n v="3"/>
    <n v="513.68499999999995"/>
    <n v="35.996000000000002"/>
    <n v="41890.875"/>
    <n v="40281.855000000003"/>
  </r>
  <r>
    <x v="8"/>
    <n v="15"/>
    <x v="13"/>
    <n v="80"/>
    <n v="406"/>
    <n v="22.7"/>
    <n v="3.6"/>
    <n v="491.40600000000001"/>
    <n v="35.279000000000003"/>
    <n v="40206.266000000003"/>
    <n v="38651.112999999998"/>
  </r>
  <r>
    <x v="8"/>
    <n v="15"/>
    <x v="14"/>
    <n v="2"/>
    <n v="226"/>
    <n v="21.6"/>
    <n v="4.0999999999999996"/>
    <n v="221.99299999999999"/>
    <n v="26.96"/>
    <n v="18914.333999999999"/>
    <n v="17956.631000000001"/>
  </r>
  <r>
    <x v="8"/>
    <n v="15"/>
    <x v="15"/>
    <n v="88"/>
    <n v="164"/>
    <n v="21.1"/>
    <n v="3.6"/>
    <n v="211.56"/>
    <n v="25.620999999999999"/>
    <n v="17978.688999999998"/>
    <n v="17043.695"/>
  </r>
  <r>
    <x v="8"/>
    <n v="15"/>
    <x v="16"/>
    <n v="104"/>
    <n v="75"/>
    <n v="19.399999999999999"/>
    <n v="3"/>
    <n v="110.139"/>
    <n v="21.356000000000002"/>
    <n v="9186.9879999999994"/>
    <n v="8450.8119999999999"/>
  </r>
  <r>
    <x v="8"/>
    <n v="15"/>
    <x v="17"/>
    <n v="4"/>
    <n v="32"/>
    <n v="18.3"/>
    <n v="2.5"/>
    <n v="30.771999999999998"/>
    <n v="17.606999999999999"/>
    <n v="2718.683"/>
    <n v="2111.9609999999998"/>
  </r>
  <r>
    <x v="8"/>
    <n v="15"/>
    <x v="18"/>
    <n v="0"/>
    <n v="0"/>
    <n v="17.7"/>
    <n v="2.5"/>
    <n v="0"/>
    <n v="17.7"/>
    <n v="0"/>
    <n v="0"/>
  </r>
  <r>
    <x v="8"/>
    <n v="15"/>
    <x v="19"/>
    <n v="0"/>
    <n v="0"/>
    <n v="16.600000000000001"/>
    <n v="0"/>
    <n v="0"/>
    <n v="16.600000000000001"/>
    <n v="0"/>
    <n v="0"/>
  </r>
  <r>
    <x v="8"/>
    <n v="15"/>
    <x v="20"/>
    <n v="0"/>
    <n v="0"/>
    <n v="16.600000000000001"/>
    <n v="0"/>
    <n v="0"/>
    <n v="16.600000000000001"/>
    <n v="0"/>
    <n v="0"/>
  </r>
  <r>
    <x v="8"/>
    <n v="15"/>
    <x v="21"/>
    <n v="0"/>
    <n v="0"/>
    <n v="16.600000000000001"/>
    <n v="2.2999999999999998"/>
    <n v="0"/>
    <n v="16.600000000000001"/>
    <n v="0"/>
    <n v="0"/>
  </r>
  <r>
    <x v="8"/>
    <n v="15"/>
    <x v="22"/>
    <n v="0"/>
    <n v="0"/>
    <n v="15.6"/>
    <n v="2.6"/>
    <n v="0"/>
    <n v="15.6"/>
    <n v="0"/>
    <n v="0"/>
  </r>
  <r>
    <x v="8"/>
    <n v="15"/>
    <x v="23"/>
    <n v="0"/>
    <n v="0"/>
    <n v="16.600000000000001"/>
    <n v="2.9"/>
    <n v="0"/>
    <n v="16.600000000000001"/>
    <n v="0"/>
    <n v="0"/>
  </r>
  <r>
    <x v="8"/>
    <n v="16"/>
    <x v="0"/>
    <n v="0"/>
    <n v="0"/>
    <n v="16.600000000000001"/>
    <n v="4.2"/>
    <n v="0"/>
    <n v="16.600000000000001"/>
    <n v="0"/>
    <n v="0"/>
  </r>
  <r>
    <x v="8"/>
    <n v="16"/>
    <x v="1"/>
    <n v="0"/>
    <n v="0"/>
    <n v="16.600000000000001"/>
    <n v="4.5"/>
    <n v="0"/>
    <n v="16.600000000000001"/>
    <n v="0"/>
    <n v="0"/>
  </r>
  <r>
    <x v="8"/>
    <n v="16"/>
    <x v="2"/>
    <n v="0"/>
    <n v="0"/>
    <n v="15.6"/>
    <n v="3.2"/>
    <n v="0"/>
    <n v="15.6"/>
    <n v="0"/>
    <n v="0"/>
  </r>
  <r>
    <x v="8"/>
    <n v="16"/>
    <x v="3"/>
    <n v="0"/>
    <n v="0"/>
    <n v="15.6"/>
    <n v="2.5"/>
    <n v="0"/>
    <n v="15.6"/>
    <n v="0"/>
    <n v="0"/>
  </r>
  <r>
    <x v="8"/>
    <n v="16"/>
    <x v="4"/>
    <n v="0"/>
    <n v="0"/>
    <n v="15.6"/>
    <n v="3.3"/>
    <n v="0"/>
    <n v="15.6"/>
    <n v="0"/>
    <n v="0"/>
  </r>
  <r>
    <x v="8"/>
    <n v="16"/>
    <x v="5"/>
    <n v="4"/>
    <n v="3"/>
    <n v="16.600000000000001"/>
    <n v="2"/>
    <n v="3.0129999999999999"/>
    <n v="14.545"/>
    <n v="263.86399999999998"/>
    <n v="0"/>
  </r>
  <r>
    <x v="8"/>
    <n v="16"/>
    <x v="6"/>
    <n v="99"/>
    <n v="64"/>
    <n v="16.600000000000001"/>
    <n v="0"/>
    <n v="82.096000000000004"/>
    <n v="16.356000000000002"/>
    <n v="6784.5919999999996"/>
    <n v="6098.1610000000001"/>
  </r>
  <r>
    <x v="8"/>
    <n v="16"/>
    <x v="7"/>
    <n v="203"/>
    <n v="133"/>
    <n v="16.600000000000001"/>
    <n v="2.5"/>
    <n v="223.74"/>
    <n v="21.449000000000002"/>
    <n v="18889.826000000001"/>
    <n v="17932.719000000001"/>
  </r>
  <r>
    <x v="8"/>
    <n v="16"/>
    <x v="8"/>
    <n v="418"/>
    <n v="188"/>
    <n v="16.600000000000001"/>
    <n v="0"/>
    <n v="466.577"/>
    <n v="36.594999999999999"/>
    <n v="37431.383000000002"/>
    <n v="35962.847999999998"/>
  </r>
  <r>
    <x v="8"/>
    <n v="16"/>
    <x v="9"/>
    <n v="500"/>
    <n v="234"/>
    <n v="17.2"/>
    <n v="0"/>
    <n v="654.05999999999995"/>
    <n v="46.103999999999999"/>
    <n v="50488.968999999997"/>
    <n v="48589.957000000002"/>
  </r>
  <r>
    <x v="8"/>
    <n v="16"/>
    <x v="10"/>
    <n v="476"/>
    <n v="291"/>
    <n v="18.3"/>
    <n v="1"/>
    <n v="753.85199999999998"/>
    <n v="45.91"/>
    <n v="58414.366999999998"/>
    <n v="56225.726999999999"/>
  </r>
  <r>
    <x v="8"/>
    <n v="16"/>
    <x v="11"/>
    <n v="601"/>
    <n v="240"/>
    <n v="19.399999999999999"/>
    <n v="2"/>
    <n v="848.18"/>
    <n v="45.847000000000001"/>
    <n v="65776.695000000007"/>
    <n v="63299.832000000002"/>
  </r>
  <r>
    <x v="8"/>
    <n v="16"/>
    <x v="12"/>
    <n v="541"/>
    <n v="248"/>
    <n v="20.5"/>
    <n v="3.6"/>
    <n v="789.50199999999995"/>
    <n v="41.503999999999998"/>
    <n v="62606.027000000002"/>
    <n v="60255.555"/>
  </r>
  <r>
    <x v="8"/>
    <n v="16"/>
    <x v="13"/>
    <n v="505"/>
    <n v="250"/>
    <n v="21.1"/>
    <n v="3.3"/>
    <n v="716.83600000000001"/>
    <n v="40.686999999999998"/>
    <n v="57019.796999999999"/>
    <n v="54883.675999999999"/>
  </r>
  <r>
    <x v="8"/>
    <n v="16"/>
    <x v="14"/>
    <n v="470"/>
    <n v="192"/>
    <n v="21.6"/>
    <n v="3"/>
    <n v="557.56299999999999"/>
    <n v="37.408000000000001"/>
    <n v="44871.601999999999"/>
    <n v="43164.898000000001"/>
  </r>
  <r>
    <x v="8"/>
    <n v="16"/>
    <x v="15"/>
    <n v="209"/>
    <n v="204"/>
    <n v="21.1"/>
    <n v="3"/>
    <n v="325.04300000000001"/>
    <n v="30.193999999999999"/>
    <n v="26887.495999999999"/>
    <n v="25724.162"/>
  </r>
  <r>
    <x v="8"/>
    <n v="16"/>
    <x v="16"/>
    <n v="247"/>
    <n v="116"/>
    <n v="22.7"/>
    <n v="2.5"/>
    <n v="202.297"/>
    <n v="28.004000000000001"/>
    <n v="16112.092000000001"/>
    <n v="15221.512000000001"/>
  </r>
  <r>
    <x v="8"/>
    <n v="16"/>
    <x v="17"/>
    <n v="14"/>
    <n v="48"/>
    <n v="20.5"/>
    <n v="3"/>
    <n v="47.887999999999998"/>
    <n v="20.713000000000001"/>
    <n v="4133.4740000000002"/>
    <n v="3499.6559999999999"/>
  </r>
  <r>
    <x v="8"/>
    <n v="16"/>
    <x v="18"/>
    <n v="0"/>
    <n v="0"/>
    <n v="20.5"/>
    <n v="2.5"/>
    <n v="0"/>
    <n v="20.5"/>
    <n v="0"/>
    <n v="0"/>
  </r>
  <r>
    <x v="8"/>
    <n v="16"/>
    <x v="19"/>
    <n v="0"/>
    <n v="0"/>
    <n v="20"/>
    <n v="2.5"/>
    <n v="0"/>
    <n v="20"/>
    <n v="0"/>
    <n v="0"/>
  </r>
  <r>
    <x v="8"/>
    <n v="16"/>
    <x v="20"/>
    <n v="0"/>
    <n v="0"/>
    <n v="19.399999999999999"/>
    <n v="0"/>
    <n v="0"/>
    <n v="19.399999999999999"/>
    <n v="0"/>
    <n v="0"/>
  </r>
  <r>
    <x v="8"/>
    <n v="16"/>
    <x v="21"/>
    <n v="0"/>
    <n v="0"/>
    <n v="19.5"/>
    <n v="1.4"/>
    <n v="0"/>
    <n v="19.5"/>
    <n v="0"/>
    <n v="0"/>
  </r>
  <r>
    <x v="8"/>
    <n v="16"/>
    <x v="22"/>
    <n v="0"/>
    <n v="0"/>
    <n v="19.600000000000001"/>
    <n v="2"/>
    <n v="0"/>
    <n v="19.600000000000001"/>
    <n v="0"/>
    <n v="0"/>
  </r>
  <r>
    <x v="8"/>
    <n v="16"/>
    <x v="23"/>
    <n v="0"/>
    <n v="0"/>
    <n v="19.8"/>
    <n v="1.2"/>
    <n v="0"/>
    <n v="19.8"/>
    <n v="0"/>
    <n v="0"/>
  </r>
  <r>
    <x v="8"/>
    <n v="17"/>
    <x v="0"/>
    <n v="0"/>
    <n v="0"/>
    <n v="18.899999999999999"/>
    <n v="1.8"/>
    <n v="0"/>
    <n v="18.899999999999999"/>
    <n v="0"/>
    <n v="0"/>
  </r>
  <r>
    <x v="8"/>
    <n v="17"/>
    <x v="1"/>
    <n v="0"/>
    <n v="0"/>
    <n v="19"/>
    <n v="2.5"/>
    <n v="0"/>
    <n v="19"/>
    <n v="0"/>
    <n v="0"/>
  </r>
  <r>
    <x v="8"/>
    <n v="17"/>
    <x v="2"/>
    <n v="0"/>
    <n v="0"/>
    <n v="19.100000000000001"/>
    <n v="4.5999999999999996"/>
    <n v="0"/>
    <n v="19.100000000000001"/>
    <n v="0"/>
    <n v="0"/>
  </r>
  <r>
    <x v="8"/>
    <n v="17"/>
    <x v="3"/>
    <n v="0"/>
    <n v="0"/>
    <n v="19.3"/>
    <n v="3.8"/>
    <n v="0"/>
    <n v="19.3"/>
    <n v="0"/>
    <n v="0"/>
  </r>
  <r>
    <x v="8"/>
    <n v="17"/>
    <x v="4"/>
    <n v="0"/>
    <n v="0"/>
    <n v="19.399999999999999"/>
    <n v="4.4000000000000004"/>
    <n v="0"/>
    <n v="19.399999999999999"/>
    <n v="0"/>
    <n v="0"/>
  </r>
  <r>
    <x v="8"/>
    <n v="17"/>
    <x v="5"/>
    <n v="0"/>
    <n v="1"/>
    <n v="20.5"/>
    <n v="5.0999999999999996"/>
    <n v="0.97"/>
    <n v="19.16"/>
    <n v="85.695999999999998"/>
    <n v="0"/>
  </r>
  <r>
    <x v="8"/>
    <n v="17"/>
    <x v="6"/>
    <n v="0"/>
    <n v="38"/>
    <n v="21.1"/>
    <n v="4.0999999999999996"/>
    <n v="36.011000000000003"/>
    <n v="20.349"/>
    <n v="3164.6509999999998"/>
    <n v="2549.4609999999998"/>
  </r>
  <r>
    <x v="8"/>
    <n v="17"/>
    <x v="7"/>
    <n v="0"/>
    <n v="53"/>
    <n v="21.6"/>
    <n v="3.6"/>
    <n v="50.220999999999997"/>
    <n v="21.311"/>
    <n v="4393.848"/>
    <n v="3754.9679999999998"/>
  </r>
  <r>
    <x v="8"/>
    <n v="17"/>
    <x v="8"/>
    <n v="1"/>
    <n v="199"/>
    <n v="23.8"/>
    <n v="4.0999999999999996"/>
    <n v="194.73099999999999"/>
    <n v="27.242000000000001"/>
    <n v="16569.120999999999"/>
    <n v="15667.776"/>
  </r>
  <r>
    <x v="8"/>
    <n v="17"/>
    <x v="9"/>
    <n v="56"/>
    <n v="420"/>
    <n v="24.4"/>
    <n v="3.6"/>
    <n v="484.35599999999999"/>
    <n v="35.840000000000003"/>
    <n v="39510.711000000003"/>
    <n v="37977.516000000003"/>
  </r>
  <r>
    <x v="8"/>
    <n v="17"/>
    <x v="10"/>
    <n v="34"/>
    <n v="271"/>
    <n v="26.6"/>
    <n v="4.0999999999999996"/>
    <n v="305.80700000000002"/>
    <n v="34.051000000000002"/>
    <n v="25177.113000000001"/>
    <n v="24059.717000000001"/>
  </r>
  <r>
    <x v="8"/>
    <n v="17"/>
    <x v="11"/>
    <n v="0"/>
    <n v="277"/>
    <n v="26.6"/>
    <n v="5.0999999999999996"/>
    <n v="271.69600000000003"/>
    <n v="32.046999999999997"/>
    <n v="22591.873"/>
    <n v="21542.016"/>
  </r>
  <r>
    <x v="8"/>
    <n v="17"/>
    <x v="12"/>
    <n v="192"/>
    <n v="313"/>
    <n v="26.6"/>
    <n v="5.0999999999999996"/>
    <n v="510.839"/>
    <n v="37.265999999999998"/>
    <n v="41390.042999999998"/>
    <n v="39797.141000000003"/>
  </r>
  <r>
    <x v="8"/>
    <n v="17"/>
    <x v="13"/>
    <n v="71"/>
    <n v="349"/>
    <n v="26.6"/>
    <n v="5.0999999999999996"/>
    <n v="420.99799999999999"/>
    <n v="35.816000000000003"/>
    <n v="34352.949000000001"/>
    <n v="32977.438000000002"/>
  </r>
  <r>
    <x v="8"/>
    <n v="17"/>
    <x v="14"/>
    <n v="0"/>
    <n v="159"/>
    <n v="26.1"/>
    <n v="3.6"/>
    <n v="153.19200000000001"/>
    <n v="29.826000000000001"/>
    <n v="12875.674000000001"/>
    <n v="12059.287"/>
  </r>
  <r>
    <x v="8"/>
    <n v="17"/>
    <x v="15"/>
    <n v="0"/>
    <n v="109"/>
    <n v="25.5"/>
    <n v="3.6"/>
    <n v="104.233"/>
    <n v="27.108000000000001"/>
    <n v="8875.2540000000008"/>
    <n v="8145.643"/>
  </r>
  <r>
    <x v="8"/>
    <n v="17"/>
    <x v="16"/>
    <n v="0"/>
    <n v="55"/>
    <n v="23.8"/>
    <n v="7.7"/>
    <n v="52.128999999999998"/>
    <n v="23.792000000000002"/>
    <n v="4508.5780000000004"/>
    <n v="3867.4609999999998"/>
  </r>
  <r>
    <x v="8"/>
    <n v="17"/>
    <x v="17"/>
    <n v="0"/>
    <n v="18"/>
    <n v="21.1"/>
    <n v="3"/>
    <n v="17.029"/>
    <n v="19.905999999999999"/>
    <n v="1499.5160000000001"/>
    <n v="915.59699999999998"/>
  </r>
  <r>
    <x v="8"/>
    <n v="17"/>
    <x v="18"/>
    <n v="0"/>
    <n v="0"/>
    <n v="19.399999999999999"/>
    <n v="3.6"/>
    <n v="0"/>
    <n v="19.399999999999999"/>
    <n v="0"/>
    <n v="0"/>
  </r>
  <r>
    <x v="8"/>
    <n v="17"/>
    <x v="19"/>
    <n v="0"/>
    <n v="0"/>
    <n v="18.8"/>
    <n v="2.5"/>
    <n v="0"/>
    <n v="18.8"/>
    <n v="0"/>
    <n v="0"/>
  </r>
  <r>
    <x v="8"/>
    <n v="17"/>
    <x v="20"/>
    <n v="0"/>
    <n v="0"/>
    <n v="18.3"/>
    <n v="2.5"/>
    <n v="0"/>
    <n v="18.3"/>
    <n v="0"/>
    <n v="0"/>
  </r>
  <r>
    <x v="8"/>
    <n v="17"/>
    <x v="21"/>
    <n v="0"/>
    <n v="0"/>
    <n v="18.3"/>
    <n v="2.8"/>
    <n v="0"/>
    <n v="18.3"/>
    <n v="0"/>
    <n v="0"/>
  </r>
  <r>
    <x v="8"/>
    <n v="17"/>
    <x v="22"/>
    <n v="0"/>
    <n v="0"/>
    <n v="17.2"/>
    <n v="1.7"/>
    <n v="0"/>
    <n v="17.2"/>
    <n v="0"/>
    <n v="0"/>
  </r>
  <r>
    <x v="8"/>
    <n v="17"/>
    <x v="23"/>
    <n v="0"/>
    <n v="0"/>
    <n v="17.2"/>
    <n v="3.5"/>
    <n v="0"/>
    <n v="17.2"/>
    <n v="0"/>
    <n v="0"/>
  </r>
  <r>
    <x v="8"/>
    <n v="18"/>
    <x v="0"/>
    <n v="0"/>
    <n v="0"/>
    <n v="16.2"/>
    <n v="4.4000000000000004"/>
    <n v="0"/>
    <n v="16.2"/>
    <n v="0"/>
    <n v="0"/>
  </r>
  <r>
    <x v="8"/>
    <n v="18"/>
    <x v="1"/>
    <n v="0"/>
    <n v="0"/>
    <n v="16.100000000000001"/>
    <n v="4.3"/>
    <n v="0"/>
    <n v="16.100000000000001"/>
    <n v="0"/>
    <n v="0"/>
  </r>
  <r>
    <x v="8"/>
    <n v="18"/>
    <x v="2"/>
    <n v="0"/>
    <n v="0"/>
    <n v="16.100000000000001"/>
    <n v="3.1"/>
    <n v="0"/>
    <n v="16.100000000000001"/>
    <n v="0"/>
    <n v="0"/>
  </r>
  <r>
    <x v="8"/>
    <n v="18"/>
    <x v="3"/>
    <n v="0"/>
    <n v="0"/>
    <n v="15.1"/>
    <n v="3.4"/>
    <n v="0"/>
    <n v="15.1"/>
    <n v="0"/>
    <n v="0"/>
  </r>
  <r>
    <x v="8"/>
    <n v="18"/>
    <x v="4"/>
    <n v="0"/>
    <n v="0"/>
    <n v="15"/>
    <n v="3.8"/>
    <n v="0"/>
    <n v="15"/>
    <n v="0"/>
    <n v="0"/>
  </r>
  <r>
    <x v="8"/>
    <n v="18"/>
    <x v="5"/>
    <n v="3"/>
    <n v="3"/>
    <n v="15"/>
    <n v="4.0999999999999996"/>
    <n v="2.9940000000000002"/>
    <n v="13.32"/>
    <n v="265.15499999999997"/>
    <n v="0"/>
  </r>
  <r>
    <x v="8"/>
    <n v="18"/>
    <x v="6"/>
    <n v="17"/>
    <n v="42"/>
    <n v="14.4"/>
    <n v="4.0999999999999996"/>
    <n v="43.673999999999999"/>
    <n v="13.699"/>
    <n v="3857.6729999999998"/>
    <n v="3229.1909999999998"/>
  </r>
  <r>
    <x v="8"/>
    <n v="18"/>
    <x v="7"/>
    <n v="532"/>
    <n v="81"/>
    <n v="17.2"/>
    <n v="5.0999999999999996"/>
    <n v="312.988"/>
    <n v="22.789000000000001"/>
    <n v="25431.067999999999"/>
    <n v="24306.914000000001"/>
  </r>
  <r>
    <x v="8"/>
    <n v="18"/>
    <x v="8"/>
    <n v="622"/>
    <n v="110"/>
    <n v="17.2"/>
    <n v="7.7"/>
    <n v="513.57500000000005"/>
    <n v="25.503"/>
    <n v="43255.292999999998"/>
    <n v="41601.938000000002"/>
  </r>
  <r>
    <x v="8"/>
    <n v="18"/>
    <x v="9"/>
    <n v="785"/>
    <n v="118"/>
    <n v="17.7"/>
    <n v="7.7"/>
    <n v="753.15599999999995"/>
    <n v="30.495999999999999"/>
    <n v="62783.222999999998"/>
    <n v="60425.777000000002"/>
  </r>
  <r>
    <x v="8"/>
    <n v="18"/>
    <x v="10"/>
    <n v="654"/>
    <n v="205"/>
    <n v="17.7"/>
    <n v="6.1"/>
    <n v="823.69100000000003"/>
    <n v="34.33"/>
    <n v="67660.976999999999"/>
    <n v="65107.370999999999"/>
  </r>
  <r>
    <x v="8"/>
    <n v="18"/>
    <x v="11"/>
    <n v="671"/>
    <n v="198"/>
    <n v="18.3"/>
    <n v="6.6"/>
    <n v="867.86400000000003"/>
    <n v="35.106000000000002"/>
    <n v="71065.289000000004"/>
    <n v="68369.983999999997"/>
  </r>
  <r>
    <x v="8"/>
    <n v="18"/>
    <x v="12"/>
    <n v="645"/>
    <n v="215"/>
    <n v="18.3"/>
    <n v="5.0999999999999996"/>
    <n v="852.57100000000003"/>
    <n v="37.704000000000001"/>
    <n v="68909.804999999993"/>
    <n v="66304.672000000006"/>
  </r>
  <r>
    <x v="8"/>
    <n v="18"/>
    <x v="13"/>
    <n v="703"/>
    <n v="146"/>
    <n v="18.8"/>
    <n v="5.0999999999999996"/>
    <n v="775.89599999999996"/>
    <n v="36.493000000000002"/>
    <n v="62996.097999999998"/>
    <n v="60630.262000000002"/>
  </r>
  <r>
    <x v="8"/>
    <n v="18"/>
    <x v="14"/>
    <n v="660"/>
    <n v="159"/>
    <n v="18.8"/>
    <n v="4.0999999999999996"/>
    <n v="660.82"/>
    <n v="35.674999999999997"/>
    <n v="53559.387000000002"/>
    <n v="51550.707000000002"/>
  </r>
  <r>
    <x v="8"/>
    <n v="18"/>
    <x v="15"/>
    <n v="379"/>
    <n v="91"/>
    <n v="18.8"/>
    <n v="5.0999999999999996"/>
    <n v="307.51100000000002"/>
    <n v="25.707999999999998"/>
    <n v="25622.611000000001"/>
    <n v="24493.344000000001"/>
  </r>
  <r>
    <x v="8"/>
    <n v="18"/>
    <x v="16"/>
    <n v="298"/>
    <n v="88"/>
    <n v="18.3"/>
    <n v="4.0999999999999996"/>
    <n v="191.78800000000001"/>
    <n v="22.337"/>
    <n v="15385.539000000001"/>
    <n v="14511.925999999999"/>
  </r>
  <r>
    <x v="8"/>
    <n v="18"/>
    <x v="17"/>
    <n v="117"/>
    <n v="24"/>
    <n v="16.100000000000001"/>
    <n v="3"/>
    <n v="36.802999999999997"/>
    <n v="15.862"/>
    <n v="2722.692"/>
    <n v="2115.8939999999998"/>
  </r>
  <r>
    <x v="8"/>
    <n v="18"/>
    <x v="18"/>
    <n v="0"/>
    <n v="0"/>
    <n v="13.8"/>
    <n v="0"/>
    <n v="0"/>
    <n v="13.8"/>
    <n v="0"/>
    <n v="0"/>
  </r>
  <r>
    <x v="8"/>
    <n v="18"/>
    <x v="19"/>
    <n v="0"/>
    <n v="0"/>
    <n v="11.6"/>
    <n v="0"/>
    <n v="0"/>
    <n v="11.6"/>
    <n v="0"/>
    <n v="0"/>
  </r>
  <r>
    <x v="8"/>
    <n v="18"/>
    <x v="20"/>
    <n v="0"/>
    <n v="0"/>
    <n v="11.1"/>
    <n v="0"/>
    <n v="0"/>
    <n v="11.1"/>
    <n v="0"/>
    <n v="0"/>
  </r>
  <r>
    <x v="8"/>
    <n v="18"/>
    <x v="21"/>
    <n v="0"/>
    <n v="0"/>
    <n v="9.3000000000000007"/>
    <n v="0.2"/>
    <n v="0"/>
    <n v="9.3000000000000007"/>
    <n v="0"/>
    <n v="0"/>
  </r>
  <r>
    <x v="8"/>
    <n v="18"/>
    <x v="22"/>
    <n v="0"/>
    <n v="0"/>
    <n v="8.6"/>
    <n v="0"/>
    <n v="0"/>
    <n v="8.6"/>
    <n v="0"/>
    <n v="0"/>
  </r>
  <r>
    <x v="8"/>
    <n v="18"/>
    <x v="23"/>
    <n v="0"/>
    <n v="0"/>
    <n v="7.8"/>
    <n v="0.5"/>
    <n v="0"/>
    <n v="7.8"/>
    <n v="0"/>
    <n v="0"/>
  </r>
  <r>
    <x v="8"/>
    <n v="19"/>
    <x v="0"/>
    <n v="0"/>
    <n v="0"/>
    <n v="6"/>
    <n v="0"/>
    <n v="0"/>
    <n v="6"/>
    <n v="0"/>
    <n v="0"/>
  </r>
  <r>
    <x v="8"/>
    <n v="19"/>
    <x v="1"/>
    <n v="0"/>
    <n v="0"/>
    <n v="6.3"/>
    <n v="0"/>
    <n v="0"/>
    <n v="6.3"/>
    <n v="0"/>
    <n v="0"/>
  </r>
  <r>
    <x v="8"/>
    <n v="19"/>
    <x v="2"/>
    <n v="0"/>
    <n v="0"/>
    <n v="6.5"/>
    <n v="1"/>
    <n v="0"/>
    <n v="6.5"/>
    <n v="0"/>
    <n v="0"/>
  </r>
  <r>
    <x v="8"/>
    <n v="19"/>
    <x v="3"/>
    <n v="0"/>
    <n v="0"/>
    <n v="7.7"/>
    <n v="0"/>
    <n v="0"/>
    <n v="7.7"/>
    <n v="0"/>
    <n v="0"/>
  </r>
  <r>
    <x v="8"/>
    <n v="19"/>
    <x v="4"/>
    <n v="0"/>
    <n v="0"/>
    <n v="7"/>
    <n v="0"/>
    <n v="0"/>
    <n v="7"/>
    <n v="0"/>
    <n v="0"/>
  </r>
  <r>
    <x v="8"/>
    <n v="19"/>
    <x v="5"/>
    <n v="4"/>
    <n v="2"/>
    <n v="7.2"/>
    <n v="0"/>
    <n v="2.0579999999999998"/>
    <n v="3.1179999999999999"/>
    <n v="185.77500000000001"/>
    <n v="0"/>
  </r>
  <r>
    <x v="8"/>
    <n v="19"/>
    <x v="6"/>
    <n v="225"/>
    <n v="49"/>
    <n v="11.1"/>
    <n v="5.0999999999999996"/>
    <n v="93.427000000000007"/>
    <n v="11.573"/>
    <n v="7235.0649999999996"/>
    <n v="6539.4560000000001"/>
  </r>
  <r>
    <x v="8"/>
    <n v="19"/>
    <x v="7"/>
    <n v="506"/>
    <n v="89"/>
    <n v="15.5"/>
    <n v="5.0999999999999996"/>
    <n v="310.161"/>
    <n v="21.114999999999998"/>
    <n v="25462.002"/>
    <n v="24337.021000000001"/>
  </r>
  <r>
    <x v="8"/>
    <n v="19"/>
    <x v="8"/>
    <n v="651"/>
    <n v="121"/>
    <n v="17.7"/>
    <n v="4.0999999999999996"/>
    <n v="542.69600000000003"/>
    <n v="30.423999999999999"/>
    <n v="44650.417999999998"/>
    <n v="42951.07"/>
  </r>
  <r>
    <x v="8"/>
    <n v="19"/>
    <x v="9"/>
    <n v="730"/>
    <n v="145"/>
    <n v="18.8"/>
    <n v="3.6"/>
    <n v="741.26900000000001"/>
    <n v="37.76"/>
    <n v="59639.332000000002"/>
    <n v="57404.02"/>
  </r>
  <r>
    <x v="8"/>
    <n v="19"/>
    <x v="10"/>
    <n v="695"/>
    <n v="180"/>
    <n v="18.8"/>
    <n v="4.0999999999999996"/>
    <n v="832.62800000000004"/>
    <n v="39.683"/>
    <n v="66589.781000000003"/>
    <n v="64079.953000000001"/>
  </r>
  <r>
    <x v="8"/>
    <n v="19"/>
    <x v="11"/>
    <n v="333"/>
    <n v="254"/>
    <n v="19.399999999999999"/>
    <n v="4.0999999999999996"/>
    <n v="604.79100000000005"/>
    <n v="35.073999999999998"/>
    <n v="49535.851999999999"/>
    <n v="47670.226999999999"/>
  </r>
  <r>
    <x v="8"/>
    <n v="19"/>
    <x v="12"/>
    <n v="725"/>
    <n v="176"/>
    <n v="20"/>
    <n v="4.0999999999999996"/>
    <n v="883.41899999999998"/>
    <n v="41.689"/>
    <n v="69975.797000000006"/>
    <n v="67326.273000000001"/>
  </r>
  <r>
    <x v="8"/>
    <n v="19"/>
    <x v="13"/>
    <n v="691"/>
    <n v="180"/>
    <n v="20"/>
    <n v="4.0999999999999996"/>
    <n v="800.779"/>
    <n v="40.478000000000002"/>
    <n v="63730.523000000001"/>
    <n v="61335.616999999998"/>
  </r>
  <r>
    <x v="8"/>
    <n v="19"/>
    <x v="14"/>
    <n v="411"/>
    <n v="146"/>
    <n v="20"/>
    <n v="5.0999999999999996"/>
    <n v="461.64699999999999"/>
    <n v="30.664000000000001"/>
    <n v="38370.313000000002"/>
    <n v="36872.762000000002"/>
  </r>
  <r>
    <x v="8"/>
    <n v="19"/>
    <x v="15"/>
    <n v="348"/>
    <n v="140"/>
    <n v="20"/>
    <n v="3.6"/>
    <n v="342.11700000000002"/>
    <n v="28.634"/>
    <n v="28242.315999999999"/>
    <n v="27041.888999999999"/>
  </r>
  <r>
    <x v="8"/>
    <n v="19"/>
    <x v="16"/>
    <n v="347"/>
    <n v="83"/>
    <n v="19.399999999999999"/>
    <n v="3"/>
    <n v="201.33"/>
    <n v="24.355"/>
    <n v="15835.266"/>
    <n v="14951.171"/>
  </r>
  <r>
    <x v="8"/>
    <n v="19"/>
    <x v="17"/>
    <n v="21"/>
    <n v="25"/>
    <n v="17.2"/>
    <n v="3"/>
    <n v="26.113"/>
    <n v="16.721"/>
    <n v="2229.8980000000001"/>
    <n v="1632.3789999999999"/>
  </r>
  <r>
    <x v="8"/>
    <n v="19"/>
    <x v="18"/>
    <n v="0"/>
    <n v="0"/>
    <n v="13.3"/>
    <n v="0"/>
    <n v="0"/>
    <n v="13.3"/>
    <n v="0"/>
    <n v="0"/>
  </r>
  <r>
    <x v="8"/>
    <n v="19"/>
    <x v="19"/>
    <n v="0"/>
    <n v="0"/>
    <n v="11.6"/>
    <n v="0"/>
    <n v="0"/>
    <n v="11.6"/>
    <n v="0"/>
    <n v="0"/>
  </r>
  <r>
    <x v="8"/>
    <n v="19"/>
    <x v="20"/>
    <n v="0"/>
    <n v="0"/>
    <n v="10.5"/>
    <n v="0"/>
    <n v="0"/>
    <n v="10.5"/>
    <n v="0"/>
    <n v="0"/>
  </r>
  <r>
    <x v="8"/>
    <n v="19"/>
    <x v="21"/>
    <n v="0"/>
    <n v="0"/>
    <n v="12.4"/>
    <n v="0"/>
    <n v="0"/>
    <n v="12.4"/>
    <n v="0"/>
    <n v="0"/>
  </r>
  <r>
    <x v="8"/>
    <n v="19"/>
    <x v="22"/>
    <n v="0"/>
    <n v="0"/>
    <n v="9.3000000000000007"/>
    <n v="0.1"/>
    <n v="0"/>
    <n v="9.3000000000000007"/>
    <n v="0"/>
    <n v="0"/>
  </r>
  <r>
    <x v="8"/>
    <n v="19"/>
    <x v="23"/>
    <n v="0"/>
    <n v="0"/>
    <n v="9.1999999999999993"/>
    <n v="0.2"/>
    <n v="0"/>
    <n v="9.1999999999999993"/>
    <n v="0"/>
    <n v="0"/>
  </r>
  <r>
    <x v="8"/>
    <n v="20"/>
    <x v="0"/>
    <n v="0"/>
    <n v="0"/>
    <n v="9.1"/>
    <n v="0.2"/>
    <n v="0"/>
    <n v="9.1"/>
    <n v="0"/>
    <n v="0"/>
  </r>
  <r>
    <x v="8"/>
    <n v="20"/>
    <x v="1"/>
    <n v="0"/>
    <n v="0"/>
    <n v="8.9"/>
    <n v="0.3"/>
    <n v="0"/>
    <n v="8.9"/>
    <n v="0"/>
    <n v="0"/>
  </r>
  <r>
    <x v="8"/>
    <n v="20"/>
    <x v="2"/>
    <n v="0"/>
    <n v="0"/>
    <n v="7.8"/>
    <n v="0.5"/>
    <n v="0"/>
    <n v="7.8"/>
    <n v="0"/>
    <n v="0"/>
  </r>
  <r>
    <x v="8"/>
    <n v="20"/>
    <x v="3"/>
    <n v="0"/>
    <n v="0"/>
    <n v="7.7"/>
    <n v="1"/>
    <n v="0"/>
    <n v="7.7"/>
    <n v="0"/>
    <n v="0"/>
  </r>
  <r>
    <x v="8"/>
    <n v="20"/>
    <x v="4"/>
    <n v="0"/>
    <n v="0"/>
    <n v="5.6"/>
    <n v="1.4"/>
    <n v="0"/>
    <n v="5.6"/>
    <n v="0"/>
    <n v="0"/>
  </r>
  <r>
    <x v="8"/>
    <n v="20"/>
    <x v="5"/>
    <n v="6"/>
    <n v="1"/>
    <n v="5.5"/>
    <n v="2"/>
    <n v="1.1539999999999999"/>
    <n v="3.0880000000000001"/>
    <n v="94.915000000000006"/>
    <n v="0"/>
  </r>
  <r>
    <x v="8"/>
    <n v="20"/>
    <x v="6"/>
    <n v="206"/>
    <n v="49"/>
    <n v="9.4"/>
    <n v="0"/>
    <n v="89.942999999999998"/>
    <n v="8.9689999999999994"/>
    <n v="7107.64"/>
    <n v="6414.6329999999998"/>
  </r>
  <r>
    <x v="8"/>
    <n v="20"/>
    <x v="7"/>
    <n v="480"/>
    <n v="80"/>
    <n v="15"/>
    <n v="2.5"/>
    <n v="289.73099999999999"/>
    <n v="21.792000000000002"/>
    <n v="23679.68"/>
    <n v="22601.682000000001"/>
  </r>
  <r>
    <x v="8"/>
    <n v="20"/>
    <x v="8"/>
    <n v="623"/>
    <n v="115"/>
    <n v="18.3"/>
    <n v="3.6"/>
    <n v="518.43100000000004"/>
    <n v="30.901"/>
    <n v="42548.707000000002"/>
    <n v="40918.391000000003"/>
  </r>
  <r>
    <x v="8"/>
    <n v="20"/>
    <x v="9"/>
    <n v="754"/>
    <n v="123"/>
    <n v="20"/>
    <n v="3"/>
    <n v="732.375"/>
    <n v="39.746000000000002"/>
    <n v="58321.93"/>
    <n v="56136.792999999998"/>
  </r>
  <r>
    <x v="8"/>
    <n v="20"/>
    <x v="10"/>
    <n v="813"/>
    <n v="135"/>
    <n v="20.5"/>
    <n v="3.6"/>
    <n v="883.39099999999996"/>
    <n v="43.466000000000001"/>
    <n v="69289.781000000003"/>
    <n v="66668.866999999998"/>
  </r>
  <r>
    <x v="8"/>
    <n v="20"/>
    <x v="11"/>
    <n v="760"/>
    <n v="140"/>
    <n v="21.6"/>
    <n v="2.5"/>
    <n v="880.947"/>
    <n v="47.670999999999999"/>
    <n v="67658"/>
    <n v="65104.523000000001"/>
  </r>
  <r>
    <x v="8"/>
    <n v="20"/>
    <x v="12"/>
    <n v="758"/>
    <n v="146"/>
    <n v="21.6"/>
    <n v="4.0999999999999996"/>
    <n v="874.94899999999996"/>
    <n v="43.777000000000001"/>
    <n v="68562.210999999996"/>
    <n v="65971.476999999999"/>
  </r>
  <r>
    <x v="8"/>
    <n v="20"/>
    <x v="13"/>
    <n v="800"/>
    <n v="130"/>
    <n v="21.1"/>
    <n v="3.6"/>
    <n v="833.66700000000003"/>
    <n v="43.243000000000002"/>
    <n v="65398.141000000003"/>
    <n v="62936.546999999999"/>
  </r>
  <r>
    <x v="8"/>
    <n v="20"/>
    <x v="14"/>
    <n v="749"/>
    <n v="115"/>
    <n v="21.6"/>
    <n v="3.6"/>
    <n v="673.10299999999995"/>
    <n v="39.67"/>
    <n v="53405.512000000002"/>
    <n v="51402.406000000003"/>
  </r>
  <r>
    <x v="8"/>
    <n v="20"/>
    <x v="15"/>
    <n v="655"/>
    <n v="92"/>
    <n v="21.6"/>
    <n v="3"/>
    <n v="457.262"/>
    <n v="34.618000000000002"/>
    <n v="36287.586000000003"/>
    <n v="34853.987999999998"/>
  </r>
  <r>
    <x v="8"/>
    <n v="20"/>
    <x v="16"/>
    <n v="470"/>
    <n v="63"/>
    <n v="21.1"/>
    <n v="2.5"/>
    <n v="220.32400000000001"/>
    <n v="27.433"/>
    <n v="16666.555"/>
    <n v="15762.905000000001"/>
  </r>
  <r>
    <x v="8"/>
    <n v="20"/>
    <x v="17"/>
    <n v="110"/>
    <n v="23"/>
    <n v="17.2"/>
    <n v="2"/>
    <n v="35.161999999999999"/>
    <n v="17.141999999999999"/>
    <n v="2596.6709999999998"/>
    <n v="1992.2539999999999"/>
  </r>
  <r>
    <x v="8"/>
    <n v="20"/>
    <x v="18"/>
    <n v="0"/>
    <n v="0"/>
    <n v="15"/>
    <n v="0"/>
    <n v="0"/>
    <n v="15"/>
    <n v="0"/>
    <n v="0"/>
  </r>
  <r>
    <x v="8"/>
    <n v="20"/>
    <x v="19"/>
    <n v="0"/>
    <n v="0"/>
    <n v="13.8"/>
    <n v="2.5"/>
    <n v="0"/>
    <n v="13.8"/>
    <n v="0"/>
    <n v="0"/>
  </r>
  <r>
    <x v="8"/>
    <n v="20"/>
    <x v="20"/>
    <n v="0"/>
    <n v="0"/>
    <n v="11.6"/>
    <n v="0"/>
    <n v="0"/>
    <n v="11.6"/>
    <n v="0"/>
    <n v="0"/>
  </r>
  <r>
    <x v="8"/>
    <n v="20"/>
    <x v="21"/>
    <n v="0"/>
    <n v="0"/>
    <n v="11"/>
    <n v="0"/>
    <n v="0"/>
    <n v="11"/>
    <n v="0"/>
    <n v="0"/>
  </r>
  <r>
    <x v="8"/>
    <n v="20"/>
    <x v="22"/>
    <n v="0"/>
    <n v="0"/>
    <n v="10.4"/>
    <n v="0"/>
    <n v="0"/>
    <n v="10.4"/>
    <n v="0"/>
    <n v="0"/>
  </r>
  <r>
    <x v="8"/>
    <n v="20"/>
    <x v="23"/>
    <n v="0"/>
    <n v="0"/>
    <n v="9.8000000000000007"/>
    <n v="0"/>
    <n v="0"/>
    <n v="9.8000000000000007"/>
    <n v="0"/>
    <n v="0"/>
  </r>
  <r>
    <x v="8"/>
    <n v="21"/>
    <x v="0"/>
    <n v="0"/>
    <n v="0"/>
    <n v="10.199999999999999"/>
    <n v="0"/>
    <n v="0"/>
    <n v="10.199999999999999"/>
    <n v="0"/>
    <n v="0"/>
  </r>
  <r>
    <x v="8"/>
    <n v="21"/>
    <x v="1"/>
    <n v="0"/>
    <n v="0"/>
    <n v="8.6"/>
    <n v="0"/>
    <n v="0"/>
    <n v="8.6"/>
    <n v="0"/>
    <n v="0"/>
  </r>
  <r>
    <x v="8"/>
    <n v="21"/>
    <x v="2"/>
    <n v="0"/>
    <n v="0"/>
    <n v="9"/>
    <n v="0"/>
    <n v="0"/>
    <n v="9"/>
    <n v="0"/>
    <n v="0"/>
  </r>
  <r>
    <x v="8"/>
    <n v="21"/>
    <x v="3"/>
    <n v="0"/>
    <n v="0"/>
    <n v="8.4"/>
    <n v="0.7"/>
    <n v="0"/>
    <n v="8.4"/>
    <n v="0"/>
    <n v="0"/>
  </r>
  <r>
    <x v="8"/>
    <n v="21"/>
    <x v="4"/>
    <n v="0"/>
    <n v="0"/>
    <n v="7.8"/>
    <n v="0"/>
    <n v="0"/>
    <n v="7.8"/>
    <n v="0"/>
    <n v="0"/>
  </r>
  <r>
    <x v="8"/>
    <n v="21"/>
    <x v="5"/>
    <n v="0"/>
    <n v="2"/>
    <n v="7.2"/>
    <n v="0"/>
    <n v="1.94"/>
    <n v="3.1179999999999999"/>
    <n v="183.96899999999999"/>
    <n v="0"/>
  </r>
  <r>
    <x v="8"/>
    <n v="21"/>
    <x v="6"/>
    <n v="231"/>
    <n v="45"/>
    <n v="10"/>
    <n v="0"/>
    <n v="90.323999999999998"/>
    <n v="9.6080000000000005"/>
    <n v="6976.2449999999999"/>
    <n v="6285.9170000000004"/>
  </r>
  <r>
    <x v="8"/>
    <n v="21"/>
    <x v="7"/>
    <n v="202"/>
    <n v="104"/>
    <n v="14.4"/>
    <n v="0"/>
    <n v="192.91200000000001"/>
    <n v="21.43"/>
    <n v="16186.221"/>
    <n v="15293.898999999999"/>
  </r>
  <r>
    <x v="8"/>
    <n v="21"/>
    <x v="8"/>
    <n v="564"/>
    <n v="116"/>
    <n v="17.7"/>
    <n v="0"/>
    <n v="482.63600000000002"/>
    <n v="37.997"/>
    <n v="38266.828000000001"/>
    <n v="36772.491999999998"/>
  </r>
  <r>
    <x v="8"/>
    <n v="21"/>
    <x v="9"/>
    <n v="389"/>
    <n v="276"/>
    <n v="21.6"/>
    <n v="0"/>
    <n v="602.08600000000001"/>
    <n v="48.529000000000003"/>
    <n v="45904.542999999998"/>
    <n v="44163.285000000003"/>
  </r>
  <r>
    <x v="8"/>
    <n v="21"/>
    <x v="10"/>
    <n v="752"/>
    <n v="131"/>
    <n v="23.8"/>
    <n v="0"/>
    <n v="823.60199999999998"/>
    <n v="58.94"/>
    <n v="59453.637000000002"/>
    <n v="57225.434000000001"/>
  </r>
  <r>
    <x v="8"/>
    <n v="21"/>
    <x v="11"/>
    <n v="773"/>
    <n v="119"/>
    <n v="24"/>
    <n v="1.3"/>
    <n v="868.33100000000002"/>
    <n v="54.021000000000001"/>
    <n v="64458.741999999998"/>
    <n v="62034.832000000002"/>
  </r>
  <r>
    <x v="8"/>
    <n v="21"/>
    <x v="12"/>
    <n v="759"/>
    <n v="131"/>
    <n v="23.8"/>
    <n v="2.5"/>
    <n v="857.70299999999997"/>
    <n v="49.113"/>
    <n v="65358.906000000003"/>
    <n v="62898.894999999997"/>
  </r>
  <r>
    <x v="8"/>
    <n v="21"/>
    <x v="13"/>
    <n v="133"/>
    <n v="186"/>
    <n v="23.8"/>
    <n v="2.5"/>
    <n v="307.11599999999999"/>
    <n v="34.152999999999999"/>
    <n v="25248.717000000001"/>
    <n v="24129.416000000001"/>
  </r>
  <r>
    <x v="8"/>
    <n v="21"/>
    <x v="14"/>
    <n v="0"/>
    <n v="200"/>
    <n v="23.8"/>
    <n v="0"/>
    <n v="194.88200000000001"/>
    <n v="33.706000000000003"/>
    <n v="16073.995000000001"/>
    <n v="15184.308999999999"/>
  </r>
  <r>
    <x v="8"/>
    <n v="21"/>
    <x v="15"/>
    <n v="0"/>
    <n v="138"/>
    <n v="23.3"/>
    <n v="0"/>
    <n v="133.40600000000001"/>
    <n v="29.308"/>
    <n v="11240.587"/>
    <n v="10460.326999999999"/>
  </r>
  <r>
    <x v="8"/>
    <n v="21"/>
    <x v="16"/>
    <n v="0"/>
    <n v="69"/>
    <n v="21.6"/>
    <n v="2"/>
    <n v="65.912999999999997"/>
    <n v="22.202000000000002"/>
    <n v="5743.0280000000002"/>
    <n v="5077.5529999999999"/>
  </r>
  <r>
    <x v="8"/>
    <n v="21"/>
    <x v="17"/>
    <n v="0"/>
    <n v="18"/>
    <n v="19"/>
    <n v="2"/>
    <n v="17.033000000000001"/>
    <n v="17.646000000000001"/>
    <n v="1515.501"/>
    <n v="931.28599999999994"/>
  </r>
  <r>
    <x v="8"/>
    <n v="21"/>
    <x v="18"/>
    <n v="0"/>
    <n v="0"/>
    <n v="16.600000000000001"/>
    <n v="2"/>
    <n v="0"/>
    <n v="16.600000000000001"/>
    <n v="0"/>
    <n v="0"/>
  </r>
  <r>
    <x v="8"/>
    <n v="21"/>
    <x v="19"/>
    <n v="0"/>
    <n v="0"/>
    <n v="15"/>
    <n v="0"/>
    <n v="0"/>
    <n v="15"/>
    <n v="0"/>
    <n v="0"/>
  </r>
  <r>
    <x v="8"/>
    <n v="21"/>
    <x v="20"/>
    <n v="0"/>
    <n v="0"/>
    <n v="14"/>
    <n v="0"/>
    <n v="0"/>
    <n v="14"/>
    <n v="0"/>
    <n v="0"/>
  </r>
  <r>
    <x v="8"/>
    <n v="21"/>
    <x v="21"/>
    <n v="0"/>
    <n v="0"/>
    <n v="12.9"/>
    <n v="0"/>
    <n v="0"/>
    <n v="12.9"/>
    <n v="0"/>
    <n v="0"/>
  </r>
  <r>
    <x v="8"/>
    <n v="21"/>
    <x v="22"/>
    <n v="0"/>
    <n v="0"/>
    <n v="12.9"/>
    <n v="0"/>
    <n v="0"/>
    <n v="12.9"/>
    <n v="0"/>
    <n v="0"/>
  </r>
  <r>
    <x v="8"/>
    <n v="21"/>
    <x v="23"/>
    <n v="0"/>
    <n v="0"/>
    <n v="12.8"/>
    <n v="0"/>
    <n v="0"/>
    <n v="12.8"/>
    <n v="0"/>
    <n v="0"/>
  </r>
  <r>
    <x v="8"/>
    <n v="22"/>
    <x v="0"/>
    <n v="0"/>
    <n v="0"/>
    <n v="11.8"/>
    <n v="3.7"/>
    <n v="0"/>
    <n v="11.8"/>
    <n v="0"/>
    <n v="0"/>
  </r>
  <r>
    <x v="8"/>
    <n v="22"/>
    <x v="1"/>
    <n v="0"/>
    <n v="0"/>
    <n v="12.7"/>
    <n v="3.3"/>
    <n v="0"/>
    <n v="12.7"/>
    <n v="0"/>
    <n v="0"/>
  </r>
  <r>
    <x v="8"/>
    <n v="22"/>
    <x v="2"/>
    <n v="0"/>
    <n v="0"/>
    <n v="13.7"/>
    <n v="4.8"/>
    <n v="0"/>
    <n v="13.7"/>
    <n v="0"/>
    <n v="0"/>
  </r>
  <r>
    <x v="8"/>
    <n v="22"/>
    <x v="3"/>
    <n v="0"/>
    <n v="0"/>
    <n v="12.6"/>
    <n v="5.4"/>
    <n v="0"/>
    <n v="12.6"/>
    <n v="0"/>
    <n v="0"/>
  </r>
  <r>
    <x v="8"/>
    <n v="22"/>
    <x v="4"/>
    <n v="0"/>
    <n v="0"/>
    <n v="13.6"/>
    <n v="2.4"/>
    <n v="0"/>
    <n v="13.6"/>
    <n v="0"/>
    <n v="0"/>
  </r>
  <r>
    <x v="8"/>
    <n v="22"/>
    <x v="5"/>
    <n v="0"/>
    <n v="0"/>
    <n v="13.5"/>
    <n v="2.9"/>
    <n v="0"/>
    <n v="13.5"/>
    <n v="0"/>
    <n v="0"/>
  </r>
  <r>
    <x v="8"/>
    <n v="22"/>
    <x v="6"/>
    <n v="0"/>
    <n v="24"/>
    <n v="14.5"/>
    <n v="3.8"/>
    <n v="22.706"/>
    <n v="13.21"/>
    <n v="2060.9479999999999"/>
    <n v="1466.5909999999999"/>
  </r>
  <r>
    <x v="8"/>
    <n v="22"/>
    <x v="7"/>
    <n v="0"/>
    <n v="60"/>
    <n v="14.4"/>
    <n v="4.0999999999999996"/>
    <n v="56.875999999999998"/>
    <n v="14.095000000000001"/>
    <n v="5142.0479999999998"/>
    <n v="4488.4960000000001"/>
  </r>
  <r>
    <x v="8"/>
    <n v="22"/>
    <x v="8"/>
    <n v="0"/>
    <n v="105"/>
    <n v="15.5"/>
    <n v="5.0999999999999996"/>
    <n v="100.21899999999999"/>
    <n v="16.318999999999999"/>
    <n v="8970.5149999999994"/>
    <n v="8238.9"/>
  </r>
  <r>
    <x v="8"/>
    <n v="22"/>
    <x v="9"/>
    <n v="0"/>
    <n v="143"/>
    <n v="16.100000000000001"/>
    <n v="5.0999999999999996"/>
    <n v="137.357"/>
    <n v="17.864999999999998"/>
    <n v="12208.808999999999"/>
    <n v="11407.267"/>
  </r>
  <r>
    <x v="8"/>
    <n v="22"/>
    <x v="10"/>
    <n v="0"/>
    <n v="202"/>
    <n v="16.600000000000001"/>
    <n v="5.0999999999999996"/>
    <n v="196.08199999999999"/>
    <n v="19.777999999999999"/>
    <n v="17276.990000000002"/>
    <n v="16358.83"/>
  </r>
  <r>
    <x v="8"/>
    <n v="22"/>
    <x v="11"/>
    <n v="0"/>
    <n v="215"/>
    <n v="16.600000000000001"/>
    <n v="5.0999999999999996"/>
    <n v="209.078"/>
    <n v="20.204999999999998"/>
    <n v="18385.907999999999"/>
    <n v="17441.065999999999"/>
  </r>
  <r>
    <x v="8"/>
    <n v="22"/>
    <x v="12"/>
    <n v="0"/>
    <n v="211"/>
    <n v="17.2"/>
    <n v="5.0999999999999996"/>
    <n v="205.07499999999999"/>
    <n v="20.754999999999999"/>
    <n v="17988.298999999999"/>
    <n v="17053.072"/>
  </r>
  <r>
    <x v="8"/>
    <n v="22"/>
    <x v="13"/>
    <n v="0"/>
    <n v="190"/>
    <n v="17.2"/>
    <n v="5.0999999999999996"/>
    <n v="184.13200000000001"/>
    <n v="20.277000000000001"/>
    <n v="16186.938"/>
    <n v="15294.601000000001"/>
  </r>
  <r>
    <x v="8"/>
    <n v="22"/>
    <x v="14"/>
    <n v="0"/>
    <n v="152"/>
    <n v="16.600000000000001"/>
    <n v="5.0999999999999996"/>
    <n v="146.51400000000001"/>
    <n v="18.774000000000001"/>
    <n v="12968.914000000001"/>
    <n v="12150.44"/>
  </r>
  <r>
    <x v="8"/>
    <n v="22"/>
    <x v="15"/>
    <n v="0"/>
    <n v="102"/>
    <n v="16.600000000000001"/>
    <n v="5.0999999999999996"/>
    <n v="97.54"/>
    <n v="17.585999999999999"/>
    <n v="8680.7780000000002"/>
    <n v="7955.2470000000003"/>
  </r>
  <r>
    <x v="8"/>
    <n v="22"/>
    <x v="16"/>
    <n v="0"/>
    <n v="49"/>
    <n v="16.100000000000001"/>
    <n v="5.0999999999999996"/>
    <n v="46.43"/>
    <n v="15.813000000000001"/>
    <n v="4165.3720000000003"/>
    <n v="3530.9349999999999"/>
  </r>
  <r>
    <x v="8"/>
    <n v="22"/>
    <x v="17"/>
    <n v="0"/>
    <n v="15"/>
    <n v="13.8"/>
    <n v="4.5999999999999996"/>
    <n v="14.186999999999999"/>
    <n v="12.555999999999999"/>
    <n v="1291.4000000000001"/>
    <n v="711.32299999999998"/>
  </r>
  <r>
    <x v="8"/>
    <n v="22"/>
    <x v="18"/>
    <n v="0"/>
    <n v="0"/>
    <n v="13.3"/>
    <n v="6.1"/>
    <n v="0"/>
    <n v="13.3"/>
    <n v="0"/>
    <n v="0"/>
  </r>
  <r>
    <x v="8"/>
    <n v="22"/>
    <x v="19"/>
    <n v="0"/>
    <n v="0"/>
    <n v="13.3"/>
    <n v="6.1"/>
    <n v="0"/>
    <n v="13.3"/>
    <n v="0"/>
    <n v="0"/>
  </r>
  <r>
    <x v="8"/>
    <n v="22"/>
    <x v="20"/>
    <n v="0"/>
    <n v="0"/>
    <n v="13.3"/>
    <n v="5.6"/>
    <n v="0"/>
    <n v="13.3"/>
    <n v="0"/>
    <n v="0"/>
  </r>
  <r>
    <x v="8"/>
    <n v="22"/>
    <x v="21"/>
    <n v="0"/>
    <n v="0"/>
    <n v="13.1"/>
    <n v="5.8"/>
    <n v="0"/>
    <n v="13.1"/>
    <n v="0"/>
    <n v="0"/>
  </r>
  <r>
    <x v="8"/>
    <n v="22"/>
    <x v="22"/>
    <n v="0"/>
    <n v="0"/>
    <n v="12.9"/>
    <n v="4.9000000000000004"/>
    <n v="0"/>
    <n v="12.9"/>
    <n v="0"/>
    <n v="0"/>
  </r>
  <r>
    <x v="8"/>
    <n v="22"/>
    <x v="23"/>
    <n v="0"/>
    <n v="0"/>
    <n v="12.7"/>
    <n v="5.6"/>
    <n v="0"/>
    <n v="12.7"/>
    <n v="0"/>
    <n v="0"/>
  </r>
  <r>
    <x v="8"/>
    <n v="23"/>
    <x v="0"/>
    <n v="0"/>
    <n v="0"/>
    <n v="12.5"/>
    <n v="5.8"/>
    <n v="0"/>
    <n v="12.5"/>
    <n v="0"/>
    <n v="0"/>
  </r>
  <r>
    <x v="8"/>
    <n v="23"/>
    <x v="1"/>
    <n v="0"/>
    <n v="0"/>
    <n v="12.2"/>
    <n v="5.9"/>
    <n v="0"/>
    <n v="12.2"/>
    <n v="0"/>
    <n v="0"/>
  </r>
  <r>
    <x v="8"/>
    <n v="23"/>
    <x v="2"/>
    <n v="0"/>
    <n v="0"/>
    <n v="12"/>
    <n v="6.6"/>
    <n v="0"/>
    <n v="12"/>
    <n v="0"/>
    <n v="0"/>
  </r>
  <r>
    <x v="8"/>
    <n v="23"/>
    <x v="3"/>
    <n v="0"/>
    <n v="0"/>
    <n v="13.8"/>
    <n v="3.2"/>
    <n v="0"/>
    <n v="13.8"/>
    <n v="0"/>
    <n v="0"/>
  </r>
  <r>
    <x v="8"/>
    <n v="23"/>
    <x v="4"/>
    <n v="0"/>
    <n v="0"/>
    <n v="14.6"/>
    <n v="5.4"/>
    <n v="0"/>
    <n v="14.6"/>
    <n v="0"/>
    <n v="0"/>
  </r>
  <r>
    <x v="8"/>
    <n v="23"/>
    <x v="5"/>
    <n v="0"/>
    <n v="0"/>
    <n v="14.4"/>
    <n v="6.1"/>
    <n v="0"/>
    <n v="14.4"/>
    <n v="0"/>
    <n v="0"/>
  </r>
  <r>
    <x v="8"/>
    <n v="23"/>
    <x v="6"/>
    <n v="0"/>
    <n v="20"/>
    <n v="15"/>
    <n v="6.1"/>
    <n v="18.913"/>
    <n v="13.975"/>
    <n v="1710.797"/>
    <n v="1122.963"/>
  </r>
  <r>
    <x v="8"/>
    <n v="23"/>
    <x v="7"/>
    <n v="0"/>
    <n v="53"/>
    <n v="15"/>
    <n v="5.0999999999999996"/>
    <n v="50.220999999999997"/>
    <n v="14.596"/>
    <n v="4530.1840000000002"/>
    <n v="3888.645"/>
  </r>
  <r>
    <x v="8"/>
    <n v="23"/>
    <x v="8"/>
    <n v="0"/>
    <n v="109"/>
    <n v="15.5"/>
    <n v="4.0999999999999996"/>
    <n v="104.18"/>
    <n v="16.501000000000001"/>
    <n v="9317.3970000000008"/>
    <n v="8578.4639999999999"/>
  </r>
  <r>
    <x v="8"/>
    <n v="23"/>
    <x v="9"/>
    <n v="0"/>
    <n v="146"/>
    <n v="16.100000000000001"/>
    <n v="5.0999999999999996"/>
    <n v="140.369"/>
    <n v="17.942"/>
    <n v="12472.163"/>
    <n v="11664.777"/>
  </r>
  <r>
    <x v="8"/>
    <n v="23"/>
    <x v="10"/>
    <n v="0"/>
    <n v="143"/>
    <n v="16.7"/>
    <n v="4.0999999999999996"/>
    <n v="137.25399999999999"/>
    <n v="18.832999999999998"/>
    <n v="12145.96"/>
    <n v="11345.81"/>
  </r>
  <r>
    <x v="8"/>
    <n v="23"/>
    <x v="11"/>
    <n v="0"/>
    <n v="153"/>
    <n v="17.2"/>
    <n v="3"/>
    <n v="147.125"/>
    <n v="19.869"/>
    <n v="12957.841"/>
    <n v="12139.615"/>
  </r>
  <r>
    <x v="8"/>
    <n v="23"/>
    <x v="12"/>
    <n v="0"/>
    <n v="150"/>
    <n v="17.7"/>
    <n v="3.6"/>
    <n v="144.16"/>
    <n v="20.164000000000001"/>
    <n v="12679.529"/>
    <n v="11867.525"/>
  </r>
  <r>
    <x v="8"/>
    <n v="23"/>
    <x v="13"/>
    <n v="0"/>
    <n v="135"/>
    <n v="17.7"/>
    <n v="5.0999999999999996"/>
    <n v="129.392"/>
    <n v="19.414999999999999"/>
    <n v="11419.769"/>
    <n v="10635.594999999999"/>
  </r>
  <r>
    <x v="8"/>
    <n v="23"/>
    <x v="14"/>
    <n v="0"/>
    <n v="109"/>
    <n v="17.7"/>
    <n v="5.0999999999999996"/>
    <n v="103.989"/>
    <n v="18.809999999999999"/>
    <n v="9203.2579999999998"/>
    <n v="8466.7369999999992"/>
  </r>
  <r>
    <x v="8"/>
    <n v="23"/>
    <x v="15"/>
    <n v="0"/>
    <n v="89"/>
    <n v="17.7"/>
    <n v="4.0999999999999996"/>
    <n v="84.774000000000001"/>
    <n v="18.414999999999999"/>
    <n v="7516.2209999999995"/>
    <n v="6814.8490000000002"/>
  </r>
  <r>
    <x v="8"/>
    <n v="23"/>
    <x v="16"/>
    <n v="0"/>
    <n v="36"/>
    <n v="17.2"/>
    <n v="2.5"/>
    <n v="34.079000000000001"/>
    <n v="16.466000000000001"/>
    <n v="3048.3209999999999"/>
    <n v="2435.3470000000002"/>
  </r>
  <r>
    <x v="8"/>
    <n v="23"/>
    <x v="17"/>
    <n v="0"/>
    <n v="9"/>
    <n v="16.600000000000001"/>
    <n v="3.6"/>
    <n v="8.5009999999999994"/>
    <n v="15.068"/>
    <n v="765.24400000000003"/>
    <n v="194.81399999999999"/>
  </r>
  <r>
    <x v="8"/>
    <n v="23"/>
    <x v="18"/>
    <n v="0"/>
    <n v="0"/>
    <n v="16.100000000000001"/>
    <n v="3"/>
    <n v="0"/>
    <n v="16.100000000000001"/>
    <n v="0"/>
    <n v="0"/>
  </r>
  <r>
    <x v="8"/>
    <n v="23"/>
    <x v="19"/>
    <n v="0"/>
    <n v="0"/>
    <n v="16.100000000000001"/>
    <n v="2.5"/>
    <n v="0"/>
    <n v="16.100000000000001"/>
    <n v="0"/>
    <n v="0"/>
  </r>
  <r>
    <x v="8"/>
    <n v="23"/>
    <x v="20"/>
    <n v="0"/>
    <n v="0"/>
    <n v="15.5"/>
    <n v="3"/>
    <n v="0"/>
    <n v="15.5"/>
    <n v="0"/>
    <n v="0"/>
  </r>
  <r>
    <x v="8"/>
    <n v="23"/>
    <x v="21"/>
    <n v="0"/>
    <n v="0"/>
    <n v="15.1"/>
    <n v="2.9"/>
    <n v="0"/>
    <n v="15.1"/>
    <n v="0"/>
    <n v="0"/>
  </r>
  <r>
    <x v="8"/>
    <n v="23"/>
    <x v="22"/>
    <n v="0"/>
    <n v="0"/>
    <n v="14.7"/>
    <n v="2.8"/>
    <n v="0"/>
    <n v="14.7"/>
    <n v="0"/>
    <n v="0"/>
  </r>
  <r>
    <x v="8"/>
    <n v="23"/>
    <x v="23"/>
    <n v="0"/>
    <n v="0"/>
    <n v="14.3"/>
    <n v="2.7"/>
    <n v="0"/>
    <n v="14.3"/>
    <n v="0"/>
    <n v="0"/>
  </r>
  <r>
    <x v="8"/>
    <n v="24"/>
    <x v="0"/>
    <n v="0"/>
    <n v="0"/>
    <n v="13.9"/>
    <n v="2.5"/>
    <n v="0"/>
    <n v="13.9"/>
    <n v="0"/>
    <n v="0"/>
  </r>
  <r>
    <x v="8"/>
    <n v="24"/>
    <x v="1"/>
    <n v="0"/>
    <n v="0"/>
    <n v="14.6"/>
    <n v="2.5"/>
    <n v="0"/>
    <n v="14.6"/>
    <n v="0"/>
    <n v="0"/>
  </r>
  <r>
    <x v="8"/>
    <n v="24"/>
    <x v="2"/>
    <n v="0"/>
    <n v="0"/>
    <n v="15.2"/>
    <n v="2.2999999999999998"/>
    <n v="0"/>
    <n v="15.2"/>
    <n v="0"/>
    <n v="0"/>
  </r>
  <r>
    <x v="8"/>
    <n v="24"/>
    <x v="3"/>
    <n v="0"/>
    <n v="0"/>
    <n v="14.8"/>
    <n v="2.2000000000000002"/>
    <n v="0"/>
    <n v="14.8"/>
    <n v="0"/>
    <n v="0"/>
  </r>
  <r>
    <x v="8"/>
    <n v="24"/>
    <x v="4"/>
    <n v="0"/>
    <n v="0"/>
    <n v="14.4"/>
    <n v="2.1"/>
    <n v="0"/>
    <n v="14.4"/>
    <n v="0"/>
    <n v="0"/>
  </r>
  <r>
    <x v="8"/>
    <n v="24"/>
    <x v="5"/>
    <n v="1"/>
    <n v="0"/>
    <n v="15"/>
    <n v="2"/>
    <n v="3.5000000000000003E-2"/>
    <n v="12.686"/>
    <n v="0.61299999999999999"/>
    <n v="0"/>
  </r>
  <r>
    <x v="8"/>
    <n v="24"/>
    <x v="6"/>
    <n v="90"/>
    <n v="52"/>
    <n v="14.4"/>
    <n v="2"/>
    <n v="68.762"/>
    <n v="14.228999999999999"/>
    <n v="5696.1670000000004"/>
    <n v="5031.6260000000002"/>
  </r>
  <r>
    <x v="8"/>
    <n v="24"/>
    <x v="7"/>
    <n v="298"/>
    <n v="137"/>
    <n v="16.600000000000001"/>
    <n v="3.6"/>
    <n v="266.99599999999998"/>
    <n v="22.015000000000001"/>
    <n v="22266.956999999999"/>
    <n v="21225.428"/>
  </r>
  <r>
    <x v="8"/>
    <n v="24"/>
    <x v="8"/>
    <n v="478"/>
    <n v="128"/>
    <n v="17.7"/>
    <n v="3"/>
    <n v="437.30599999999998"/>
    <n v="28.803999999999998"/>
    <n v="36296.894999999997"/>
    <n v="34863.019999999997"/>
  </r>
  <r>
    <x v="8"/>
    <n v="24"/>
    <x v="9"/>
    <n v="217"/>
    <n v="180"/>
    <n v="18.3"/>
    <n v="2.5"/>
    <n v="363.81"/>
    <n v="28.640999999999998"/>
    <n v="30656.418000000001"/>
    <n v="29388.342000000001"/>
  </r>
  <r>
    <x v="8"/>
    <n v="24"/>
    <x v="10"/>
    <n v="31"/>
    <n v="149"/>
    <n v="18.8"/>
    <n v="4.0999999999999996"/>
    <n v="175.649"/>
    <n v="22.602"/>
    <n v="15271.837"/>
    <n v="14400.861999999999"/>
  </r>
  <r>
    <x v="8"/>
    <n v="24"/>
    <x v="11"/>
    <n v="130"/>
    <n v="362"/>
    <n v="19.399999999999999"/>
    <n v="3.6"/>
    <n v="509.3"/>
    <n v="31.411999999999999"/>
    <n v="42472.652000000002"/>
    <n v="40844.805"/>
  </r>
  <r>
    <x v="8"/>
    <n v="24"/>
    <x v="12"/>
    <n v="251"/>
    <n v="354"/>
    <n v="19.399999999999999"/>
    <n v="3.6"/>
    <n v="608.83500000000004"/>
    <n v="34.944000000000003"/>
    <n v="49894.258000000002"/>
    <n v="48016.112999999998"/>
  </r>
  <r>
    <x v="8"/>
    <n v="24"/>
    <x v="13"/>
    <n v="109"/>
    <n v="283"/>
    <n v="19.3"/>
    <n v="3.4"/>
    <n v="391.40499999999997"/>
    <n v="29.873000000000001"/>
    <n v="32864.675999999999"/>
    <n v="31532.98"/>
  </r>
  <r>
    <x v="8"/>
    <n v="24"/>
    <x v="14"/>
    <n v="77"/>
    <n v="85"/>
    <n v="19"/>
    <n v="3.2"/>
    <n v="141.48400000000001"/>
    <n v="22.385000000000002"/>
    <n v="12256.83"/>
    <n v="11454.225"/>
  </r>
  <r>
    <x v="8"/>
    <n v="24"/>
    <x v="15"/>
    <n v="44"/>
    <n v="116"/>
    <n v="18.3"/>
    <n v="3"/>
    <n v="137.47399999999999"/>
    <n v="20.736000000000001"/>
    <n v="11963.12"/>
    <n v="11167.009"/>
  </r>
  <r>
    <x v="8"/>
    <n v="24"/>
    <x v="16"/>
    <n v="94"/>
    <n v="70"/>
    <n v="18.3"/>
    <n v="3"/>
    <n v="99.465999999999994"/>
    <n v="19.66"/>
    <n v="8324.1129999999994"/>
    <n v="7606.03"/>
  </r>
  <r>
    <x v="8"/>
    <n v="24"/>
    <x v="17"/>
    <n v="34"/>
    <n v="21"/>
    <n v="16.100000000000001"/>
    <n v="0"/>
    <n v="24.001999999999999"/>
    <n v="14.635999999999999"/>
    <n v="1997.278"/>
    <n v="1404.1110000000001"/>
  </r>
  <r>
    <x v="8"/>
    <n v="24"/>
    <x v="18"/>
    <n v="0"/>
    <n v="0"/>
    <n v="15"/>
    <n v="0"/>
    <n v="0"/>
    <n v="15"/>
    <n v="0"/>
    <n v="0"/>
  </r>
  <r>
    <x v="8"/>
    <n v="24"/>
    <x v="19"/>
    <n v="0"/>
    <n v="0"/>
    <n v="13.8"/>
    <n v="0"/>
    <n v="0"/>
    <n v="13.8"/>
    <n v="0"/>
    <n v="0"/>
  </r>
  <r>
    <x v="8"/>
    <n v="24"/>
    <x v="20"/>
    <n v="0"/>
    <n v="0"/>
    <n v="13.3"/>
    <n v="2"/>
    <n v="0"/>
    <n v="13.3"/>
    <n v="0"/>
    <n v="0"/>
  </r>
  <r>
    <x v="8"/>
    <n v="24"/>
    <x v="21"/>
    <n v="0"/>
    <n v="0"/>
    <n v="14.4"/>
    <n v="3.3"/>
    <n v="0"/>
    <n v="14.4"/>
    <n v="0"/>
    <n v="0"/>
  </r>
  <r>
    <x v="8"/>
    <n v="24"/>
    <x v="22"/>
    <n v="0"/>
    <n v="0"/>
    <n v="16.600000000000001"/>
    <n v="3.1"/>
    <n v="0"/>
    <n v="16.600000000000001"/>
    <n v="0"/>
    <n v="0"/>
  </r>
  <r>
    <x v="8"/>
    <n v="24"/>
    <x v="23"/>
    <n v="0"/>
    <n v="0"/>
    <n v="16.600000000000001"/>
    <n v="2.8"/>
    <n v="0"/>
    <n v="16.600000000000001"/>
    <n v="0"/>
    <n v="0"/>
  </r>
  <r>
    <x v="8"/>
    <n v="25"/>
    <x v="0"/>
    <n v="0"/>
    <n v="0"/>
    <n v="16.8"/>
    <n v="1.1000000000000001"/>
    <n v="0"/>
    <n v="16.8"/>
    <n v="0"/>
    <n v="0"/>
  </r>
  <r>
    <x v="8"/>
    <n v="25"/>
    <x v="1"/>
    <n v="0"/>
    <n v="0"/>
    <n v="15.9"/>
    <n v="0.9"/>
    <n v="0"/>
    <n v="15.9"/>
    <n v="0"/>
    <n v="0"/>
  </r>
  <r>
    <x v="8"/>
    <n v="25"/>
    <x v="2"/>
    <n v="0"/>
    <n v="0"/>
    <n v="14.1"/>
    <n v="0.7"/>
    <n v="0"/>
    <n v="14.1"/>
    <n v="0"/>
    <n v="0"/>
  </r>
  <r>
    <x v="8"/>
    <n v="25"/>
    <x v="3"/>
    <n v="0"/>
    <n v="0"/>
    <n v="14.1"/>
    <n v="0.4"/>
    <n v="0"/>
    <n v="14.1"/>
    <n v="0"/>
    <n v="0"/>
  </r>
  <r>
    <x v="8"/>
    <n v="25"/>
    <x v="4"/>
    <n v="0"/>
    <n v="0"/>
    <n v="14.3"/>
    <n v="0.2"/>
    <n v="0"/>
    <n v="14.3"/>
    <n v="0"/>
    <n v="0"/>
  </r>
  <r>
    <x v="8"/>
    <n v="25"/>
    <x v="5"/>
    <n v="0"/>
    <n v="0"/>
    <n v="14.4"/>
    <n v="0"/>
    <n v="0"/>
    <n v="14.4"/>
    <n v="0"/>
    <n v="0"/>
  </r>
  <r>
    <x v="8"/>
    <n v="25"/>
    <x v="6"/>
    <n v="0"/>
    <n v="36"/>
    <n v="15"/>
    <n v="0"/>
    <n v="34.241999999999997"/>
    <n v="12.131"/>
    <n v="3122.9189999999999"/>
    <n v="2508.5250000000001"/>
  </r>
  <r>
    <x v="8"/>
    <n v="25"/>
    <x v="7"/>
    <n v="0"/>
    <n v="72"/>
    <n v="16.100000000000001"/>
    <n v="0"/>
    <n v="68.513999999999996"/>
    <n v="15.64"/>
    <n v="6151.37"/>
    <n v="5477.723"/>
  </r>
  <r>
    <x v="8"/>
    <n v="25"/>
    <x v="8"/>
    <n v="0"/>
    <n v="118"/>
    <n v="17.2"/>
    <n v="0"/>
    <n v="113.15300000000001"/>
    <n v="20.141999999999999"/>
    <n v="9953.3259999999991"/>
    <n v="9200.8670000000002"/>
  </r>
  <r>
    <x v="8"/>
    <n v="25"/>
    <x v="9"/>
    <n v="0"/>
    <n v="164"/>
    <n v="18.8"/>
    <n v="0"/>
    <n v="158.43299999999999"/>
    <n v="24.695"/>
    <n v="13644.806"/>
    <n v="12811.11"/>
  </r>
  <r>
    <x v="8"/>
    <n v="25"/>
    <x v="10"/>
    <n v="0"/>
    <n v="195"/>
    <n v="18.8"/>
    <n v="0"/>
    <n v="189.23500000000001"/>
    <n v="26.722000000000001"/>
    <n v="16142.477999999999"/>
    <n v="15251.183999999999"/>
  </r>
  <r>
    <x v="8"/>
    <n v="25"/>
    <x v="11"/>
    <n v="0"/>
    <n v="209"/>
    <n v="21.6"/>
    <n v="2.5"/>
    <n v="203.23599999999999"/>
    <n v="26.367999999999999"/>
    <n v="17365.928"/>
    <n v="16445.645"/>
  </r>
  <r>
    <x v="8"/>
    <n v="25"/>
    <x v="12"/>
    <n v="0"/>
    <n v="204"/>
    <n v="20.5"/>
    <n v="3"/>
    <n v="198.227"/>
    <n v="24.88"/>
    <n v="17057.205000000002"/>
    <n v="16144.286"/>
  </r>
  <r>
    <x v="8"/>
    <n v="25"/>
    <x v="13"/>
    <n v="0"/>
    <n v="182"/>
    <n v="19.399999999999999"/>
    <n v="2.5"/>
    <n v="176.29599999999999"/>
    <n v="23.387"/>
    <n v="15276.359"/>
    <n v="14405.28"/>
  </r>
  <r>
    <x v="8"/>
    <n v="25"/>
    <x v="14"/>
    <n v="0"/>
    <n v="143"/>
    <n v="19.399999999999999"/>
    <n v="2.5"/>
    <n v="137.70599999999999"/>
    <n v="22.169"/>
    <n v="12000.27"/>
    <n v="11203.339"/>
  </r>
  <r>
    <x v="8"/>
    <n v="25"/>
    <x v="15"/>
    <n v="0"/>
    <n v="93"/>
    <n v="18.8"/>
    <n v="0"/>
    <n v="88.777000000000001"/>
    <n v="21.742999999999999"/>
    <n v="7751.6850000000004"/>
    <n v="7045.4650000000001"/>
  </r>
  <r>
    <x v="8"/>
    <n v="25"/>
    <x v="16"/>
    <n v="0"/>
    <n v="55"/>
    <n v="18.8"/>
    <n v="0"/>
    <n v="52.293999999999997"/>
    <n v="19.038"/>
    <n v="4623.2969999999996"/>
    <n v="3979.9380000000001"/>
  </r>
  <r>
    <x v="8"/>
    <n v="25"/>
    <x v="17"/>
    <n v="0"/>
    <n v="12"/>
    <n v="18.3"/>
    <n v="0"/>
    <n v="11.343999999999999"/>
    <n v="15.343999999999999"/>
    <n v="1019.845"/>
    <n v="444.75900000000001"/>
  </r>
  <r>
    <x v="8"/>
    <n v="25"/>
    <x v="18"/>
    <n v="0"/>
    <n v="0"/>
    <n v="17.7"/>
    <n v="0"/>
    <n v="0"/>
    <n v="17.7"/>
    <n v="0"/>
    <n v="0"/>
  </r>
  <r>
    <x v="8"/>
    <n v="25"/>
    <x v="19"/>
    <n v="0"/>
    <n v="0"/>
    <n v="17.2"/>
    <n v="0"/>
    <n v="0"/>
    <n v="17.2"/>
    <n v="0"/>
    <n v="0"/>
  </r>
  <r>
    <x v="8"/>
    <n v="25"/>
    <x v="20"/>
    <n v="0"/>
    <n v="0"/>
    <n v="17.2"/>
    <n v="0"/>
    <n v="0"/>
    <n v="17.2"/>
    <n v="0"/>
    <n v="0"/>
  </r>
  <r>
    <x v="8"/>
    <n v="25"/>
    <x v="21"/>
    <n v="0"/>
    <n v="0"/>
    <n v="17.7"/>
    <n v="0"/>
    <n v="0"/>
    <n v="17.7"/>
    <n v="0"/>
    <n v="0"/>
  </r>
  <r>
    <x v="8"/>
    <n v="25"/>
    <x v="22"/>
    <n v="0"/>
    <n v="0"/>
    <n v="18.100000000000001"/>
    <n v="0"/>
    <n v="0"/>
    <n v="18.100000000000001"/>
    <n v="0"/>
    <n v="0"/>
  </r>
  <r>
    <x v="8"/>
    <n v="25"/>
    <x v="23"/>
    <n v="0"/>
    <n v="0"/>
    <n v="17.600000000000001"/>
    <n v="0"/>
    <n v="0"/>
    <n v="17.600000000000001"/>
    <n v="0"/>
    <n v="0"/>
  </r>
  <r>
    <x v="8"/>
    <n v="26"/>
    <x v="0"/>
    <n v="0"/>
    <n v="0"/>
    <n v="16"/>
    <n v="0"/>
    <n v="0"/>
    <n v="16"/>
    <n v="0"/>
    <n v="0"/>
  </r>
  <r>
    <x v="8"/>
    <n v="26"/>
    <x v="1"/>
    <n v="0"/>
    <n v="0"/>
    <n v="14.5"/>
    <n v="0"/>
    <n v="0"/>
    <n v="14.5"/>
    <n v="0"/>
    <n v="0"/>
  </r>
  <r>
    <x v="8"/>
    <n v="26"/>
    <x v="2"/>
    <n v="0"/>
    <n v="0"/>
    <n v="14.9"/>
    <n v="0"/>
    <n v="0"/>
    <n v="14.9"/>
    <n v="0"/>
    <n v="0"/>
  </r>
  <r>
    <x v="8"/>
    <n v="26"/>
    <x v="3"/>
    <n v="0"/>
    <n v="0"/>
    <n v="15.4"/>
    <n v="0"/>
    <n v="0"/>
    <n v="15.4"/>
    <n v="0"/>
    <n v="0"/>
  </r>
  <r>
    <x v="8"/>
    <n v="26"/>
    <x v="4"/>
    <n v="0"/>
    <n v="0"/>
    <n v="15.8"/>
    <n v="0"/>
    <n v="0"/>
    <n v="15.8"/>
    <n v="0"/>
    <n v="0"/>
  </r>
  <r>
    <x v="8"/>
    <n v="26"/>
    <x v="5"/>
    <n v="2"/>
    <n v="0"/>
    <n v="16.3"/>
    <n v="0"/>
    <n v="7.5999999999999998E-2"/>
    <n v="11.941000000000001"/>
    <n v="1.3919999999999999"/>
    <n v="0"/>
  </r>
  <r>
    <x v="8"/>
    <n v="26"/>
    <x v="6"/>
    <n v="16"/>
    <n v="65"/>
    <n v="17.7"/>
    <n v="2.5"/>
    <n v="66.917000000000002"/>
    <n v="17.591000000000001"/>
    <n v="5864.8159999999998"/>
    <n v="5196.9089999999997"/>
  </r>
  <r>
    <x v="8"/>
    <n v="26"/>
    <x v="7"/>
    <n v="37"/>
    <n v="122"/>
    <n v="18.8"/>
    <n v="2.5"/>
    <n v="137.15899999999999"/>
    <n v="21.082000000000001"/>
    <n v="11884.947"/>
    <n v="11090.561"/>
  </r>
  <r>
    <x v="8"/>
    <n v="26"/>
    <x v="8"/>
    <n v="120"/>
    <n v="222"/>
    <n v="20"/>
    <n v="0"/>
    <n v="306.315"/>
    <n v="32.673000000000002"/>
    <n v="25233.01"/>
    <n v="24114.125"/>
  </r>
  <r>
    <x v="8"/>
    <n v="26"/>
    <x v="9"/>
    <n v="137"/>
    <n v="409"/>
    <n v="19.399999999999999"/>
    <n v="3.6"/>
    <n v="540.303"/>
    <n v="32.600999999999999"/>
    <n v="44744.925999999999"/>
    <n v="43042.440999999999"/>
  </r>
  <r>
    <x v="8"/>
    <n v="26"/>
    <x v="10"/>
    <n v="92"/>
    <n v="301"/>
    <n v="20"/>
    <n v="4.0999999999999996"/>
    <n v="391.01400000000001"/>
    <n v="29.657"/>
    <n v="32878.434000000001"/>
    <n v="31546.335999999999"/>
  </r>
  <r>
    <x v="8"/>
    <n v="26"/>
    <x v="11"/>
    <n v="121"/>
    <n v="496"/>
    <n v="20"/>
    <n v="4.0999999999999996"/>
    <n v="643.82399999999996"/>
    <n v="35.387"/>
    <n v="52658.633000000002"/>
    <n v="50682.457000000002"/>
  </r>
  <r>
    <x v="8"/>
    <n v="26"/>
    <x v="12"/>
    <n v="27"/>
    <n v="128"/>
    <n v="20"/>
    <n v="5.0999999999999996"/>
    <n v="151.566"/>
    <n v="23.408000000000001"/>
    <n v="13129.904"/>
    <n v="12307.819"/>
  </r>
  <r>
    <x v="8"/>
    <n v="26"/>
    <x v="13"/>
    <n v="141"/>
    <n v="381"/>
    <n v="19.399999999999999"/>
    <n v="3"/>
    <n v="517.89700000000005"/>
    <n v="32.26"/>
    <n v="42984.796999999999"/>
    <n v="41340.281000000003"/>
  </r>
  <r>
    <x v="8"/>
    <n v="26"/>
    <x v="14"/>
    <n v="167"/>
    <n v="153"/>
    <n v="19.399999999999999"/>
    <n v="4.5999999999999996"/>
    <n v="282.39999999999998"/>
    <n v="25.852"/>
    <n v="24054.02"/>
    <n v="22966.241999999998"/>
  </r>
  <r>
    <x v="8"/>
    <n v="26"/>
    <x v="15"/>
    <n v="412"/>
    <n v="128"/>
    <n v="19.399999999999999"/>
    <n v="4.0999999999999996"/>
    <n v="354.52499999999998"/>
    <n v="27.417999999999999"/>
    <n v="29235.895"/>
    <n v="28007.863000000001"/>
  </r>
  <r>
    <x v="8"/>
    <n v="26"/>
    <x v="16"/>
    <n v="134"/>
    <n v="54"/>
    <n v="18.8"/>
    <n v="4.0999999999999996"/>
    <n v="96.584000000000003"/>
    <n v="20.588999999999999"/>
    <n v="7836.0290000000005"/>
    <n v="7128.0690000000004"/>
  </r>
  <r>
    <x v="8"/>
    <n v="26"/>
    <x v="17"/>
    <n v="6"/>
    <n v="12"/>
    <n v="17.2"/>
    <n v="3.6"/>
    <n v="12.04"/>
    <n v="15.988"/>
    <n v="1049.9659999999999"/>
    <n v="474.32799999999997"/>
  </r>
  <r>
    <x v="8"/>
    <n v="26"/>
    <x v="18"/>
    <n v="0"/>
    <n v="0"/>
    <n v="17.2"/>
    <n v="2.5"/>
    <n v="0"/>
    <n v="17.2"/>
    <n v="0"/>
    <n v="0"/>
  </r>
  <r>
    <x v="8"/>
    <n v="26"/>
    <x v="19"/>
    <n v="0"/>
    <n v="0"/>
    <n v="16.600000000000001"/>
    <n v="3.6"/>
    <n v="0"/>
    <n v="16.600000000000001"/>
    <n v="0"/>
    <n v="0"/>
  </r>
  <r>
    <x v="8"/>
    <n v="26"/>
    <x v="20"/>
    <n v="0"/>
    <n v="0"/>
    <n v="16.100000000000001"/>
    <n v="4.0999999999999996"/>
    <n v="0"/>
    <n v="16.100000000000001"/>
    <n v="0"/>
    <n v="0"/>
  </r>
  <r>
    <x v="8"/>
    <n v="26"/>
    <x v="21"/>
    <n v="0"/>
    <n v="0"/>
    <n v="16.3"/>
    <n v="2.9"/>
    <n v="0"/>
    <n v="16.3"/>
    <n v="0"/>
    <n v="0"/>
  </r>
  <r>
    <x v="8"/>
    <n v="26"/>
    <x v="22"/>
    <n v="0"/>
    <n v="0"/>
    <n v="16.399999999999999"/>
    <n v="3.2"/>
    <n v="0"/>
    <n v="16.399999999999999"/>
    <n v="0"/>
    <n v="0"/>
  </r>
  <r>
    <x v="8"/>
    <n v="26"/>
    <x v="23"/>
    <n v="0"/>
    <n v="0"/>
    <n v="15.6"/>
    <n v="3.8"/>
    <n v="0"/>
    <n v="15.6"/>
    <n v="0"/>
    <n v="0"/>
  </r>
  <r>
    <x v="8"/>
    <n v="27"/>
    <x v="0"/>
    <n v="0"/>
    <n v="0"/>
    <n v="17.7"/>
    <n v="3.3"/>
    <n v="0"/>
    <n v="17.7"/>
    <n v="0"/>
    <n v="0"/>
  </r>
  <r>
    <x v="8"/>
    <n v="27"/>
    <x v="1"/>
    <n v="0"/>
    <n v="0"/>
    <n v="17.899999999999999"/>
    <n v="3.5"/>
    <n v="0"/>
    <n v="17.899999999999999"/>
    <n v="0"/>
    <n v="0"/>
  </r>
  <r>
    <x v="8"/>
    <n v="27"/>
    <x v="2"/>
    <n v="0"/>
    <n v="0"/>
    <n v="16"/>
    <n v="3.6"/>
    <n v="0"/>
    <n v="16"/>
    <n v="0"/>
    <n v="0"/>
  </r>
  <r>
    <x v="8"/>
    <n v="27"/>
    <x v="3"/>
    <n v="0"/>
    <n v="0"/>
    <n v="16.2"/>
    <n v="3.8"/>
    <n v="0"/>
    <n v="16.2"/>
    <n v="0"/>
    <n v="0"/>
  </r>
  <r>
    <x v="8"/>
    <n v="27"/>
    <x v="4"/>
    <n v="0"/>
    <n v="0"/>
    <n v="15.3"/>
    <n v="5"/>
    <n v="0"/>
    <n v="15.3"/>
    <n v="0"/>
    <n v="0"/>
  </r>
  <r>
    <x v="8"/>
    <n v="27"/>
    <x v="5"/>
    <n v="0"/>
    <n v="0"/>
    <n v="15.5"/>
    <n v="4.0999999999999996"/>
    <n v="0"/>
    <n v="15.5"/>
    <n v="0"/>
    <n v="0"/>
  </r>
  <r>
    <x v="8"/>
    <n v="27"/>
    <x v="6"/>
    <n v="0"/>
    <n v="18"/>
    <n v="15"/>
    <n v="5.0999999999999996"/>
    <n v="17.018999999999998"/>
    <n v="13.803000000000001"/>
    <n v="1540.672"/>
    <n v="955.99199999999996"/>
  </r>
  <r>
    <x v="8"/>
    <n v="27"/>
    <x v="7"/>
    <n v="0"/>
    <n v="66"/>
    <n v="15.5"/>
    <n v="5.0999999999999996"/>
    <n v="62.662999999999997"/>
    <n v="15.38"/>
    <n v="5632.7020000000002"/>
    <n v="4969.4250000000002"/>
  </r>
  <r>
    <x v="8"/>
    <n v="27"/>
    <x v="8"/>
    <n v="0"/>
    <n v="111"/>
    <n v="15.5"/>
    <n v="4.0999999999999996"/>
    <n v="106.283"/>
    <n v="16.591999999999999"/>
    <n v="9501.5339999999997"/>
    <n v="8758.6990000000005"/>
  </r>
  <r>
    <x v="8"/>
    <n v="27"/>
    <x v="9"/>
    <n v="0"/>
    <n v="147"/>
    <n v="17.2"/>
    <n v="3.6"/>
    <n v="141.529"/>
    <n v="19.452000000000002"/>
    <n v="12488.87"/>
    <n v="11681.112999999999"/>
  </r>
  <r>
    <x v="8"/>
    <n v="27"/>
    <x v="10"/>
    <n v="0"/>
    <n v="172"/>
    <n v="17.7"/>
    <n v="5.0999999999999996"/>
    <n v="166.227"/>
    <n v="20.236000000000001"/>
    <n v="14615.593999999999"/>
    <n v="13759.764999999999"/>
  </r>
  <r>
    <x v="8"/>
    <n v="27"/>
    <x v="11"/>
    <n v="0"/>
    <n v="182"/>
    <n v="17.2"/>
    <n v="5.0999999999999996"/>
    <n v="176.155"/>
    <n v="20.007999999999999"/>
    <n v="15504.825000000001"/>
    <n v="14628.438"/>
  </r>
  <r>
    <x v="8"/>
    <n v="27"/>
    <x v="12"/>
    <n v="0"/>
    <n v="179"/>
    <n v="17.2"/>
    <n v="5.0999999999999996"/>
    <n v="173.179"/>
    <n v="19.963999999999999"/>
    <n v="15245.92"/>
    <n v="14375.547"/>
  </r>
  <r>
    <x v="8"/>
    <n v="27"/>
    <x v="13"/>
    <n v="0"/>
    <n v="161"/>
    <n v="16.600000000000001"/>
    <n v="4.0999999999999996"/>
    <n v="155.34299999999999"/>
    <n v="19.286999999999999"/>
    <n v="13718.177"/>
    <n v="12882.82"/>
  </r>
  <r>
    <x v="8"/>
    <n v="27"/>
    <x v="14"/>
    <n v="0"/>
    <n v="109"/>
    <n v="16.600000000000001"/>
    <n v="3.6"/>
    <n v="104.071"/>
    <n v="18.015999999999998"/>
    <n v="9243.9189999999999"/>
    <n v="8506.5400000000009"/>
  </r>
  <r>
    <x v="8"/>
    <n v="27"/>
    <x v="15"/>
    <n v="0"/>
    <n v="74"/>
    <n v="16.600000000000001"/>
    <n v="4.0999999999999996"/>
    <n v="70.194000000000003"/>
    <n v="16.922999999999998"/>
    <n v="6265.8729999999996"/>
    <n v="5589.924"/>
  </r>
  <r>
    <x v="8"/>
    <n v="27"/>
    <x v="16"/>
    <n v="0"/>
    <n v="35"/>
    <n v="16.600000000000001"/>
    <n v="2.5"/>
    <n v="33.131999999999998"/>
    <n v="15.759"/>
    <n v="2973.125"/>
    <n v="2361.5810000000001"/>
  </r>
  <r>
    <x v="8"/>
    <n v="27"/>
    <x v="17"/>
    <n v="0"/>
    <n v="6"/>
    <n v="17.2"/>
    <n v="3"/>
    <n v="5.6639999999999997"/>
    <n v="15.500999999999999"/>
    <n v="508.87700000000001"/>
    <n v="0"/>
  </r>
  <r>
    <x v="8"/>
    <n v="27"/>
    <x v="18"/>
    <n v="0"/>
    <n v="0"/>
    <n v="17.2"/>
    <n v="3.6"/>
    <n v="0"/>
    <n v="17.2"/>
    <n v="0"/>
    <n v="0"/>
  </r>
  <r>
    <x v="8"/>
    <n v="27"/>
    <x v="19"/>
    <n v="0"/>
    <n v="0"/>
    <n v="17.7"/>
    <n v="2.5"/>
    <n v="0"/>
    <n v="17.7"/>
    <n v="0"/>
    <n v="0"/>
  </r>
  <r>
    <x v="8"/>
    <n v="27"/>
    <x v="20"/>
    <n v="0"/>
    <n v="0"/>
    <n v="18.3"/>
    <n v="2"/>
    <n v="0"/>
    <n v="18.3"/>
    <n v="0"/>
    <n v="0"/>
  </r>
  <r>
    <x v="8"/>
    <n v="27"/>
    <x v="21"/>
    <n v="0"/>
    <n v="0"/>
    <n v="17.8"/>
    <n v="1.9"/>
    <n v="0"/>
    <n v="17.8"/>
    <n v="0"/>
    <n v="0"/>
  </r>
  <r>
    <x v="8"/>
    <n v="27"/>
    <x v="22"/>
    <n v="0"/>
    <n v="0"/>
    <n v="17.3"/>
    <n v="1.8"/>
    <n v="0"/>
    <n v="17.3"/>
    <n v="0"/>
    <n v="0"/>
  </r>
  <r>
    <x v="8"/>
    <n v="27"/>
    <x v="23"/>
    <n v="0"/>
    <n v="0"/>
    <n v="16.7"/>
    <n v="1.5"/>
    <n v="0"/>
    <n v="16.7"/>
    <n v="0"/>
    <n v="0"/>
  </r>
  <r>
    <x v="8"/>
    <n v="28"/>
    <x v="0"/>
    <n v="0"/>
    <n v="0"/>
    <n v="16.2"/>
    <n v="1.1000000000000001"/>
    <n v="0"/>
    <n v="16.2"/>
    <n v="0"/>
    <n v="0"/>
  </r>
  <r>
    <x v="8"/>
    <n v="28"/>
    <x v="1"/>
    <n v="0"/>
    <n v="0"/>
    <n v="15.7"/>
    <n v="0.7"/>
    <n v="0"/>
    <n v="15.7"/>
    <n v="0"/>
    <n v="0"/>
  </r>
  <r>
    <x v="8"/>
    <n v="28"/>
    <x v="2"/>
    <n v="0"/>
    <n v="0"/>
    <n v="15.2"/>
    <n v="0.5"/>
    <n v="0"/>
    <n v="15.2"/>
    <n v="0"/>
    <n v="0"/>
  </r>
  <r>
    <x v="8"/>
    <n v="28"/>
    <x v="3"/>
    <n v="0"/>
    <n v="0"/>
    <n v="14.6"/>
    <n v="0.4"/>
    <n v="0"/>
    <n v="14.6"/>
    <n v="0"/>
    <n v="0"/>
  </r>
  <r>
    <x v="8"/>
    <n v="28"/>
    <x v="4"/>
    <n v="0"/>
    <n v="0"/>
    <n v="14.1"/>
    <n v="0.2"/>
    <n v="0"/>
    <n v="14.1"/>
    <n v="0"/>
    <n v="0"/>
  </r>
  <r>
    <x v="8"/>
    <n v="28"/>
    <x v="5"/>
    <n v="0"/>
    <n v="0"/>
    <n v="11.6"/>
    <n v="0"/>
    <n v="0"/>
    <n v="11.6"/>
    <n v="0"/>
    <n v="0"/>
  </r>
  <r>
    <x v="8"/>
    <n v="28"/>
    <x v="6"/>
    <n v="32"/>
    <n v="49"/>
    <n v="13.3"/>
    <n v="0"/>
    <n v="54.375"/>
    <n v="11.353999999999999"/>
    <n v="4790.1559999999999"/>
    <n v="4143.5280000000002"/>
  </r>
  <r>
    <x v="8"/>
    <n v="28"/>
    <x v="7"/>
    <n v="215"/>
    <n v="128"/>
    <n v="17.2"/>
    <n v="0"/>
    <n v="223.65299999999999"/>
    <n v="25.227"/>
    <n v="18477.973000000002"/>
    <n v="17530.896000000001"/>
  </r>
  <r>
    <x v="8"/>
    <n v="28"/>
    <x v="8"/>
    <n v="304"/>
    <n v="168"/>
    <n v="19.399999999999999"/>
    <n v="2"/>
    <n v="365.80700000000002"/>
    <n v="29.609000000000002"/>
    <n v="30359.192999999999"/>
    <n v="29099.553"/>
  </r>
  <r>
    <x v="8"/>
    <n v="28"/>
    <x v="9"/>
    <n v="93"/>
    <n v="263"/>
    <n v="20.5"/>
    <n v="4.0999999999999996"/>
    <n v="341.44200000000001"/>
    <n v="28.440999999999999"/>
    <n v="28845.440999999999"/>
    <n v="27628.298999999999"/>
  </r>
  <r>
    <x v="8"/>
    <n v="28"/>
    <x v="10"/>
    <n v="205"/>
    <n v="300"/>
    <n v="20"/>
    <n v="3.6"/>
    <n v="499.44"/>
    <n v="32.270000000000003"/>
    <n v="41454.184000000001"/>
    <n v="39859.218999999997"/>
  </r>
  <r>
    <x v="8"/>
    <n v="28"/>
    <x v="11"/>
    <n v="0"/>
    <n v="171"/>
    <n v="20"/>
    <n v="3.6"/>
    <n v="165.18199999999999"/>
    <n v="24.190999999999999"/>
    <n v="14259.723"/>
    <n v="13412.044"/>
  </r>
  <r>
    <x v="8"/>
    <n v="28"/>
    <x v="12"/>
    <n v="0"/>
    <n v="199"/>
    <n v="21.1"/>
    <n v="4.5999999999999996"/>
    <n v="193.39599999999999"/>
    <n v="24.568999999999999"/>
    <n v="16665.75"/>
    <n v="15762.12"/>
  </r>
  <r>
    <x v="8"/>
    <n v="28"/>
    <x v="13"/>
    <n v="0"/>
    <n v="176"/>
    <n v="20"/>
    <n v="3"/>
    <n v="170.46600000000001"/>
    <n v="23.571000000000002"/>
    <n v="14758.555"/>
    <n v="13899.438"/>
  </r>
  <r>
    <x v="8"/>
    <n v="28"/>
    <x v="14"/>
    <n v="0"/>
    <n v="137"/>
    <n v="19.399999999999999"/>
    <n v="4.0999999999999996"/>
    <n v="131.887"/>
    <n v="21.541"/>
    <n v="11526.735000000001"/>
    <n v="10740.218999999999"/>
  </r>
  <r>
    <x v="8"/>
    <n v="28"/>
    <x v="15"/>
    <n v="0"/>
    <n v="96"/>
    <n v="19.399999999999999"/>
    <n v="4.0999999999999996"/>
    <n v="91.887"/>
    <n v="20.414999999999999"/>
    <n v="8072.5959999999995"/>
    <n v="7359.7389999999996"/>
  </r>
  <r>
    <x v="8"/>
    <n v="28"/>
    <x v="16"/>
    <n v="0"/>
    <n v="57"/>
    <n v="18.8"/>
    <n v="3.3"/>
    <n v="54.442999999999998"/>
    <n v="18.736999999999998"/>
    <n v="4819.9430000000002"/>
    <n v="4172.7299999999996"/>
  </r>
  <r>
    <x v="8"/>
    <n v="28"/>
    <x v="17"/>
    <n v="0"/>
    <n v="9"/>
    <n v="17.2"/>
    <n v="2.5"/>
    <n v="8.5030000000000001"/>
    <n v="15.571999999999999"/>
    <n v="763.67399999999998"/>
    <n v="193.273"/>
  </r>
  <r>
    <x v="8"/>
    <n v="28"/>
    <x v="18"/>
    <n v="0"/>
    <n v="0"/>
    <n v="13.8"/>
    <n v="4.0999999999999996"/>
    <n v="0"/>
    <n v="13.8"/>
    <n v="0"/>
    <n v="0"/>
  </r>
  <r>
    <x v="8"/>
    <n v="28"/>
    <x v="19"/>
    <n v="0"/>
    <n v="0"/>
    <n v="13.3"/>
    <n v="0"/>
    <n v="0"/>
    <n v="13.3"/>
    <n v="0"/>
    <n v="0"/>
  </r>
  <r>
    <x v="8"/>
    <n v="28"/>
    <x v="20"/>
    <n v="0"/>
    <n v="0"/>
    <n v="12.7"/>
    <n v="0"/>
    <n v="0"/>
    <n v="12.7"/>
    <n v="0"/>
    <n v="0"/>
  </r>
  <r>
    <x v="8"/>
    <n v="28"/>
    <x v="21"/>
    <n v="0"/>
    <n v="0"/>
    <n v="12.8"/>
    <n v="0.8"/>
    <n v="0"/>
    <n v="12.8"/>
    <n v="0"/>
    <n v="0"/>
  </r>
  <r>
    <x v="8"/>
    <n v="28"/>
    <x v="22"/>
    <n v="0"/>
    <n v="0"/>
    <n v="12.3"/>
    <n v="1.2"/>
    <n v="0"/>
    <n v="12.3"/>
    <n v="0"/>
    <n v="0"/>
  </r>
  <r>
    <x v="8"/>
    <n v="28"/>
    <x v="23"/>
    <n v="0"/>
    <n v="0"/>
    <n v="12.1"/>
    <n v="2"/>
    <n v="0"/>
    <n v="12.1"/>
    <n v="0"/>
    <n v="0"/>
  </r>
  <r>
    <x v="8"/>
    <n v="29"/>
    <x v="0"/>
    <n v="0"/>
    <n v="0"/>
    <n v="11.9"/>
    <n v="2.9"/>
    <n v="0"/>
    <n v="11.9"/>
    <n v="0"/>
    <n v="0"/>
  </r>
  <r>
    <x v="8"/>
    <n v="29"/>
    <x v="1"/>
    <n v="0"/>
    <n v="0"/>
    <n v="10.7"/>
    <n v="3.2"/>
    <n v="0"/>
    <n v="10.7"/>
    <n v="0"/>
    <n v="0"/>
  </r>
  <r>
    <x v="8"/>
    <n v="29"/>
    <x v="2"/>
    <n v="0"/>
    <n v="0"/>
    <n v="10.4"/>
    <n v="3.6"/>
    <n v="0"/>
    <n v="10.4"/>
    <n v="0"/>
    <n v="0"/>
  </r>
  <r>
    <x v="8"/>
    <n v="29"/>
    <x v="3"/>
    <n v="0"/>
    <n v="0"/>
    <n v="10.3"/>
    <n v="4.9000000000000004"/>
    <n v="0"/>
    <n v="10.3"/>
    <n v="0"/>
    <n v="0"/>
  </r>
  <r>
    <x v="8"/>
    <n v="29"/>
    <x v="4"/>
    <n v="0"/>
    <n v="0"/>
    <n v="10.1"/>
    <n v="4.8"/>
    <n v="0"/>
    <n v="10.1"/>
    <n v="0"/>
    <n v="0"/>
  </r>
  <r>
    <x v="8"/>
    <n v="29"/>
    <x v="5"/>
    <n v="2"/>
    <n v="0"/>
    <n v="9.4"/>
    <n v="4.0999999999999996"/>
    <n v="8.3000000000000004E-2"/>
    <n v="7.524"/>
    <n v="1.6830000000000001"/>
    <n v="0"/>
  </r>
  <r>
    <x v="8"/>
    <n v="29"/>
    <x v="6"/>
    <n v="204"/>
    <n v="39"/>
    <n v="11.1"/>
    <n v="4.0999999999999996"/>
    <n v="78.991"/>
    <n v="11.234"/>
    <n v="6046.4440000000004"/>
    <n v="5374.902"/>
  </r>
  <r>
    <x v="8"/>
    <n v="29"/>
    <x v="7"/>
    <n v="352"/>
    <n v="103"/>
    <n v="12.7"/>
    <n v="4.0999999999999996"/>
    <n v="256.512"/>
    <n v="17.597999999999999"/>
    <n v="21573.805"/>
    <n v="20549.919999999998"/>
  </r>
  <r>
    <x v="8"/>
    <n v="29"/>
    <x v="8"/>
    <n v="619"/>
    <n v="106"/>
    <n v="16.100000000000001"/>
    <n v="5.0999999999999996"/>
    <n v="499.96100000000001"/>
    <n v="26.332000000000001"/>
    <n v="41853.910000000003"/>
    <n v="40246.082000000002"/>
  </r>
  <r>
    <x v="8"/>
    <n v="29"/>
    <x v="9"/>
    <n v="257"/>
    <n v="224"/>
    <n v="16.100000000000001"/>
    <n v="5.0999999999999996"/>
    <n v="441.81799999999998"/>
    <n v="25.594999999999999"/>
    <n v="37765.633000000002"/>
    <n v="36286.805"/>
  </r>
  <r>
    <x v="8"/>
    <n v="29"/>
    <x v="10"/>
    <n v="588"/>
    <n v="181"/>
    <n v="15"/>
    <n v="5.0999999999999996"/>
    <n v="728.51099999999997"/>
    <n v="30.707000000000001"/>
    <n v="60881.855000000003"/>
    <n v="58598.675999999999"/>
  </r>
  <r>
    <x v="8"/>
    <n v="29"/>
    <x v="11"/>
    <n v="108"/>
    <n v="423"/>
    <n v="15.2"/>
    <n v="5.0999999999999996"/>
    <n v="547.97699999999998"/>
    <n v="27.564"/>
    <n v="46550.328000000001"/>
    <n v="44787.281000000003"/>
  </r>
  <r>
    <x v="8"/>
    <n v="29"/>
    <x v="12"/>
    <n v="0"/>
    <n v="204"/>
    <n v="15"/>
    <n v="5.0999999999999996"/>
    <n v="198.547"/>
    <n v="19.161999999999999"/>
    <n v="17543.491999999998"/>
    <n v="16618.958999999999"/>
  </r>
  <r>
    <x v="8"/>
    <n v="29"/>
    <x v="13"/>
    <n v="0"/>
    <n v="182"/>
    <n v="15"/>
    <n v="5.0999999999999996"/>
    <n v="176.60400000000001"/>
    <n v="17.858000000000001"/>
    <n v="15697.768"/>
    <n v="14816.885"/>
  </r>
  <r>
    <x v="8"/>
    <n v="29"/>
    <x v="14"/>
    <n v="0"/>
    <n v="144"/>
    <n v="14.4"/>
    <n v="5.0999999999999996"/>
    <n v="138.97499999999999"/>
    <n v="16.353000000000002"/>
    <n v="12437.584000000001"/>
    <n v="11630.967000000001"/>
  </r>
  <r>
    <x v="8"/>
    <n v="29"/>
    <x v="15"/>
    <n v="90"/>
    <n v="227"/>
    <n v="14.4"/>
    <n v="4.0999999999999996"/>
    <n v="282.214"/>
    <n v="20.149000000000001"/>
    <n v="24608.495999999999"/>
    <n v="23506.148000000001"/>
  </r>
  <r>
    <x v="8"/>
    <n v="29"/>
    <x v="16"/>
    <n v="87"/>
    <n v="80"/>
    <n v="13.3"/>
    <n v="4.0999999999999996"/>
    <n v="107.268"/>
    <n v="15.048"/>
    <n v="9217.8889999999992"/>
    <n v="8481.06"/>
  </r>
  <r>
    <x v="8"/>
    <n v="29"/>
    <x v="17"/>
    <n v="5"/>
    <n v="10"/>
    <n v="13.3"/>
    <n v="3.6"/>
    <n v="10.026"/>
    <n v="11.984999999999999"/>
    <n v="890.19500000000005"/>
    <n v="317.483"/>
  </r>
  <r>
    <x v="8"/>
    <n v="29"/>
    <x v="18"/>
    <n v="0"/>
    <n v="0"/>
    <n v="13.3"/>
    <n v="5.0999999999999996"/>
    <n v="0"/>
    <n v="13.3"/>
    <n v="0"/>
    <n v="0"/>
  </r>
  <r>
    <x v="8"/>
    <n v="29"/>
    <x v="19"/>
    <n v="0"/>
    <n v="0"/>
    <n v="12.7"/>
    <n v="5.0999999999999996"/>
    <n v="0"/>
    <n v="12.7"/>
    <n v="0"/>
    <n v="0"/>
  </r>
  <r>
    <x v="8"/>
    <n v="29"/>
    <x v="20"/>
    <n v="0"/>
    <n v="0"/>
    <n v="12.2"/>
    <n v="4.0999999999999996"/>
    <n v="0"/>
    <n v="12.2"/>
    <n v="0"/>
    <n v="0"/>
  </r>
  <r>
    <x v="8"/>
    <n v="29"/>
    <x v="21"/>
    <n v="0"/>
    <n v="0"/>
    <n v="10.6"/>
    <n v="4"/>
    <n v="0"/>
    <n v="10.6"/>
    <n v="0"/>
    <n v="0"/>
  </r>
  <r>
    <x v="8"/>
    <n v="29"/>
    <x v="22"/>
    <n v="0"/>
    <n v="0"/>
    <n v="9"/>
    <n v="3.9"/>
    <n v="0"/>
    <n v="9"/>
    <n v="0"/>
    <n v="0"/>
  </r>
  <r>
    <x v="8"/>
    <n v="29"/>
    <x v="23"/>
    <n v="0"/>
    <n v="0"/>
    <n v="9.5"/>
    <n v="3.7"/>
    <n v="0"/>
    <n v="9.5"/>
    <n v="0"/>
    <n v="0"/>
  </r>
  <r>
    <x v="8"/>
    <n v="30"/>
    <x v="0"/>
    <n v="0"/>
    <n v="0"/>
    <n v="9.9"/>
    <n v="3.6"/>
    <n v="0"/>
    <n v="9.9"/>
    <n v="0"/>
    <n v="0"/>
  </r>
  <r>
    <x v="8"/>
    <n v="30"/>
    <x v="1"/>
    <n v="0"/>
    <n v="0"/>
    <n v="9.3000000000000007"/>
    <n v="3.5"/>
    <n v="0"/>
    <n v="9.3000000000000007"/>
    <n v="0"/>
    <n v="0"/>
  </r>
  <r>
    <x v="8"/>
    <n v="30"/>
    <x v="2"/>
    <n v="0"/>
    <n v="0"/>
    <n v="9.6999999999999993"/>
    <n v="3.4"/>
    <n v="0"/>
    <n v="9.6999999999999993"/>
    <n v="0"/>
    <n v="0"/>
  </r>
  <r>
    <x v="8"/>
    <n v="30"/>
    <x v="3"/>
    <n v="0"/>
    <n v="0"/>
    <n v="10.199999999999999"/>
    <n v="3.2"/>
    <n v="0"/>
    <n v="10.199999999999999"/>
    <n v="0"/>
    <n v="0"/>
  </r>
  <r>
    <x v="8"/>
    <n v="30"/>
    <x v="4"/>
    <n v="0"/>
    <n v="0"/>
    <n v="9.6"/>
    <n v="3.1"/>
    <n v="0"/>
    <n v="9.6"/>
    <n v="0"/>
    <n v="0"/>
  </r>
  <r>
    <x v="8"/>
    <n v="30"/>
    <x v="5"/>
    <n v="7"/>
    <n v="0"/>
    <n v="10"/>
    <n v="3"/>
    <n v="0.29799999999999999"/>
    <n v="7.8849999999999998"/>
    <n v="6.2080000000000002"/>
    <n v="0"/>
  </r>
  <r>
    <x v="8"/>
    <n v="30"/>
    <x v="6"/>
    <n v="194"/>
    <n v="36"/>
    <n v="10.5"/>
    <n v="2.5"/>
    <n v="74.067999999999998"/>
    <n v="10.444000000000001"/>
    <n v="5673.8379999999997"/>
    <n v="5009.7420000000002"/>
  </r>
  <r>
    <x v="8"/>
    <n v="30"/>
    <x v="7"/>
    <n v="535"/>
    <n v="69"/>
    <n v="12.7"/>
    <n v="5.6"/>
    <n v="295.81099999999998"/>
    <n v="17.64"/>
    <n v="24405.662"/>
    <n v="23308.657999999999"/>
  </r>
  <r>
    <x v="8"/>
    <n v="30"/>
    <x v="8"/>
    <n v="530"/>
    <n v="137"/>
    <n v="13.8"/>
    <n v="5.0999999999999996"/>
    <n v="475.24900000000002"/>
    <n v="23.547000000000001"/>
    <n v="40385.894999999997"/>
    <n v="38825.042999999998"/>
  </r>
  <r>
    <x v="8"/>
    <n v="30"/>
    <x v="9"/>
    <n v="661"/>
    <n v="164"/>
    <n v="13.3"/>
    <n v="5.0999999999999996"/>
    <n v="697.447"/>
    <n v="28.385000000000002"/>
    <n v="58704.91"/>
    <n v="56505.25"/>
  </r>
  <r>
    <x v="8"/>
    <n v="30"/>
    <x v="10"/>
    <n v="826"/>
    <n v="134"/>
    <n v="14.4"/>
    <n v="5.6"/>
    <n v="878.15"/>
    <n v="32.921999999999997"/>
    <n v="72580.343999999997"/>
    <n v="69820.702999999994"/>
  </r>
  <r>
    <x v="8"/>
    <n v="30"/>
    <x v="11"/>
    <n v="755"/>
    <n v="117"/>
    <n v="15"/>
    <n v="6.1"/>
    <n v="833.79700000000003"/>
    <n v="32.034999999999997"/>
    <n v="69278.945000000007"/>
    <n v="66658.491999999998"/>
  </r>
  <r>
    <x v="8"/>
    <n v="30"/>
    <x v="12"/>
    <n v="132"/>
    <n v="291"/>
    <n v="15"/>
    <n v="5.6"/>
    <n v="430.03800000000001"/>
    <n v="24.378"/>
    <n v="37077.438000000002"/>
    <n v="35619.762000000002"/>
  </r>
  <r>
    <x v="8"/>
    <n v="30"/>
    <x v="13"/>
    <n v="624"/>
    <n v="166"/>
    <n v="15.5"/>
    <n v="5.0999999999999996"/>
    <n v="708.87199999999996"/>
    <n v="30.75"/>
    <n v="59137.445"/>
    <n v="56921.315999999999"/>
  </r>
  <r>
    <x v="8"/>
    <n v="30"/>
    <x v="14"/>
    <n v="578"/>
    <n v="103"/>
    <n v="15.5"/>
    <n v="5.0999999999999996"/>
    <n v="519.03300000000002"/>
    <n v="27.18"/>
    <n v="43668.421999999999"/>
    <n v="42001.512000000002"/>
  </r>
  <r>
    <x v="8"/>
    <n v="30"/>
    <x v="15"/>
    <n v="571"/>
    <n v="108"/>
    <n v="15"/>
    <n v="5.0999999999999996"/>
    <n v="409.44900000000001"/>
    <n v="23.806000000000001"/>
    <n v="34045.508000000002"/>
    <n v="32679.111000000001"/>
  </r>
  <r>
    <x v="8"/>
    <n v="30"/>
    <x v="16"/>
    <n v="269"/>
    <n v="73"/>
    <n v="13.8"/>
    <n v="6.1"/>
    <n v="156.40799999999999"/>
    <n v="16.315000000000001"/>
    <n v="12640.67"/>
    <n v="11829.531999999999"/>
  </r>
  <r>
    <x v="8"/>
    <n v="30"/>
    <x v="17"/>
    <n v="49"/>
    <n v="9"/>
    <n v="12.7"/>
    <n v="5.0999999999999996"/>
    <n v="14.244"/>
    <n v="11.773"/>
    <n v="1058.7080000000001"/>
    <n v="482.91"/>
  </r>
  <r>
    <x v="8"/>
    <n v="30"/>
    <x v="18"/>
    <n v="0"/>
    <n v="0"/>
    <n v="12.2"/>
    <n v="3.6"/>
    <n v="0"/>
    <n v="12.2"/>
    <n v="0"/>
    <n v="0"/>
  </r>
  <r>
    <x v="8"/>
    <n v="30"/>
    <x v="19"/>
    <n v="0"/>
    <n v="0"/>
    <n v="7.7"/>
    <n v="0"/>
    <n v="0"/>
    <n v="7.7"/>
    <n v="0"/>
    <n v="0"/>
  </r>
  <r>
    <x v="8"/>
    <n v="30"/>
    <x v="20"/>
    <n v="0"/>
    <n v="0"/>
    <n v="7.7"/>
    <n v="0"/>
    <n v="0"/>
    <n v="7.7"/>
    <n v="0"/>
    <n v="0"/>
  </r>
  <r>
    <x v="8"/>
    <n v="30"/>
    <x v="21"/>
    <n v="0"/>
    <n v="0"/>
    <n v="7.7"/>
    <n v="0.7"/>
    <n v="0"/>
    <n v="7.7"/>
    <n v="0"/>
    <n v="0"/>
  </r>
  <r>
    <x v="8"/>
    <n v="30"/>
    <x v="22"/>
    <n v="0"/>
    <n v="0"/>
    <n v="7.8"/>
    <n v="1.5"/>
    <n v="0"/>
    <n v="7.8"/>
    <n v="0"/>
    <n v="0"/>
  </r>
  <r>
    <x v="8"/>
    <n v="30"/>
    <x v="23"/>
    <n v="0"/>
    <n v="0"/>
    <n v="7.8"/>
    <n v="2.2000000000000002"/>
    <n v="0"/>
    <n v="7.8"/>
    <n v="0"/>
    <n v="0"/>
  </r>
  <r>
    <x v="9"/>
    <n v="1"/>
    <x v="0"/>
    <n v="0"/>
    <n v="0"/>
    <n v="7.9"/>
    <n v="2.9"/>
    <n v="0"/>
    <n v="7.9"/>
    <n v="0"/>
    <n v="0"/>
  </r>
  <r>
    <x v="9"/>
    <n v="1"/>
    <x v="1"/>
    <n v="0"/>
    <n v="0"/>
    <n v="7.9"/>
    <n v="3.6"/>
    <n v="0"/>
    <n v="7.9"/>
    <n v="0"/>
    <n v="0"/>
  </r>
  <r>
    <x v="9"/>
    <n v="1"/>
    <x v="2"/>
    <n v="0"/>
    <n v="0"/>
    <n v="8"/>
    <n v="4.4000000000000004"/>
    <n v="0"/>
    <n v="8"/>
    <n v="0"/>
    <n v="0"/>
  </r>
  <r>
    <x v="9"/>
    <n v="1"/>
    <x v="3"/>
    <n v="0"/>
    <n v="0"/>
    <n v="8"/>
    <n v="5.0999999999999996"/>
    <n v="0"/>
    <n v="8"/>
    <n v="0"/>
    <n v="0"/>
  </r>
  <r>
    <x v="9"/>
    <n v="1"/>
    <x v="4"/>
    <n v="0"/>
    <n v="0"/>
    <n v="9"/>
    <n v="6.7"/>
    <n v="0"/>
    <n v="9"/>
    <n v="0"/>
    <n v="0"/>
  </r>
  <r>
    <x v="9"/>
    <n v="1"/>
    <x v="5"/>
    <n v="0"/>
    <n v="0"/>
    <n v="9"/>
    <n v="4.5999999999999996"/>
    <n v="0"/>
    <n v="9"/>
    <n v="0"/>
    <n v="0"/>
  </r>
  <r>
    <x v="9"/>
    <n v="1"/>
    <x v="6"/>
    <n v="0"/>
    <n v="43"/>
    <n v="9"/>
    <n v="5.0999999999999996"/>
    <n v="41.914999999999999"/>
    <n v="8.2799999999999994"/>
    <n v="3887.931"/>
    <n v="3258.8649999999998"/>
  </r>
  <r>
    <x v="9"/>
    <n v="1"/>
    <x v="7"/>
    <n v="0"/>
    <n v="61"/>
    <n v="9"/>
    <n v="4.0999999999999996"/>
    <n v="57.814999999999998"/>
    <n v="8.6929999999999996"/>
    <n v="5353.1790000000001"/>
    <n v="4695.4530000000004"/>
  </r>
  <r>
    <x v="9"/>
    <n v="1"/>
    <x v="8"/>
    <n v="0"/>
    <n v="81"/>
    <n v="10"/>
    <n v="4.0999999999999996"/>
    <n v="76.837999999999994"/>
    <n v="10.241"/>
    <n v="7066.4430000000002"/>
    <n v="6374.277"/>
  </r>
  <r>
    <x v="9"/>
    <n v="1"/>
    <x v="9"/>
    <n v="0"/>
    <n v="134"/>
    <n v="10"/>
    <n v="2.1"/>
    <n v="128.70699999999999"/>
    <n v="12.034000000000001"/>
    <n v="11743.289000000001"/>
    <n v="10952.021000000001"/>
  </r>
  <r>
    <x v="9"/>
    <n v="1"/>
    <x v="10"/>
    <n v="0"/>
    <n v="155"/>
    <n v="11"/>
    <n v="1.5"/>
    <n v="149.36500000000001"/>
    <n v="14.286"/>
    <n v="13492.231"/>
    <n v="12661.986000000001"/>
  </r>
  <r>
    <x v="9"/>
    <n v="1"/>
    <x v="11"/>
    <n v="0"/>
    <n v="163"/>
    <n v="12"/>
    <n v="2.1"/>
    <n v="157.26900000000001"/>
    <n v="15.314"/>
    <n v="14140.853999999999"/>
    <n v="13295.888999999999"/>
  </r>
  <r>
    <x v="9"/>
    <n v="1"/>
    <x v="12"/>
    <n v="0"/>
    <n v="148"/>
    <n v="12"/>
    <n v="2.1"/>
    <n v="142.345"/>
    <n v="14.885999999999999"/>
    <n v="12823.625"/>
    <n v="12008.403"/>
  </r>
  <r>
    <x v="9"/>
    <n v="1"/>
    <x v="13"/>
    <n v="0"/>
    <n v="133"/>
    <n v="13"/>
    <n v="2.6"/>
    <n v="127.584"/>
    <n v="15.19"/>
    <n v="11478.126"/>
    <n v="10692.674999999999"/>
  </r>
  <r>
    <x v="9"/>
    <n v="1"/>
    <x v="14"/>
    <n v="0"/>
    <n v="167"/>
    <n v="13"/>
    <n v="1.5"/>
    <n v="162.48500000000001"/>
    <n v="16.753"/>
    <n v="14515.361000000001"/>
    <n v="13661.832"/>
  </r>
  <r>
    <x v="9"/>
    <n v="1"/>
    <x v="15"/>
    <n v="75"/>
    <n v="170"/>
    <n v="13"/>
    <n v="2.1"/>
    <n v="210.92400000000001"/>
    <n v="18.056000000000001"/>
    <n v="18543.565999999999"/>
    <n v="17594.896000000001"/>
  </r>
  <r>
    <x v="9"/>
    <n v="1"/>
    <x v="16"/>
    <n v="54"/>
    <n v="77"/>
    <n v="13"/>
    <n v="1.8"/>
    <n v="92.212999999999994"/>
    <n v="14.705"/>
    <n v="8036.3890000000001"/>
    <n v="7324.2820000000002"/>
  </r>
  <r>
    <x v="9"/>
    <n v="1"/>
    <x v="17"/>
    <n v="0"/>
    <n v="2"/>
    <n v="12"/>
    <n v="1.5"/>
    <n v="1.8859999999999999"/>
    <n v="9.9510000000000005"/>
    <n v="173.631"/>
    <n v="0"/>
  </r>
  <r>
    <x v="9"/>
    <n v="1"/>
    <x v="18"/>
    <n v="0"/>
    <n v="0"/>
    <n v="9"/>
    <n v="1.5"/>
    <n v="0"/>
    <n v="9"/>
    <n v="0"/>
    <n v="0"/>
  </r>
  <r>
    <x v="9"/>
    <n v="1"/>
    <x v="19"/>
    <n v="0"/>
    <n v="0"/>
    <n v="8"/>
    <n v="1.2"/>
    <n v="0"/>
    <n v="8"/>
    <n v="0"/>
    <n v="0"/>
  </r>
  <r>
    <x v="9"/>
    <n v="1"/>
    <x v="20"/>
    <n v="0"/>
    <n v="0"/>
    <n v="8"/>
    <n v="1"/>
    <n v="0"/>
    <n v="8"/>
    <n v="0"/>
    <n v="0"/>
  </r>
  <r>
    <x v="9"/>
    <n v="1"/>
    <x v="21"/>
    <n v="0"/>
    <n v="0"/>
    <n v="7"/>
    <n v="0.7"/>
    <n v="0"/>
    <n v="7"/>
    <n v="0"/>
    <n v="0"/>
  </r>
  <r>
    <x v="9"/>
    <n v="1"/>
    <x v="22"/>
    <n v="0"/>
    <n v="0"/>
    <n v="7"/>
    <n v="0.5"/>
    <n v="0"/>
    <n v="7"/>
    <n v="0"/>
    <n v="0"/>
  </r>
  <r>
    <x v="9"/>
    <n v="1"/>
    <x v="23"/>
    <n v="0"/>
    <n v="0"/>
    <n v="6"/>
    <n v="0.2"/>
    <n v="0"/>
    <n v="6"/>
    <n v="0"/>
    <n v="0"/>
  </r>
  <r>
    <x v="9"/>
    <n v="2"/>
    <x v="0"/>
    <n v="0"/>
    <n v="0"/>
    <n v="6"/>
    <n v="0"/>
    <n v="0"/>
    <n v="6"/>
    <n v="0"/>
    <n v="0"/>
  </r>
  <r>
    <x v="9"/>
    <n v="2"/>
    <x v="1"/>
    <n v="0"/>
    <n v="0"/>
    <n v="6"/>
    <n v="0"/>
    <n v="0"/>
    <n v="6"/>
    <n v="0"/>
    <n v="0"/>
  </r>
  <r>
    <x v="9"/>
    <n v="2"/>
    <x v="2"/>
    <n v="0"/>
    <n v="0"/>
    <n v="6"/>
    <n v="0"/>
    <n v="0"/>
    <n v="6"/>
    <n v="0"/>
    <n v="0"/>
  </r>
  <r>
    <x v="9"/>
    <n v="2"/>
    <x v="3"/>
    <n v="0"/>
    <n v="0"/>
    <n v="4"/>
    <n v="0"/>
    <n v="0"/>
    <n v="4"/>
    <n v="0"/>
    <n v="0"/>
  </r>
  <r>
    <x v="9"/>
    <n v="2"/>
    <x v="4"/>
    <n v="0"/>
    <n v="0"/>
    <n v="5"/>
    <n v="0"/>
    <n v="0"/>
    <n v="5"/>
    <n v="0"/>
    <n v="0"/>
  </r>
  <r>
    <x v="9"/>
    <n v="2"/>
    <x v="5"/>
    <n v="0"/>
    <n v="0"/>
    <n v="5"/>
    <n v="0"/>
    <n v="0"/>
    <n v="5"/>
    <n v="0"/>
    <n v="0"/>
  </r>
  <r>
    <x v="9"/>
    <n v="2"/>
    <x v="6"/>
    <n v="0"/>
    <n v="45"/>
    <n v="7"/>
    <n v="0"/>
    <n v="44.228000000000002"/>
    <n v="4.1870000000000003"/>
    <n v="4175.7150000000001"/>
    <n v="3541.0770000000002"/>
  </r>
  <r>
    <x v="9"/>
    <n v="2"/>
    <x v="7"/>
    <n v="452"/>
    <n v="118"/>
    <n v="12"/>
    <n v="0.7"/>
    <n v="310.70600000000002"/>
    <n v="21.704000000000001"/>
    <n v="25529.188999999998"/>
    <n v="24402.418000000001"/>
  </r>
  <r>
    <x v="9"/>
    <n v="2"/>
    <x v="8"/>
    <n v="648"/>
    <n v="129"/>
    <n v="16"/>
    <n v="1.5"/>
    <n v="538.69899999999996"/>
    <n v="33.061999999999998"/>
    <n v="43659.964999999997"/>
    <n v="41993.336000000003"/>
  </r>
  <r>
    <x v="9"/>
    <n v="2"/>
    <x v="9"/>
    <n v="760"/>
    <n v="126"/>
    <n v="17"/>
    <n v="2.6"/>
    <n v="728.25099999999998"/>
    <n v="37.667000000000002"/>
    <n v="58533.851999999999"/>
    <n v="56340.684000000001"/>
  </r>
  <r>
    <x v="9"/>
    <n v="2"/>
    <x v="10"/>
    <n v="797"/>
    <n v="143"/>
    <n v="18"/>
    <n v="3.1"/>
    <n v="862.64200000000005"/>
    <n v="41.619"/>
    <n v="68264.562999999995"/>
    <n v="65686.116999999998"/>
  </r>
  <r>
    <x v="9"/>
    <n v="2"/>
    <x v="11"/>
    <n v="805"/>
    <n v="146"/>
    <n v="21"/>
    <n v="3.1"/>
    <n v="906.48400000000004"/>
    <n v="46.036999999999999"/>
    <n v="70186.312999999995"/>
    <n v="67527.968999999997"/>
  </r>
  <r>
    <x v="9"/>
    <n v="2"/>
    <x v="12"/>
    <n v="808"/>
    <n v="140"/>
    <n v="22"/>
    <n v="4.0999999999999996"/>
    <n v="887.71400000000006"/>
    <n v="44.531999999999996"/>
    <n v="69248.687999999995"/>
    <n v="66629.483999999997"/>
  </r>
  <r>
    <x v="9"/>
    <n v="2"/>
    <x v="13"/>
    <n v="720"/>
    <n v="155"/>
    <n v="22"/>
    <n v="4.0999999999999996"/>
    <n v="769.95100000000002"/>
    <n v="41.710999999999999"/>
    <n v="60804.383000000002"/>
    <n v="58524.203000000001"/>
  </r>
  <r>
    <x v="9"/>
    <n v="2"/>
    <x v="14"/>
    <n v="749"/>
    <n v="109"/>
    <n v="22"/>
    <n v="3.6"/>
    <n v="636.08600000000001"/>
    <n v="38.959000000000003"/>
    <n v="50454.5"/>
    <n v="48556.699000000001"/>
  </r>
  <r>
    <x v="9"/>
    <n v="2"/>
    <x v="15"/>
    <n v="613"/>
    <n v="98"/>
    <n v="22"/>
    <n v="3.1"/>
    <n v="414.76299999999998"/>
    <n v="33.627000000000002"/>
    <n v="32772.913999999997"/>
    <n v="31443.893"/>
  </r>
  <r>
    <x v="9"/>
    <n v="2"/>
    <x v="16"/>
    <n v="365"/>
    <n v="64"/>
    <n v="19.3"/>
    <n v="2.7"/>
    <n v="170.792"/>
    <n v="23.873000000000001"/>
    <n v="12952.564"/>
    <n v="12134.458000000001"/>
  </r>
  <r>
    <x v="9"/>
    <n v="2"/>
    <x v="17"/>
    <n v="0"/>
    <n v="0"/>
    <n v="16"/>
    <n v="2.2999999999999998"/>
    <n v="0"/>
    <n v="16"/>
    <n v="0"/>
    <n v="0"/>
  </r>
  <r>
    <x v="9"/>
    <n v="2"/>
    <x v="18"/>
    <n v="0"/>
    <n v="0"/>
    <n v="14"/>
    <n v="1.9"/>
    <n v="0"/>
    <n v="14"/>
    <n v="0"/>
    <n v="0"/>
  </r>
  <r>
    <x v="9"/>
    <n v="2"/>
    <x v="19"/>
    <n v="0"/>
    <n v="0"/>
    <n v="12"/>
    <n v="1.5"/>
    <n v="0"/>
    <n v="12"/>
    <n v="0"/>
    <n v="0"/>
  </r>
  <r>
    <x v="9"/>
    <n v="2"/>
    <x v="20"/>
    <n v="0"/>
    <n v="0"/>
    <n v="11"/>
    <n v="1.5"/>
    <n v="0"/>
    <n v="11"/>
    <n v="0"/>
    <n v="0"/>
  </r>
  <r>
    <x v="9"/>
    <n v="2"/>
    <x v="21"/>
    <n v="0"/>
    <n v="0"/>
    <n v="11"/>
    <n v="1.2"/>
    <n v="0"/>
    <n v="11"/>
    <n v="0"/>
    <n v="0"/>
  </r>
  <r>
    <x v="9"/>
    <n v="2"/>
    <x v="22"/>
    <n v="0"/>
    <n v="0"/>
    <n v="10"/>
    <n v="2.2999999999999998"/>
    <n v="0"/>
    <n v="10"/>
    <n v="0"/>
    <n v="0"/>
  </r>
  <r>
    <x v="9"/>
    <n v="2"/>
    <x v="23"/>
    <n v="0"/>
    <n v="0"/>
    <n v="9"/>
    <n v="6.7"/>
    <n v="0"/>
    <n v="9"/>
    <n v="0"/>
    <n v="0"/>
  </r>
  <r>
    <x v="9"/>
    <n v="3"/>
    <x v="0"/>
    <n v="0"/>
    <n v="0"/>
    <n v="9"/>
    <n v="3.7"/>
    <n v="0"/>
    <n v="9"/>
    <n v="0"/>
    <n v="0"/>
  </r>
  <r>
    <x v="9"/>
    <n v="3"/>
    <x v="1"/>
    <n v="0"/>
    <n v="0"/>
    <n v="8"/>
    <n v="2.6"/>
    <n v="0"/>
    <n v="8"/>
    <n v="0"/>
    <n v="0"/>
  </r>
  <r>
    <x v="9"/>
    <n v="3"/>
    <x v="2"/>
    <n v="0"/>
    <n v="0"/>
    <n v="8.1"/>
    <n v="1.5"/>
    <n v="0"/>
    <n v="8.1"/>
    <n v="0"/>
    <n v="0"/>
  </r>
  <r>
    <x v="9"/>
    <n v="3"/>
    <x v="3"/>
    <n v="0"/>
    <n v="0"/>
    <n v="8"/>
    <n v="2.2000000000000002"/>
    <n v="0"/>
    <n v="8"/>
    <n v="0"/>
    <n v="0"/>
  </r>
  <r>
    <x v="9"/>
    <n v="3"/>
    <x v="4"/>
    <n v="0"/>
    <n v="0"/>
    <n v="8"/>
    <n v="1.8"/>
    <n v="0"/>
    <n v="8"/>
    <n v="0"/>
    <n v="0"/>
  </r>
  <r>
    <x v="9"/>
    <n v="3"/>
    <x v="5"/>
    <n v="0"/>
    <n v="0"/>
    <n v="8"/>
    <n v="0.5"/>
    <n v="0"/>
    <n v="8"/>
    <n v="0"/>
    <n v="0"/>
  </r>
  <r>
    <x v="9"/>
    <n v="3"/>
    <x v="6"/>
    <n v="150"/>
    <n v="62"/>
    <n v="9"/>
    <n v="0"/>
    <n v="93.28"/>
    <n v="8.8960000000000008"/>
    <n v="7749.27"/>
    <n v="7043.1"/>
  </r>
  <r>
    <x v="9"/>
    <n v="3"/>
    <x v="7"/>
    <n v="388"/>
    <n v="116"/>
    <n v="12"/>
    <n v="1.3"/>
    <n v="282.94900000000001"/>
    <n v="19.896000000000001"/>
    <n v="23520.511999999999"/>
    <n v="22446.653999999999"/>
  </r>
  <r>
    <x v="9"/>
    <n v="3"/>
    <x v="8"/>
    <n v="525"/>
    <n v="160"/>
    <n v="17"/>
    <n v="1.7"/>
    <n v="494.596"/>
    <n v="32.005000000000003"/>
    <n v="40384.288999999997"/>
    <n v="38823.487999999998"/>
  </r>
  <r>
    <x v="9"/>
    <n v="3"/>
    <x v="9"/>
    <n v="724"/>
    <n v="150"/>
    <n v="21"/>
    <n v="3.6"/>
    <n v="725.98599999999999"/>
    <n v="39.393999999999998"/>
    <n v="57858.063000000002"/>
    <n v="55690.453000000001"/>
  </r>
  <r>
    <x v="9"/>
    <n v="3"/>
    <x v="10"/>
    <n v="791"/>
    <n v="144"/>
    <n v="23"/>
    <n v="3.6"/>
    <n v="856.85599999999999"/>
    <n v="45.228000000000002"/>
    <n v="66555.327999999994"/>
    <n v="64046.898000000001"/>
  </r>
  <r>
    <x v="9"/>
    <n v="3"/>
    <x v="11"/>
    <n v="733"/>
    <n v="176"/>
    <n v="24"/>
    <n v="4.5999999999999996"/>
    <n v="877.27200000000005"/>
    <n v="45.143000000000001"/>
    <n v="68242.156000000003"/>
    <n v="65664.641000000003"/>
  </r>
  <r>
    <x v="9"/>
    <n v="3"/>
    <x v="12"/>
    <n v="736"/>
    <n v="164"/>
    <n v="25"/>
    <n v="5.0999999999999996"/>
    <n v="852.601"/>
    <n v="44.462000000000003"/>
    <n v="66534.258000000002"/>
    <n v="64026.690999999999"/>
  </r>
  <r>
    <x v="9"/>
    <n v="3"/>
    <x v="13"/>
    <n v="756"/>
    <n v="136"/>
    <n v="25"/>
    <n v="5.7"/>
    <n v="775.68399999999997"/>
    <n v="41.603000000000002"/>
    <n v="61274.233999999997"/>
    <n v="58975.828000000001"/>
  </r>
  <r>
    <x v="9"/>
    <n v="3"/>
    <x v="14"/>
    <n v="731"/>
    <n v="110"/>
    <n v="26"/>
    <n v="4.0999999999999996"/>
    <n v="622.61599999999999"/>
    <n v="41.856999999999999"/>
    <n v="48653.07"/>
    <n v="46818.09"/>
  </r>
  <r>
    <x v="9"/>
    <n v="3"/>
    <x v="15"/>
    <n v="543"/>
    <n v="116"/>
    <n v="25"/>
    <n v="4.0999999999999996"/>
    <n v="395.08699999999999"/>
    <n v="34.991999999999997"/>
    <n v="31085.289000000001"/>
    <n v="29804.986000000001"/>
  </r>
  <r>
    <x v="9"/>
    <n v="3"/>
    <x v="16"/>
    <n v="348"/>
    <n v="64"/>
    <n v="23"/>
    <n v="4.0999999999999996"/>
    <n v="165.08600000000001"/>
    <n v="26.689"/>
    <n v="12366.245999999999"/>
    <n v="11561.214"/>
  </r>
  <r>
    <x v="9"/>
    <n v="3"/>
    <x v="17"/>
    <n v="0"/>
    <n v="0"/>
    <n v="21"/>
    <n v="4.0999999999999996"/>
    <n v="0"/>
    <n v="21"/>
    <n v="0"/>
    <n v="0"/>
  </r>
  <r>
    <x v="9"/>
    <n v="3"/>
    <x v="18"/>
    <n v="0"/>
    <n v="0"/>
    <n v="21"/>
    <n v="4.0999999999999996"/>
    <n v="0"/>
    <n v="21"/>
    <n v="0"/>
    <n v="0"/>
  </r>
  <r>
    <x v="9"/>
    <n v="3"/>
    <x v="19"/>
    <n v="0"/>
    <n v="0"/>
    <n v="18"/>
    <n v="3.9"/>
    <n v="0"/>
    <n v="18"/>
    <n v="0"/>
    <n v="0"/>
  </r>
  <r>
    <x v="9"/>
    <n v="3"/>
    <x v="20"/>
    <n v="0"/>
    <n v="0"/>
    <n v="19"/>
    <n v="3.6"/>
    <n v="0"/>
    <n v="19"/>
    <n v="0"/>
    <n v="0"/>
  </r>
  <r>
    <x v="9"/>
    <n v="3"/>
    <x v="21"/>
    <n v="0"/>
    <n v="0"/>
    <n v="21"/>
    <n v="4.0999999999999996"/>
    <n v="0"/>
    <n v="21"/>
    <n v="0"/>
    <n v="0"/>
  </r>
  <r>
    <x v="9"/>
    <n v="3"/>
    <x v="22"/>
    <n v="0"/>
    <n v="0"/>
    <n v="20"/>
    <n v="4.0999999999999996"/>
    <n v="0"/>
    <n v="20"/>
    <n v="0"/>
    <n v="0"/>
  </r>
  <r>
    <x v="9"/>
    <n v="3"/>
    <x v="23"/>
    <n v="0"/>
    <n v="0"/>
    <n v="19"/>
    <n v="4.0999999999999996"/>
    <n v="0"/>
    <n v="19"/>
    <n v="0"/>
    <n v="0"/>
  </r>
  <r>
    <x v="9"/>
    <n v="4"/>
    <x v="0"/>
    <n v="0"/>
    <n v="0"/>
    <n v="19"/>
    <n v="3.6"/>
    <n v="0"/>
    <n v="19"/>
    <n v="0"/>
    <n v="0"/>
  </r>
  <r>
    <x v="9"/>
    <n v="4"/>
    <x v="1"/>
    <n v="0"/>
    <n v="0"/>
    <n v="18"/>
    <n v="3.1"/>
    <n v="0"/>
    <n v="18"/>
    <n v="0"/>
    <n v="0"/>
  </r>
  <r>
    <x v="9"/>
    <n v="4"/>
    <x v="2"/>
    <n v="0"/>
    <n v="0"/>
    <n v="17"/>
    <n v="3.1"/>
    <n v="0"/>
    <n v="17"/>
    <n v="0"/>
    <n v="0"/>
  </r>
  <r>
    <x v="9"/>
    <n v="4"/>
    <x v="3"/>
    <n v="0"/>
    <n v="0"/>
    <n v="16"/>
    <n v="2.6"/>
    <n v="0"/>
    <n v="16"/>
    <n v="0"/>
    <n v="0"/>
  </r>
  <r>
    <x v="9"/>
    <n v="4"/>
    <x v="4"/>
    <n v="0"/>
    <n v="0"/>
    <n v="14"/>
    <n v="3"/>
    <n v="0"/>
    <n v="14"/>
    <n v="0"/>
    <n v="0"/>
  </r>
  <r>
    <x v="9"/>
    <n v="4"/>
    <x v="5"/>
    <n v="0"/>
    <n v="0"/>
    <n v="13"/>
    <n v="3.4"/>
    <n v="0"/>
    <n v="13"/>
    <n v="0"/>
    <n v="0"/>
  </r>
  <r>
    <x v="9"/>
    <n v="4"/>
    <x v="6"/>
    <n v="188"/>
    <n v="61"/>
    <n v="13"/>
    <n v="3.8"/>
    <n v="98.727999999999994"/>
    <n v="13.68"/>
    <n v="7862.98"/>
    <n v="7154.4629999999997"/>
  </r>
  <r>
    <x v="9"/>
    <n v="4"/>
    <x v="7"/>
    <n v="447"/>
    <n v="117"/>
    <n v="18"/>
    <n v="4.2"/>
    <n v="306.774"/>
    <n v="24.219000000000001"/>
    <n v="24893.99"/>
    <n v="23784.1"/>
  </r>
  <r>
    <x v="9"/>
    <n v="4"/>
    <x v="8"/>
    <n v="655"/>
    <n v="125"/>
    <n v="20"/>
    <n v="4.5999999999999996"/>
    <n v="536.68700000000001"/>
    <n v="31.882999999999999"/>
    <n v="43715.75"/>
    <n v="42047.285000000003"/>
  </r>
  <r>
    <x v="9"/>
    <n v="4"/>
    <x v="9"/>
    <n v="767"/>
    <n v="122"/>
    <n v="22"/>
    <n v="3.6"/>
    <n v="726.197"/>
    <n v="40.503999999999998"/>
    <n v="57523.711000000003"/>
    <n v="55368.688000000002"/>
  </r>
  <r>
    <x v="9"/>
    <n v="4"/>
    <x v="10"/>
    <n v="779"/>
    <n v="143"/>
    <n v="23"/>
    <n v="4.0999999999999996"/>
    <n v="843.67499999999995"/>
    <n v="43.999000000000002"/>
    <n v="65945.452999999994"/>
    <n v="63461.762000000002"/>
  </r>
  <r>
    <x v="9"/>
    <n v="4"/>
    <x v="11"/>
    <n v="793"/>
    <n v="150"/>
    <n v="24"/>
    <n v="5.7"/>
    <n v="900.48"/>
    <n v="43.146000000000001"/>
    <n v="70766.733999999997"/>
    <n v="68084.008000000002"/>
  </r>
  <r>
    <x v="9"/>
    <n v="4"/>
    <x v="12"/>
    <n v="826"/>
    <n v="124"/>
    <n v="25"/>
    <n v="4.5999999999999996"/>
    <n v="881.298"/>
    <n v="46.341999999999999"/>
    <n v="68092.781000000003"/>
    <n v="65521.425999999999"/>
  </r>
  <r>
    <x v="9"/>
    <n v="4"/>
    <x v="13"/>
    <n v="785"/>
    <n v="127"/>
    <n v="26"/>
    <n v="3.6"/>
    <n v="786.38599999999997"/>
    <n v="46.878999999999998"/>
    <n v="60435.582000000002"/>
    <n v="58169.656000000003"/>
  </r>
  <r>
    <x v="9"/>
    <n v="4"/>
    <x v="14"/>
    <n v="619"/>
    <n v="137"/>
    <n v="26"/>
    <n v="5.0999999999999996"/>
    <n v="574.904"/>
    <n v="39.207000000000001"/>
    <n v="45570.02"/>
    <n v="43839.995999999999"/>
  </r>
  <r>
    <x v="9"/>
    <n v="4"/>
    <x v="15"/>
    <n v="508"/>
    <n v="115"/>
    <n v="25"/>
    <n v="4.5999999999999996"/>
    <n v="375.36"/>
    <n v="33.869"/>
    <n v="29696.437999999998"/>
    <n v="28455.5"/>
  </r>
  <r>
    <x v="9"/>
    <n v="4"/>
    <x v="16"/>
    <n v="341"/>
    <n v="57"/>
    <n v="23"/>
    <n v="4.5999999999999996"/>
    <n v="154.684"/>
    <n v="26.138999999999999"/>
    <n v="11531.56"/>
    <n v="10744.938"/>
  </r>
  <r>
    <x v="9"/>
    <n v="4"/>
    <x v="17"/>
    <n v="0"/>
    <n v="0"/>
    <n v="22"/>
    <n v="4.0999999999999996"/>
    <n v="0"/>
    <n v="22"/>
    <n v="0"/>
    <n v="0"/>
  </r>
  <r>
    <x v="9"/>
    <n v="4"/>
    <x v="18"/>
    <n v="0"/>
    <n v="0"/>
    <n v="21"/>
    <n v="3.6"/>
    <n v="0"/>
    <n v="21"/>
    <n v="0"/>
    <n v="0"/>
  </r>
  <r>
    <x v="9"/>
    <n v="4"/>
    <x v="19"/>
    <n v="0"/>
    <n v="0"/>
    <n v="19"/>
    <n v="2.1"/>
    <n v="0"/>
    <n v="19"/>
    <n v="0"/>
    <n v="0"/>
  </r>
  <r>
    <x v="9"/>
    <n v="4"/>
    <x v="20"/>
    <n v="0"/>
    <n v="0"/>
    <n v="17"/>
    <n v="1.5"/>
    <n v="0"/>
    <n v="17"/>
    <n v="0"/>
    <n v="0"/>
  </r>
  <r>
    <x v="9"/>
    <n v="4"/>
    <x v="21"/>
    <n v="0"/>
    <n v="0"/>
    <n v="14"/>
    <n v="2.1"/>
    <n v="0"/>
    <n v="14"/>
    <n v="0"/>
    <n v="0"/>
  </r>
  <r>
    <x v="9"/>
    <n v="4"/>
    <x v="22"/>
    <n v="0"/>
    <n v="0"/>
    <n v="17"/>
    <n v="2.6"/>
    <n v="0"/>
    <n v="17"/>
    <n v="0"/>
    <n v="0"/>
  </r>
  <r>
    <x v="9"/>
    <n v="4"/>
    <x v="23"/>
    <n v="0"/>
    <n v="0"/>
    <n v="18"/>
    <n v="2.6"/>
    <n v="0"/>
    <n v="18"/>
    <n v="0"/>
    <n v="0"/>
  </r>
  <r>
    <x v="9"/>
    <n v="5"/>
    <x v="0"/>
    <n v="0"/>
    <n v="0"/>
    <n v="17"/>
    <n v="2.1"/>
    <n v="0"/>
    <n v="17"/>
    <n v="0"/>
    <n v="0"/>
  </r>
  <r>
    <x v="9"/>
    <n v="5"/>
    <x v="1"/>
    <n v="0"/>
    <n v="0"/>
    <n v="17"/>
    <n v="2.6"/>
    <n v="0"/>
    <n v="17"/>
    <n v="0"/>
    <n v="0"/>
  </r>
  <r>
    <x v="9"/>
    <n v="5"/>
    <x v="2"/>
    <n v="0"/>
    <n v="0"/>
    <n v="13"/>
    <n v="2.2999999999999998"/>
    <n v="0"/>
    <n v="13"/>
    <n v="0"/>
    <n v="0"/>
  </r>
  <r>
    <x v="9"/>
    <n v="5"/>
    <x v="3"/>
    <n v="0"/>
    <n v="0"/>
    <n v="12"/>
    <n v="2.8"/>
    <n v="0"/>
    <n v="12"/>
    <n v="0"/>
    <n v="0"/>
  </r>
  <r>
    <x v="9"/>
    <n v="5"/>
    <x v="4"/>
    <n v="0"/>
    <n v="0"/>
    <n v="11"/>
    <n v="2.9"/>
    <n v="0"/>
    <n v="11"/>
    <n v="0"/>
    <n v="0"/>
  </r>
  <r>
    <x v="9"/>
    <n v="5"/>
    <x v="5"/>
    <n v="0"/>
    <n v="0"/>
    <n v="10"/>
    <n v="2.7"/>
    <n v="0"/>
    <n v="10"/>
    <n v="0"/>
    <n v="0"/>
  </r>
  <r>
    <x v="9"/>
    <n v="5"/>
    <x v="6"/>
    <n v="91"/>
    <n v="58"/>
    <n v="12"/>
    <n v="3.9"/>
    <n v="78.459000000000003"/>
    <n v="12.131"/>
    <n v="6629.8509999999997"/>
    <n v="5946.5569999999998"/>
  </r>
  <r>
    <x v="9"/>
    <n v="5"/>
    <x v="7"/>
    <n v="383"/>
    <n v="114"/>
    <n v="17"/>
    <n v="3.5"/>
    <n v="278.15699999999998"/>
    <n v="22.792999999999999"/>
    <n v="22794.859"/>
    <n v="21739.780999999999"/>
  </r>
  <r>
    <x v="9"/>
    <n v="5"/>
    <x v="8"/>
    <n v="606"/>
    <n v="143"/>
    <n v="20"/>
    <n v="3.7"/>
    <n v="522.80200000000002"/>
    <n v="32.555"/>
    <n v="42483.214999999997"/>
    <n v="40855.023000000001"/>
  </r>
  <r>
    <x v="9"/>
    <n v="5"/>
    <x v="9"/>
    <n v="761"/>
    <n v="123"/>
    <n v="22"/>
    <n v="3.1"/>
    <n v="721.33699999999999"/>
    <n v="41.231999999999999"/>
    <n v="56921.707000000002"/>
    <n v="54789.254000000001"/>
  </r>
  <r>
    <x v="9"/>
    <n v="5"/>
    <x v="10"/>
    <n v="773"/>
    <n v="145"/>
    <n v="23"/>
    <n v="5.0999999999999996"/>
    <n v="839.01800000000003"/>
    <n v="41.811"/>
    <n v="66317.945000000007"/>
    <n v="63819.16"/>
  </r>
  <r>
    <x v="9"/>
    <n v="5"/>
    <x v="11"/>
    <n v="703"/>
    <n v="186"/>
    <n v="24"/>
    <n v="5.7"/>
    <n v="857.35"/>
    <n v="42.249000000000002"/>
    <n v="67689.210999999996"/>
    <n v="65134.449000000001"/>
  </r>
  <r>
    <x v="9"/>
    <n v="5"/>
    <x v="12"/>
    <n v="778"/>
    <n v="143"/>
    <n v="25"/>
    <n v="6.2"/>
    <n v="861.67899999999997"/>
    <n v="42.481000000000002"/>
    <n v="67918.991999999998"/>
    <n v="65354.788999999997"/>
  </r>
  <r>
    <x v="9"/>
    <n v="5"/>
    <x v="13"/>
    <n v="756"/>
    <n v="138"/>
    <n v="25"/>
    <n v="6.7"/>
    <n v="773.04499999999996"/>
    <n v="40.000999999999998"/>
    <n v="61547.605000000003"/>
    <n v="59238.563000000002"/>
  </r>
  <r>
    <x v="9"/>
    <n v="5"/>
    <x v="14"/>
    <n v="613"/>
    <n v="138"/>
    <n v="25"/>
    <n v="5.0999999999999996"/>
    <n v="569.846"/>
    <n v="38.052"/>
    <n v="45419.120999999999"/>
    <n v="43694.148000000001"/>
  </r>
  <r>
    <x v="9"/>
    <n v="5"/>
    <x v="15"/>
    <n v="530"/>
    <n v="104"/>
    <n v="24"/>
    <n v="4.5999999999999996"/>
    <n v="372.25400000000002"/>
    <n v="32.765999999999998"/>
    <n v="29525.41"/>
    <n v="28289.273000000001"/>
  </r>
  <r>
    <x v="9"/>
    <n v="5"/>
    <x v="16"/>
    <n v="281"/>
    <n v="56"/>
    <n v="22"/>
    <n v="3.6"/>
    <n v="137.07"/>
    <n v="25.081"/>
    <n v="10366.037"/>
    <n v="9604.7270000000008"/>
  </r>
  <r>
    <x v="9"/>
    <n v="5"/>
    <x v="17"/>
    <n v="0"/>
    <n v="0"/>
    <n v="20"/>
    <n v="3.1"/>
    <n v="0"/>
    <n v="20"/>
    <n v="0"/>
    <n v="0"/>
  </r>
  <r>
    <x v="9"/>
    <n v="5"/>
    <x v="18"/>
    <n v="0"/>
    <n v="0"/>
    <n v="18"/>
    <n v="3.6"/>
    <n v="0"/>
    <n v="18"/>
    <n v="0"/>
    <n v="0"/>
  </r>
  <r>
    <x v="9"/>
    <n v="5"/>
    <x v="19"/>
    <n v="0"/>
    <n v="0"/>
    <n v="18"/>
    <n v="3.6"/>
    <n v="0"/>
    <n v="18"/>
    <n v="0"/>
    <n v="0"/>
  </r>
  <r>
    <x v="9"/>
    <n v="5"/>
    <x v="20"/>
    <n v="0"/>
    <n v="0"/>
    <n v="19"/>
    <n v="4.0999999999999996"/>
    <n v="0"/>
    <n v="19"/>
    <n v="0"/>
    <n v="0"/>
  </r>
  <r>
    <x v="9"/>
    <n v="5"/>
    <x v="21"/>
    <n v="0"/>
    <n v="0"/>
    <n v="18"/>
    <n v="2.6"/>
    <n v="0"/>
    <n v="18"/>
    <n v="0"/>
    <n v="0"/>
  </r>
  <r>
    <x v="9"/>
    <n v="5"/>
    <x v="22"/>
    <n v="0"/>
    <n v="0"/>
    <n v="19"/>
    <n v="3.1"/>
    <n v="0"/>
    <n v="19"/>
    <n v="0"/>
    <n v="0"/>
  </r>
  <r>
    <x v="9"/>
    <n v="5"/>
    <x v="23"/>
    <n v="0"/>
    <n v="0"/>
    <n v="19"/>
    <n v="5.7"/>
    <n v="0"/>
    <n v="19"/>
    <n v="0"/>
    <n v="0"/>
  </r>
  <r>
    <x v="9"/>
    <n v="6"/>
    <x v="0"/>
    <n v="0"/>
    <n v="0"/>
    <n v="18"/>
    <n v="6.7"/>
    <n v="0"/>
    <n v="18"/>
    <n v="0"/>
    <n v="0"/>
  </r>
  <r>
    <x v="9"/>
    <n v="6"/>
    <x v="1"/>
    <n v="0"/>
    <n v="0"/>
    <n v="18"/>
    <n v="4.5999999999999996"/>
    <n v="0"/>
    <n v="18"/>
    <n v="0"/>
    <n v="0"/>
  </r>
  <r>
    <x v="9"/>
    <n v="6"/>
    <x v="2"/>
    <n v="0"/>
    <n v="0"/>
    <n v="18"/>
    <n v="4.0999999999999996"/>
    <n v="0"/>
    <n v="18"/>
    <n v="0"/>
    <n v="0"/>
  </r>
  <r>
    <x v="9"/>
    <n v="6"/>
    <x v="3"/>
    <n v="0"/>
    <n v="0"/>
    <n v="19"/>
    <n v="5.7"/>
    <n v="0"/>
    <n v="19"/>
    <n v="0"/>
    <n v="0"/>
  </r>
  <r>
    <x v="9"/>
    <n v="6"/>
    <x v="4"/>
    <n v="0"/>
    <n v="0"/>
    <n v="19"/>
    <n v="5.7"/>
    <n v="0"/>
    <n v="19"/>
    <n v="0"/>
    <n v="0"/>
  </r>
  <r>
    <x v="9"/>
    <n v="6"/>
    <x v="5"/>
    <n v="0"/>
    <n v="0"/>
    <n v="19"/>
    <n v="5.0999999999999996"/>
    <n v="0"/>
    <n v="19"/>
    <n v="0"/>
    <n v="0"/>
  </r>
  <r>
    <x v="9"/>
    <n v="6"/>
    <x v="6"/>
    <n v="0"/>
    <n v="0"/>
    <n v="20"/>
    <n v="7.2"/>
    <n v="0"/>
    <n v="20"/>
    <n v="0"/>
    <n v="0"/>
  </r>
  <r>
    <x v="9"/>
    <n v="6"/>
    <x v="7"/>
    <n v="0"/>
    <n v="62"/>
    <n v="19"/>
    <n v="6.2"/>
    <n v="58.927"/>
    <n v="18.855"/>
    <n v="5214.0860000000002"/>
    <n v="4559.1120000000001"/>
  </r>
  <r>
    <x v="9"/>
    <n v="6"/>
    <x v="8"/>
    <n v="0"/>
    <n v="68"/>
    <n v="18"/>
    <n v="6.2"/>
    <n v="64.468000000000004"/>
    <n v="18.056999999999999"/>
    <n v="5725.1670000000004"/>
    <n v="5060.0479999999998"/>
  </r>
  <r>
    <x v="9"/>
    <n v="6"/>
    <x v="9"/>
    <n v="0"/>
    <n v="90"/>
    <n v="14"/>
    <n v="6.2"/>
    <n v="85.432000000000002"/>
    <n v="14.428000000000001"/>
    <n v="7712.2219999999998"/>
    <n v="7006.8159999999998"/>
  </r>
  <r>
    <x v="9"/>
    <n v="6"/>
    <x v="10"/>
    <n v="0"/>
    <n v="112"/>
    <n v="12"/>
    <n v="5.7"/>
    <n v="106.88500000000001"/>
    <n v="12.919"/>
    <n v="9714.02"/>
    <n v="8966.6659999999993"/>
  </r>
  <r>
    <x v="9"/>
    <n v="6"/>
    <x v="11"/>
    <n v="0"/>
    <n v="145"/>
    <n v="13"/>
    <n v="4.0999999999999996"/>
    <n v="139.482"/>
    <n v="15.026"/>
    <n v="12557.787"/>
    <n v="11748.495999999999"/>
  </r>
  <r>
    <x v="9"/>
    <n v="6"/>
    <x v="12"/>
    <n v="526"/>
    <n v="262"/>
    <n v="14"/>
    <n v="6.2"/>
    <n v="764.59299999999996"/>
    <n v="28.155999999999999"/>
    <n v="64706.008000000002"/>
    <n v="62272.207000000002"/>
  </r>
  <r>
    <x v="9"/>
    <n v="6"/>
    <x v="13"/>
    <n v="749"/>
    <n v="139"/>
    <n v="15"/>
    <n v="6.7"/>
    <n v="766.13300000000004"/>
    <n v="29.585000000000001"/>
    <n v="64201.523000000001"/>
    <n v="61787.879000000001"/>
  </r>
  <r>
    <x v="9"/>
    <n v="6"/>
    <x v="14"/>
    <n v="736"/>
    <n v="107"/>
    <n v="15"/>
    <n v="6.2"/>
    <n v="615.05100000000004"/>
    <n v="27.315999999999999"/>
    <n v="51566.241999999998"/>
    <n v="49629.116999999998"/>
  </r>
  <r>
    <x v="9"/>
    <n v="6"/>
    <x v="15"/>
    <n v="558"/>
    <n v="96"/>
    <n v="14"/>
    <n v="5.0999999999999996"/>
    <n v="377.86200000000002"/>
    <n v="22.312000000000001"/>
    <n v="31423.561000000002"/>
    <n v="30133.57"/>
  </r>
  <r>
    <x v="9"/>
    <n v="6"/>
    <x v="16"/>
    <n v="385"/>
    <n v="47"/>
    <n v="13"/>
    <n v="3.1"/>
    <n v="154.524"/>
    <n v="16.684000000000001"/>
    <n v="11776.618"/>
    <n v="10984.615"/>
  </r>
  <r>
    <x v="9"/>
    <n v="6"/>
    <x v="17"/>
    <n v="0"/>
    <n v="0"/>
    <n v="10"/>
    <n v="2.6"/>
    <n v="0"/>
    <n v="10"/>
    <n v="0"/>
    <n v="0"/>
  </r>
  <r>
    <x v="9"/>
    <n v="6"/>
    <x v="18"/>
    <n v="0"/>
    <n v="0"/>
    <n v="8"/>
    <n v="2.1"/>
    <n v="0"/>
    <n v="8"/>
    <n v="0"/>
    <n v="0"/>
  </r>
  <r>
    <x v="9"/>
    <n v="6"/>
    <x v="19"/>
    <n v="0"/>
    <n v="0"/>
    <n v="7"/>
    <n v="1.5"/>
    <n v="0"/>
    <n v="7"/>
    <n v="0"/>
    <n v="0"/>
  </r>
  <r>
    <x v="9"/>
    <n v="6"/>
    <x v="20"/>
    <n v="0"/>
    <n v="0"/>
    <n v="7"/>
    <n v="1.7"/>
    <n v="0"/>
    <n v="7"/>
    <n v="0"/>
    <n v="0"/>
  </r>
  <r>
    <x v="9"/>
    <n v="6"/>
    <x v="21"/>
    <n v="0"/>
    <n v="0"/>
    <n v="6"/>
    <n v="1.9"/>
    <n v="0"/>
    <n v="6"/>
    <n v="0"/>
    <n v="0"/>
  </r>
  <r>
    <x v="9"/>
    <n v="6"/>
    <x v="22"/>
    <n v="0"/>
    <n v="0"/>
    <n v="5"/>
    <n v="2.1"/>
    <n v="0"/>
    <n v="5"/>
    <n v="0"/>
    <n v="0"/>
  </r>
  <r>
    <x v="9"/>
    <n v="6"/>
    <x v="23"/>
    <n v="0"/>
    <n v="0"/>
    <n v="6"/>
    <n v="2.6"/>
    <n v="0"/>
    <n v="6"/>
    <n v="0"/>
    <n v="0"/>
  </r>
  <r>
    <x v="9"/>
    <n v="7"/>
    <x v="0"/>
    <n v="0"/>
    <n v="0"/>
    <n v="5"/>
    <n v="2.1"/>
    <n v="0"/>
    <n v="5"/>
    <n v="0"/>
    <n v="0"/>
  </r>
  <r>
    <x v="9"/>
    <n v="7"/>
    <x v="1"/>
    <n v="0"/>
    <n v="0"/>
    <n v="6"/>
    <n v="2.6"/>
    <n v="0"/>
    <n v="6"/>
    <n v="0"/>
    <n v="0"/>
  </r>
  <r>
    <x v="9"/>
    <n v="7"/>
    <x v="2"/>
    <n v="0"/>
    <n v="0"/>
    <n v="7"/>
    <n v="2.1"/>
    <n v="0"/>
    <n v="7"/>
    <n v="0"/>
    <n v="0"/>
  </r>
  <r>
    <x v="9"/>
    <n v="7"/>
    <x v="3"/>
    <n v="0"/>
    <n v="0"/>
    <n v="4"/>
    <n v="2.6"/>
    <n v="0"/>
    <n v="4"/>
    <n v="0"/>
    <n v="0"/>
  </r>
  <r>
    <x v="9"/>
    <n v="7"/>
    <x v="4"/>
    <n v="0"/>
    <n v="0"/>
    <n v="3"/>
    <n v="3.1"/>
    <n v="0"/>
    <n v="3"/>
    <n v="0"/>
    <n v="0"/>
  </r>
  <r>
    <x v="9"/>
    <n v="7"/>
    <x v="5"/>
    <n v="0"/>
    <n v="0"/>
    <n v="3"/>
    <n v="3.6"/>
    <n v="0"/>
    <n v="3"/>
    <n v="0"/>
    <n v="0"/>
  </r>
  <r>
    <x v="9"/>
    <n v="7"/>
    <x v="6"/>
    <n v="0"/>
    <n v="0"/>
    <n v="7"/>
    <n v="2.1"/>
    <n v="0"/>
    <n v="7"/>
    <n v="0"/>
    <n v="0"/>
  </r>
  <r>
    <x v="9"/>
    <n v="7"/>
    <x v="7"/>
    <n v="417"/>
    <n v="118"/>
    <n v="8"/>
    <n v="4.0999999999999996"/>
    <n v="294.64299999999997"/>
    <n v="13.571"/>
    <n v="25122.381000000001"/>
    <n v="24006.437999999998"/>
  </r>
  <r>
    <x v="9"/>
    <n v="7"/>
    <x v="8"/>
    <n v="575"/>
    <n v="148"/>
    <n v="8"/>
    <n v="4.5999999999999996"/>
    <n v="508.11700000000002"/>
    <n v="19.079000000000001"/>
    <n v="44004.620999999999"/>
    <n v="42326.644999999997"/>
  </r>
  <r>
    <x v="9"/>
    <n v="7"/>
    <x v="9"/>
    <n v="706"/>
    <n v="141"/>
    <n v="9"/>
    <n v="4.5999999999999996"/>
    <n v="697.18399999999997"/>
    <n v="25.076000000000001"/>
    <n v="59539.976999999999"/>
    <n v="57308.468999999997"/>
  </r>
  <r>
    <x v="9"/>
    <n v="7"/>
    <x v="10"/>
    <n v="616"/>
    <n v="197"/>
    <n v="11"/>
    <n v="5.0999999999999996"/>
    <n v="758.37699999999995"/>
    <n v="27.923999999999999"/>
    <n v="64199.961000000003"/>
    <n v="61786.379000000001"/>
  </r>
  <r>
    <x v="9"/>
    <n v="7"/>
    <x v="11"/>
    <n v="589"/>
    <n v="246"/>
    <n v="11"/>
    <n v="6.2"/>
    <n v="813.14599999999996"/>
    <n v="27.207000000000001"/>
    <n v="69140.351999999999"/>
    <n v="66525.656000000003"/>
  </r>
  <r>
    <x v="9"/>
    <n v="7"/>
    <x v="12"/>
    <n v="6"/>
    <n v="173"/>
    <n v="12"/>
    <n v="4.5999999999999996"/>
    <n v="172.929"/>
    <n v="16.545000000000002"/>
    <n v="15461.931"/>
    <n v="14586.540999999999"/>
  </r>
  <r>
    <x v="9"/>
    <n v="7"/>
    <x v="13"/>
    <n v="488"/>
    <n v="283"/>
    <n v="11"/>
    <n v="6.2"/>
    <n v="701.25"/>
    <n v="23.923999999999999"/>
    <n v="60428.379000000001"/>
    <n v="58162.73"/>
  </r>
  <r>
    <x v="9"/>
    <n v="7"/>
    <x v="14"/>
    <n v="312"/>
    <n v="218"/>
    <n v="11"/>
    <n v="5.7"/>
    <n v="444.67099999999999"/>
    <n v="20.268000000000001"/>
    <n v="38755.082000000002"/>
    <n v="37245.555"/>
  </r>
  <r>
    <x v="9"/>
    <n v="7"/>
    <x v="15"/>
    <n v="466"/>
    <n v="135"/>
    <n v="11"/>
    <n v="6.2"/>
    <n v="371.66800000000001"/>
    <n v="17.831"/>
    <n v="31756.748"/>
    <n v="30457.18"/>
  </r>
  <r>
    <x v="9"/>
    <n v="7"/>
    <x v="16"/>
    <n v="26"/>
    <n v="49"/>
    <n v="9"/>
    <n v="5.0999999999999996"/>
    <n v="55.101999999999997"/>
    <n v="9.4559999999999995"/>
    <n v="4942.4219999999996"/>
    <n v="4292.8040000000001"/>
  </r>
  <r>
    <x v="9"/>
    <n v="7"/>
    <x v="17"/>
    <n v="0"/>
    <n v="0"/>
    <n v="8"/>
    <n v="5.0999999999999996"/>
    <n v="0"/>
    <n v="8"/>
    <n v="0"/>
    <n v="0"/>
  </r>
  <r>
    <x v="9"/>
    <n v="7"/>
    <x v="18"/>
    <n v="0"/>
    <n v="0"/>
    <n v="7"/>
    <n v="5.0999999999999996"/>
    <n v="0"/>
    <n v="7"/>
    <n v="0"/>
    <n v="0"/>
  </r>
  <r>
    <x v="9"/>
    <n v="7"/>
    <x v="19"/>
    <n v="0"/>
    <n v="0"/>
    <n v="6"/>
    <n v="3.1"/>
    <n v="0"/>
    <n v="6"/>
    <n v="0"/>
    <n v="0"/>
  </r>
  <r>
    <x v="9"/>
    <n v="7"/>
    <x v="20"/>
    <n v="0"/>
    <n v="0"/>
    <n v="6"/>
    <n v="2.1"/>
    <n v="0"/>
    <n v="6"/>
    <n v="0"/>
    <n v="0"/>
  </r>
  <r>
    <x v="9"/>
    <n v="7"/>
    <x v="21"/>
    <n v="0"/>
    <n v="0"/>
    <n v="3"/>
    <n v="2.6"/>
    <n v="0"/>
    <n v="3"/>
    <n v="0"/>
    <n v="0"/>
  </r>
  <r>
    <x v="9"/>
    <n v="7"/>
    <x v="22"/>
    <n v="0"/>
    <n v="0"/>
    <n v="2"/>
    <n v="2.1"/>
    <n v="0"/>
    <n v="2"/>
    <n v="0"/>
    <n v="0"/>
  </r>
  <r>
    <x v="9"/>
    <n v="7"/>
    <x v="23"/>
    <n v="0"/>
    <n v="0"/>
    <n v="3"/>
    <n v="3.1"/>
    <n v="0"/>
    <n v="3"/>
    <n v="0"/>
    <n v="0"/>
  </r>
  <r>
    <x v="9"/>
    <n v="8"/>
    <x v="0"/>
    <n v="0"/>
    <n v="0"/>
    <n v="2"/>
    <n v="3.1"/>
    <n v="0"/>
    <n v="2"/>
    <n v="0"/>
    <n v="0"/>
  </r>
  <r>
    <x v="9"/>
    <n v="8"/>
    <x v="1"/>
    <n v="0"/>
    <n v="0"/>
    <n v="3"/>
    <n v="3.1"/>
    <n v="0"/>
    <n v="3"/>
    <n v="0"/>
    <n v="0"/>
  </r>
  <r>
    <x v="9"/>
    <n v="8"/>
    <x v="2"/>
    <n v="0"/>
    <n v="0"/>
    <n v="2.4"/>
    <n v="2.8"/>
    <n v="0"/>
    <n v="2.4"/>
    <n v="0"/>
    <n v="0"/>
  </r>
  <r>
    <x v="9"/>
    <n v="8"/>
    <x v="3"/>
    <n v="0"/>
    <n v="0"/>
    <n v="1.7"/>
    <n v="2.4"/>
    <n v="0"/>
    <n v="1.7"/>
    <n v="0"/>
    <n v="0"/>
  </r>
  <r>
    <x v="9"/>
    <n v="8"/>
    <x v="4"/>
    <n v="0"/>
    <n v="0"/>
    <n v="1"/>
    <n v="2.1"/>
    <n v="0"/>
    <n v="1"/>
    <n v="0"/>
    <n v="0"/>
  </r>
  <r>
    <x v="9"/>
    <n v="8"/>
    <x v="5"/>
    <n v="0"/>
    <n v="0"/>
    <n v="1"/>
    <n v="2.1"/>
    <n v="0"/>
    <n v="1"/>
    <n v="0"/>
    <n v="0"/>
  </r>
  <r>
    <x v="9"/>
    <n v="8"/>
    <x v="6"/>
    <n v="0"/>
    <n v="0"/>
    <n v="1.7"/>
    <n v="3.4"/>
    <n v="0"/>
    <n v="1.7"/>
    <n v="0"/>
    <n v="0"/>
  </r>
  <r>
    <x v="9"/>
    <n v="8"/>
    <x v="7"/>
    <n v="483"/>
    <n v="102"/>
    <n v="4"/>
    <n v="4.5999999999999996"/>
    <n v="303.03399999999999"/>
    <n v="9.4139999999999997"/>
    <n v="26097.958999999999"/>
    <n v="24955.953000000001"/>
  </r>
  <r>
    <x v="9"/>
    <n v="8"/>
    <x v="8"/>
    <n v="669"/>
    <n v="118"/>
    <n v="4"/>
    <n v="5.7"/>
    <n v="533.14700000000005"/>
    <n v="14.266999999999999"/>
    <n v="47070.754000000001"/>
    <n v="45290.046999999999"/>
  </r>
  <r>
    <x v="9"/>
    <n v="8"/>
    <x v="9"/>
    <n v="706"/>
    <n v="138"/>
    <n v="6"/>
    <n v="5.0999999999999996"/>
    <n v="692.46"/>
    <n v="21.074000000000002"/>
    <n v="60239.309000000001"/>
    <n v="57980.945"/>
  </r>
  <r>
    <x v="9"/>
    <n v="8"/>
    <x v="10"/>
    <n v="779"/>
    <n v="139"/>
    <n v="8"/>
    <n v="5.0999999999999996"/>
    <n v="831.82100000000003"/>
    <n v="26.529"/>
    <n v="70859.304999999993"/>
    <n v="68172.679999999993"/>
  </r>
  <r>
    <x v="9"/>
    <n v="8"/>
    <x v="11"/>
    <n v="781"/>
    <n v="143"/>
    <n v="9"/>
    <n v="5.7"/>
    <n v="873.28899999999999"/>
    <n v="27.465"/>
    <n v="74142.733999999997"/>
    <n v="71315.922000000006"/>
  </r>
  <r>
    <x v="9"/>
    <n v="8"/>
    <x v="12"/>
    <n v="742"/>
    <n v="154"/>
    <n v="9"/>
    <n v="5.7"/>
    <n v="835.71199999999999"/>
    <n v="26.765999999999998"/>
    <n v="71160.023000000001"/>
    <n v="68460.718999999997"/>
  </r>
  <r>
    <x v="9"/>
    <n v="8"/>
    <x v="13"/>
    <n v="761"/>
    <n v="128"/>
    <n v="10"/>
    <n v="6.2"/>
    <n v="758.36900000000003"/>
    <n v="25.248999999999999"/>
    <n v="64848.464999999997"/>
    <n v="62408.957000000002"/>
  </r>
  <r>
    <x v="9"/>
    <n v="8"/>
    <x v="14"/>
    <n v="706"/>
    <n v="106"/>
    <n v="10"/>
    <n v="5.0999999999999996"/>
    <n v="589.37699999999995"/>
    <n v="23.317"/>
    <n v="50318.277000000002"/>
    <n v="48425.262000000002"/>
  </r>
  <r>
    <x v="9"/>
    <n v="8"/>
    <x v="15"/>
    <n v="597"/>
    <n v="87"/>
    <n v="10"/>
    <n v="4.5999999999999996"/>
    <n v="382.62400000000002"/>
    <n v="18.901"/>
    <n v="32187.713"/>
    <n v="30875.695"/>
  </r>
  <r>
    <x v="9"/>
    <n v="8"/>
    <x v="16"/>
    <n v="391"/>
    <n v="43"/>
    <n v="9"/>
    <n v="2.1"/>
    <n v="149.21299999999999"/>
    <n v="13.191000000000001"/>
    <n v="11422.831"/>
    <n v="10638.59"/>
  </r>
  <r>
    <x v="9"/>
    <n v="8"/>
    <x v="17"/>
    <n v="0"/>
    <n v="0"/>
    <n v="6"/>
    <n v="1.8"/>
    <n v="0"/>
    <n v="6"/>
    <n v="0"/>
    <n v="0"/>
  </r>
  <r>
    <x v="9"/>
    <n v="8"/>
    <x v="18"/>
    <n v="0"/>
    <n v="0"/>
    <n v="3"/>
    <n v="1.5"/>
    <n v="0"/>
    <n v="3"/>
    <n v="0"/>
    <n v="0"/>
  </r>
  <r>
    <x v="9"/>
    <n v="8"/>
    <x v="19"/>
    <n v="0"/>
    <n v="0"/>
    <n v="2"/>
    <n v="2.1"/>
    <n v="0"/>
    <n v="2"/>
    <n v="0"/>
    <n v="0"/>
  </r>
  <r>
    <x v="9"/>
    <n v="8"/>
    <x v="20"/>
    <n v="0"/>
    <n v="0"/>
    <n v="1"/>
    <n v="1.5"/>
    <n v="0"/>
    <n v="1"/>
    <n v="0"/>
    <n v="0"/>
  </r>
  <r>
    <x v="9"/>
    <n v="8"/>
    <x v="21"/>
    <n v="0"/>
    <n v="0"/>
    <n v="0"/>
    <n v="1.5"/>
    <n v="0"/>
    <n v="0"/>
    <n v="0"/>
    <n v="0"/>
  </r>
  <r>
    <x v="9"/>
    <n v="8"/>
    <x v="22"/>
    <n v="0"/>
    <n v="0"/>
    <n v="0"/>
    <n v="1.5"/>
    <n v="0"/>
    <n v="0"/>
    <n v="0"/>
    <n v="0"/>
  </r>
  <r>
    <x v="9"/>
    <n v="8"/>
    <x v="23"/>
    <n v="0"/>
    <n v="0"/>
    <n v="0"/>
    <n v="1.5"/>
    <n v="0"/>
    <n v="0"/>
    <n v="0"/>
    <n v="0"/>
  </r>
  <r>
    <x v="9"/>
    <n v="9"/>
    <x v="0"/>
    <n v="0"/>
    <n v="0"/>
    <n v="-1"/>
    <n v="0.9"/>
    <n v="0"/>
    <n v="-1"/>
    <n v="0"/>
    <n v="0"/>
  </r>
  <r>
    <x v="9"/>
    <n v="9"/>
    <x v="1"/>
    <n v="0"/>
    <n v="0"/>
    <n v="-1"/>
    <n v="0.6"/>
    <n v="0"/>
    <n v="-1"/>
    <n v="0"/>
    <n v="0"/>
  </r>
  <r>
    <x v="9"/>
    <n v="9"/>
    <x v="2"/>
    <n v="0"/>
    <n v="0"/>
    <n v="-2"/>
    <n v="0"/>
    <n v="0"/>
    <n v="-2"/>
    <n v="0"/>
    <n v="0"/>
  </r>
  <r>
    <x v="9"/>
    <n v="9"/>
    <x v="3"/>
    <n v="0"/>
    <n v="0"/>
    <n v="-2"/>
    <n v="0"/>
    <n v="0"/>
    <n v="-2"/>
    <n v="0"/>
    <n v="0"/>
  </r>
  <r>
    <x v="9"/>
    <n v="9"/>
    <x v="4"/>
    <n v="0"/>
    <n v="0"/>
    <n v="-2"/>
    <n v="0"/>
    <n v="0"/>
    <n v="-2"/>
    <n v="0"/>
    <n v="0"/>
  </r>
  <r>
    <x v="9"/>
    <n v="9"/>
    <x v="5"/>
    <n v="0"/>
    <n v="0"/>
    <n v="-2"/>
    <n v="0"/>
    <n v="0"/>
    <n v="-2"/>
    <n v="0"/>
    <n v="0"/>
  </r>
  <r>
    <x v="9"/>
    <n v="9"/>
    <x v="6"/>
    <n v="0"/>
    <n v="0"/>
    <n v="-1"/>
    <n v="0.4"/>
    <n v="0"/>
    <n v="-1"/>
    <n v="0"/>
    <n v="0"/>
  </r>
  <r>
    <x v="9"/>
    <n v="9"/>
    <x v="7"/>
    <n v="510"/>
    <n v="98"/>
    <n v="2"/>
    <n v="1"/>
    <n v="308.58300000000003"/>
    <n v="10.712999999999999"/>
    <n v="26343.634999999998"/>
    <n v="25195.016"/>
  </r>
  <r>
    <x v="9"/>
    <n v="9"/>
    <x v="8"/>
    <n v="619"/>
    <n v="122"/>
    <n v="7"/>
    <n v="2"/>
    <n v="506.94499999999999"/>
    <n v="22.033000000000001"/>
    <n v="43218.862999999998"/>
    <n v="41566.695"/>
  </r>
  <r>
    <x v="9"/>
    <n v="9"/>
    <x v="9"/>
    <n v="767"/>
    <n v="120"/>
    <n v="9"/>
    <n v="2.1"/>
    <n v="716.17399999999998"/>
    <n v="30.815000000000001"/>
    <n v="59472.832000000002"/>
    <n v="57243.894999999997"/>
  </r>
  <r>
    <x v="9"/>
    <n v="9"/>
    <x v="10"/>
    <n v="803"/>
    <n v="128"/>
    <n v="11"/>
    <n v="2.6"/>
    <n v="833.95100000000002"/>
    <n v="35.406999999999996"/>
    <n v="68045.164000000004"/>
    <n v="65475.766000000003"/>
  </r>
  <r>
    <x v="9"/>
    <n v="9"/>
    <x v="11"/>
    <n v="823"/>
    <n v="131"/>
    <n v="13"/>
    <n v="4.0999999999999996"/>
    <n v="890.70899999999995"/>
    <n v="35.695999999999998"/>
    <n v="72654.5"/>
    <n v="69891.687999999995"/>
  </r>
  <r>
    <x v="9"/>
    <n v="9"/>
    <x v="12"/>
    <n v="760"/>
    <n v="146"/>
    <n v="13"/>
    <n v="2.6"/>
    <n v="840.04399999999998"/>
    <n v="38.112000000000002"/>
    <n v="67675.366999999998"/>
    <n v="65121.171999999999"/>
  </r>
  <r>
    <x v="9"/>
    <n v="9"/>
    <x v="13"/>
    <n v="785"/>
    <n v="118"/>
    <n v="14"/>
    <n v="3.6"/>
    <n v="760.22699999999998"/>
    <n v="34.451000000000001"/>
    <n v="62175.008000000002"/>
    <n v="59841.453000000001"/>
  </r>
  <r>
    <x v="9"/>
    <n v="9"/>
    <x v="14"/>
    <n v="718"/>
    <n v="104"/>
    <n v="14"/>
    <n v="5.7"/>
    <n v="592.47699999999998"/>
    <n v="26.504000000000001"/>
    <n v="49804.972999999998"/>
    <n v="47929.949000000001"/>
  </r>
  <r>
    <x v="9"/>
    <n v="9"/>
    <x v="15"/>
    <n v="476"/>
    <n v="109"/>
    <n v="14"/>
    <n v="3.6"/>
    <n v="345.613"/>
    <n v="23.152000000000001"/>
    <n v="28662.766"/>
    <n v="27450.697"/>
  </r>
  <r>
    <x v="9"/>
    <n v="9"/>
    <x v="16"/>
    <n v="331"/>
    <n v="45"/>
    <n v="13"/>
    <n v="2.6"/>
    <n v="135.334"/>
    <n v="16.277000000000001"/>
    <n v="10334.431"/>
    <n v="9573.7999999999993"/>
  </r>
  <r>
    <x v="9"/>
    <n v="9"/>
    <x v="17"/>
    <n v="0"/>
    <n v="0"/>
    <n v="8"/>
    <n v="1.5"/>
    <n v="0"/>
    <n v="8"/>
    <n v="0"/>
    <n v="0"/>
  </r>
  <r>
    <x v="9"/>
    <n v="9"/>
    <x v="18"/>
    <n v="0"/>
    <n v="0"/>
    <n v="6"/>
    <n v="1.5"/>
    <n v="0"/>
    <n v="6"/>
    <n v="0"/>
    <n v="0"/>
  </r>
  <r>
    <x v="9"/>
    <n v="9"/>
    <x v="19"/>
    <n v="0"/>
    <n v="0"/>
    <n v="8"/>
    <n v="1.7"/>
    <n v="0"/>
    <n v="8"/>
    <n v="0"/>
    <n v="0"/>
  </r>
  <r>
    <x v="9"/>
    <n v="9"/>
    <x v="20"/>
    <n v="0"/>
    <n v="0"/>
    <n v="6"/>
    <n v="1.9"/>
    <n v="0"/>
    <n v="6"/>
    <n v="0"/>
    <n v="0"/>
  </r>
  <r>
    <x v="9"/>
    <n v="9"/>
    <x v="21"/>
    <n v="0"/>
    <n v="0"/>
    <n v="9"/>
    <n v="2.1"/>
    <n v="0"/>
    <n v="9"/>
    <n v="0"/>
    <n v="0"/>
  </r>
  <r>
    <x v="9"/>
    <n v="9"/>
    <x v="22"/>
    <n v="0"/>
    <n v="0"/>
    <n v="10"/>
    <n v="2.1"/>
    <n v="0"/>
    <n v="10"/>
    <n v="0"/>
    <n v="0"/>
  </r>
  <r>
    <x v="9"/>
    <n v="9"/>
    <x v="23"/>
    <n v="0"/>
    <n v="0"/>
    <n v="10"/>
    <n v="3.6"/>
    <n v="0"/>
    <n v="10"/>
    <n v="0"/>
    <n v="0"/>
  </r>
  <r>
    <x v="9"/>
    <n v="10"/>
    <x v="0"/>
    <n v="0"/>
    <n v="0"/>
    <n v="9"/>
    <n v="2.6"/>
    <n v="0"/>
    <n v="9"/>
    <n v="0"/>
    <n v="0"/>
  </r>
  <r>
    <x v="9"/>
    <n v="10"/>
    <x v="1"/>
    <n v="0"/>
    <n v="0"/>
    <n v="7"/>
    <n v="2.1"/>
    <n v="0"/>
    <n v="7"/>
    <n v="0"/>
    <n v="0"/>
  </r>
  <r>
    <x v="9"/>
    <n v="10"/>
    <x v="2"/>
    <n v="0"/>
    <n v="0"/>
    <n v="6"/>
    <n v="1.5"/>
    <n v="0"/>
    <n v="6"/>
    <n v="0"/>
    <n v="0"/>
  </r>
  <r>
    <x v="9"/>
    <n v="10"/>
    <x v="3"/>
    <n v="0"/>
    <n v="0"/>
    <n v="7"/>
    <n v="1.5"/>
    <n v="0"/>
    <n v="7"/>
    <n v="0"/>
    <n v="0"/>
  </r>
  <r>
    <x v="9"/>
    <n v="10"/>
    <x v="4"/>
    <n v="0"/>
    <n v="0"/>
    <n v="6"/>
    <n v="1.8"/>
    <n v="0"/>
    <n v="6"/>
    <n v="0"/>
    <n v="0"/>
  </r>
  <r>
    <x v="9"/>
    <n v="10"/>
    <x v="5"/>
    <n v="0"/>
    <n v="0"/>
    <n v="5.5"/>
    <n v="2.1"/>
    <n v="0"/>
    <n v="5.5"/>
    <n v="0"/>
    <n v="0"/>
  </r>
  <r>
    <x v="9"/>
    <n v="10"/>
    <x v="6"/>
    <n v="0"/>
    <n v="0"/>
    <n v="6"/>
    <n v="2.2999999999999998"/>
    <n v="0"/>
    <n v="6"/>
    <n v="0"/>
    <n v="0"/>
  </r>
  <r>
    <x v="9"/>
    <n v="10"/>
    <x v="7"/>
    <n v="432"/>
    <n v="106"/>
    <n v="10"/>
    <n v="2.6"/>
    <n v="286.45800000000003"/>
    <n v="16.222000000000001"/>
    <n v="24008.809000000001"/>
    <n v="22922.217000000001"/>
  </r>
  <r>
    <x v="9"/>
    <n v="10"/>
    <x v="8"/>
    <n v="638"/>
    <n v="117"/>
    <n v="12"/>
    <n v="3.6"/>
    <n v="511.637"/>
    <n v="24.471"/>
    <n v="43094.093999999997"/>
    <n v="41446.008000000002"/>
  </r>
  <r>
    <x v="9"/>
    <n v="10"/>
    <x v="9"/>
    <n v="682"/>
    <n v="145"/>
    <n v="14"/>
    <n v="4.5999999999999996"/>
    <n v="679.32100000000003"/>
    <n v="29.683"/>
    <n v="56739.851999999999"/>
    <n v="54614.188000000002"/>
  </r>
  <r>
    <x v="9"/>
    <n v="10"/>
    <x v="10"/>
    <n v="701"/>
    <n v="165"/>
    <n v="16"/>
    <n v="4.0999999999999996"/>
    <n v="791.24800000000005"/>
    <n v="35.799999999999997"/>
    <n v="64443.468999999997"/>
    <n v="62020.167999999998"/>
  </r>
  <r>
    <x v="9"/>
    <n v="10"/>
    <x v="11"/>
    <n v="667"/>
    <n v="184"/>
    <n v="17"/>
    <n v="3.6"/>
    <n v="813.67200000000003"/>
    <n v="38.536000000000001"/>
    <n v="65444.082000000002"/>
    <n v="62980.637000000002"/>
  </r>
  <r>
    <x v="9"/>
    <n v="10"/>
    <x v="12"/>
    <n v="783"/>
    <n v="140"/>
    <n v="18"/>
    <n v="4.0999999999999996"/>
    <n v="850.74"/>
    <n v="39.53"/>
    <n v="68042.898000000001"/>
    <n v="65473.597999999998"/>
  </r>
  <r>
    <x v="9"/>
    <n v="10"/>
    <x v="13"/>
    <n v="785"/>
    <n v="122"/>
    <n v="19"/>
    <n v="3.6"/>
    <n v="765.29"/>
    <n v="39.457999999999998"/>
    <n v="61040.141000000003"/>
    <n v="58750.828000000001"/>
  </r>
  <r>
    <x v="9"/>
    <n v="10"/>
    <x v="14"/>
    <n v="582"/>
    <n v="144"/>
    <n v="19"/>
    <n v="3.1"/>
    <n v="542.36400000000003"/>
    <n v="34.442999999999998"/>
    <n v="43945.027000000002"/>
    <n v="42269.016000000003"/>
  </r>
  <r>
    <x v="9"/>
    <n v="10"/>
    <x v="15"/>
    <n v="590"/>
    <n v="84"/>
    <n v="19"/>
    <n v="2.6"/>
    <n v="372.04199999999997"/>
    <n v="29.838999999999999"/>
    <n v="29661.719000000001"/>
    <n v="28421.756000000001"/>
  </r>
  <r>
    <x v="9"/>
    <n v="10"/>
    <x v="16"/>
    <n v="350"/>
    <n v="43"/>
    <n v="16"/>
    <n v="1.5"/>
    <n v="136.726"/>
    <n v="20.347000000000001"/>
    <n v="10156.478999999999"/>
    <n v="9399.67"/>
  </r>
  <r>
    <x v="9"/>
    <n v="10"/>
    <x v="17"/>
    <n v="0"/>
    <n v="0"/>
    <n v="12"/>
    <n v="2.1"/>
    <n v="0"/>
    <n v="12"/>
    <n v="0"/>
    <n v="0"/>
  </r>
  <r>
    <x v="9"/>
    <n v="10"/>
    <x v="18"/>
    <n v="0"/>
    <n v="0"/>
    <n v="11"/>
    <n v="2"/>
    <n v="0"/>
    <n v="11"/>
    <n v="0"/>
    <n v="0"/>
  </r>
  <r>
    <x v="9"/>
    <n v="10"/>
    <x v="19"/>
    <n v="0"/>
    <n v="0"/>
    <n v="11"/>
    <n v="1.9"/>
    <n v="0"/>
    <n v="11"/>
    <n v="0"/>
    <n v="0"/>
  </r>
  <r>
    <x v="9"/>
    <n v="10"/>
    <x v="20"/>
    <n v="0"/>
    <n v="0"/>
    <n v="9"/>
    <n v="1.7"/>
    <n v="0"/>
    <n v="9"/>
    <n v="0"/>
    <n v="0"/>
  </r>
  <r>
    <x v="9"/>
    <n v="10"/>
    <x v="21"/>
    <n v="0"/>
    <n v="0"/>
    <n v="8"/>
    <n v="1.6"/>
    <n v="0"/>
    <n v="8"/>
    <n v="0"/>
    <n v="0"/>
  </r>
  <r>
    <x v="9"/>
    <n v="10"/>
    <x v="22"/>
    <n v="0"/>
    <n v="0"/>
    <n v="7"/>
    <n v="1.5"/>
    <n v="0"/>
    <n v="7"/>
    <n v="0"/>
    <n v="0"/>
  </r>
  <r>
    <x v="9"/>
    <n v="10"/>
    <x v="23"/>
    <n v="0"/>
    <n v="0"/>
    <n v="7"/>
    <n v="1.3"/>
    <n v="0"/>
    <n v="7"/>
    <n v="0"/>
    <n v="0"/>
  </r>
  <r>
    <x v="9"/>
    <n v="11"/>
    <x v="0"/>
    <n v="0"/>
    <n v="0"/>
    <n v="6"/>
    <n v="1"/>
    <n v="0"/>
    <n v="6"/>
    <n v="0"/>
    <n v="0"/>
  </r>
  <r>
    <x v="9"/>
    <n v="11"/>
    <x v="1"/>
    <n v="0"/>
    <n v="0"/>
    <n v="6"/>
    <n v="0.9"/>
    <n v="0"/>
    <n v="6"/>
    <n v="0"/>
    <n v="0"/>
  </r>
  <r>
    <x v="9"/>
    <n v="11"/>
    <x v="2"/>
    <n v="0"/>
    <n v="0"/>
    <n v="5"/>
    <n v="0.6"/>
    <n v="0"/>
    <n v="5"/>
    <n v="0"/>
    <n v="0"/>
  </r>
  <r>
    <x v="9"/>
    <n v="11"/>
    <x v="3"/>
    <n v="0"/>
    <n v="0"/>
    <n v="5"/>
    <n v="0.3"/>
    <n v="0"/>
    <n v="5"/>
    <n v="0"/>
    <n v="0"/>
  </r>
  <r>
    <x v="9"/>
    <n v="11"/>
    <x v="4"/>
    <n v="0"/>
    <n v="0"/>
    <n v="4"/>
    <n v="0.1"/>
    <n v="0"/>
    <n v="4"/>
    <n v="0"/>
    <n v="0"/>
  </r>
  <r>
    <x v="9"/>
    <n v="11"/>
    <x v="5"/>
    <n v="0"/>
    <n v="0"/>
    <n v="5"/>
    <n v="0"/>
    <n v="0"/>
    <n v="5"/>
    <n v="0"/>
    <n v="0"/>
  </r>
  <r>
    <x v="9"/>
    <n v="11"/>
    <x v="6"/>
    <n v="0"/>
    <n v="0"/>
    <n v="6"/>
    <n v="2"/>
    <n v="0"/>
    <n v="6"/>
    <n v="0"/>
    <n v="0"/>
  </r>
  <r>
    <x v="9"/>
    <n v="11"/>
    <x v="7"/>
    <n v="407"/>
    <n v="107"/>
    <n v="11"/>
    <n v="2.5"/>
    <n v="277.41300000000001"/>
    <n v="17.027999999999999"/>
    <n v="23200.15"/>
    <n v="22134.607"/>
  </r>
  <r>
    <x v="9"/>
    <n v="11"/>
    <x v="8"/>
    <n v="620"/>
    <n v="121"/>
    <n v="13"/>
    <n v="3.6"/>
    <n v="504.17200000000003"/>
    <n v="25.239000000000001"/>
    <n v="42315.277000000002"/>
    <n v="40692.535000000003"/>
  </r>
  <r>
    <x v="9"/>
    <n v="11"/>
    <x v="9"/>
    <n v="731"/>
    <n v="128"/>
    <n v="17"/>
    <n v="3.6"/>
    <n v="695.29200000000003"/>
    <n v="34.735999999999997"/>
    <n v="56636.995999999999"/>
    <n v="54515.171999999999"/>
  </r>
  <r>
    <x v="9"/>
    <n v="11"/>
    <x v="10"/>
    <n v="761"/>
    <n v="143"/>
    <n v="19"/>
    <n v="4.0999999999999996"/>
    <n v="815.41099999999994"/>
    <n v="39.344999999999999"/>
    <n v="65232.468999999997"/>
    <n v="62777.538999999997"/>
  </r>
  <r>
    <x v="9"/>
    <n v="11"/>
    <x v="11"/>
    <n v="757"/>
    <n v="152"/>
    <n v="21"/>
    <n v="4.0999999999999996"/>
    <n v="855.76099999999997"/>
    <n v="42.569000000000003"/>
    <n v="67425.133000000002"/>
    <n v="64881.199000000001"/>
  </r>
  <r>
    <x v="9"/>
    <n v="11"/>
    <x v="12"/>
    <n v="747"/>
    <n v="150"/>
    <n v="22"/>
    <n v="3.6"/>
    <n v="828.64700000000005"/>
    <n v="43.939"/>
    <n v="64799.046999999999"/>
    <n v="62361.52"/>
  </r>
  <r>
    <x v="9"/>
    <n v="11"/>
    <x v="13"/>
    <n v="749"/>
    <n v="129"/>
    <n v="22"/>
    <n v="4.0999999999999996"/>
    <n v="742.61900000000003"/>
    <n v="40.906999999999996"/>
    <n v="58794.722999999998"/>
    <n v="56591.648000000001"/>
  </r>
  <r>
    <x v="9"/>
    <n v="11"/>
    <x v="14"/>
    <n v="717"/>
    <n v="100"/>
    <n v="22"/>
    <n v="5.0999999999999996"/>
    <n v="582.43299999999999"/>
    <n v="35.223999999999997"/>
    <n v="46894.648000000001"/>
    <n v="45119.93"/>
  </r>
  <r>
    <x v="9"/>
    <n v="11"/>
    <x v="15"/>
    <n v="549"/>
    <n v="89"/>
    <n v="21"/>
    <n v="5.0999999999999996"/>
    <n v="356.59"/>
    <n v="28.853000000000002"/>
    <n v="28587.877"/>
    <n v="27377.886999999999"/>
  </r>
  <r>
    <x v="9"/>
    <n v="11"/>
    <x v="16"/>
    <n v="266"/>
    <n v="47"/>
    <n v="19"/>
    <n v="3.1"/>
    <n v="118.89"/>
    <n v="21.687999999999999"/>
    <n v="8972.2800000000007"/>
    <n v="8240.6290000000008"/>
  </r>
  <r>
    <x v="9"/>
    <n v="11"/>
    <x v="17"/>
    <n v="0"/>
    <n v="0"/>
    <n v="17"/>
    <n v="3.6"/>
    <n v="0"/>
    <n v="17"/>
    <n v="0"/>
    <n v="0"/>
  </r>
  <r>
    <x v="9"/>
    <n v="11"/>
    <x v="18"/>
    <n v="0"/>
    <n v="0"/>
    <n v="17"/>
    <n v="4.0999999999999996"/>
    <n v="0"/>
    <n v="17"/>
    <n v="0"/>
    <n v="0"/>
  </r>
  <r>
    <x v="9"/>
    <n v="11"/>
    <x v="19"/>
    <n v="0"/>
    <n v="0"/>
    <n v="14"/>
    <n v="3.9"/>
    <n v="0"/>
    <n v="14"/>
    <n v="0"/>
    <n v="0"/>
  </r>
  <r>
    <x v="9"/>
    <n v="11"/>
    <x v="20"/>
    <n v="0"/>
    <n v="0"/>
    <n v="12"/>
    <n v="3.7"/>
    <n v="0"/>
    <n v="12"/>
    <n v="0"/>
    <n v="0"/>
  </r>
  <r>
    <x v="9"/>
    <n v="11"/>
    <x v="21"/>
    <n v="0"/>
    <n v="0"/>
    <n v="11"/>
    <n v="3.7"/>
    <n v="0"/>
    <n v="11"/>
    <n v="0"/>
    <n v="0"/>
  </r>
  <r>
    <x v="9"/>
    <n v="11"/>
    <x v="22"/>
    <n v="0"/>
    <n v="0"/>
    <n v="10"/>
    <n v="3.7"/>
    <n v="0"/>
    <n v="10"/>
    <n v="0"/>
    <n v="0"/>
  </r>
  <r>
    <x v="9"/>
    <n v="11"/>
    <x v="23"/>
    <n v="0"/>
    <n v="0"/>
    <n v="10"/>
    <n v="3.6"/>
    <n v="0"/>
    <n v="10"/>
    <n v="0"/>
    <n v="0"/>
  </r>
  <r>
    <x v="9"/>
    <n v="12"/>
    <x v="0"/>
    <n v="0"/>
    <n v="0"/>
    <n v="10"/>
    <n v="3.6"/>
    <n v="0"/>
    <n v="10"/>
    <n v="0"/>
    <n v="0"/>
  </r>
  <r>
    <x v="9"/>
    <n v="12"/>
    <x v="1"/>
    <n v="0"/>
    <n v="0"/>
    <n v="9"/>
    <n v="3.6"/>
    <n v="0"/>
    <n v="9"/>
    <n v="0"/>
    <n v="0"/>
  </r>
  <r>
    <x v="9"/>
    <n v="12"/>
    <x v="2"/>
    <n v="0"/>
    <n v="0"/>
    <n v="8.6"/>
    <n v="3.6"/>
    <n v="0"/>
    <n v="8.6"/>
    <n v="0"/>
    <n v="0"/>
  </r>
  <r>
    <x v="9"/>
    <n v="12"/>
    <x v="3"/>
    <n v="0"/>
    <n v="0"/>
    <n v="8"/>
    <n v="3.5"/>
    <n v="0"/>
    <n v="8"/>
    <n v="0"/>
    <n v="0"/>
  </r>
  <r>
    <x v="9"/>
    <n v="12"/>
    <x v="4"/>
    <n v="0"/>
    <n v="0"/>
    <n v="8"/>
    <n v="3.5"/>
    <n v="0"/>
    <n v="8"/>
    <n v="0"/>
    <n v="0"/>
  </r>
  <r>
    <x v="9"/>
    <n v="12"/>
    <x v="5"/>
    <n v="0"/>
    <n v="0"/>
    <n v="8"/>
    <n v="3.5"/>
    <n v="0"/>
    <n v="8"/>
    <n v="0"/>
    <n v="0"/>
  </r>
  <r>
    <x v="9"/>
    <n v="12"/>
    <x v="6"/>
    <n v="0"/>
    <n v="0"/>
    <n v="8"/>
    <n v="2.8"/>
    <n v="0"/>
    <n v="8"/>
    <n v="0"/>
    <n v="0"/>
  </r>
  <r>
    <x v="9"/>
    <n v="12"/>
    <x v="7"/>
    <n v="434"/>
    <n v="103"/>
    <n v="11"/>
    <n v="2"/>
    <n v="282.94"/>
    <n v="17.577999999999999"/>
    <n v="23521.846000000001"/>
    <n v="22447.955000000002"/>
  </r>
  <r>
    <x v="9"/>
    <n v="12"/>
    <x v="8"/>
    <n v="682"/>
    <n v="105"/>
    <n v="15"/>
    <n v="4.4000000000000004"/>
    <n v="521.86400000000003"/>
    <n v="26.71"/>
    <n v="43420.913999999997"/>
    <n v="41762.133000000002"/>
  </r>
  <r>
    <x v="9"/>
    <n v="12"/>
    <x v="9"/>
    <n v="749"/>
    <n v="122"/>
    <n v="18"/>
    <n v="3.7"/>
    <n v="700.16200000000003"/>
    <n v="35.729999999999997"/>
    <n v="56738.597999999998"/>
    <n v="54612.983999999997"/>
  </r>
  <r>
    <x v="9"/>
    <n v="12"/>
    <x v="10"/>
    <n v="779"/>
    <n v="135"/>
    <n v="21"/>
    <n v="3.3"/>
    <n v="819.43799999999999"/>
    <n v="42.895000000000003"/>
    <n v="64373.152000000002"/>
    <n v="61952.66"/>
  </r>
  <r>
    <x v="9"/>
    <n v="12"/>
    <x v="11"/>
    <n v="709"/>
    <n v="169"/>
    <n v="22"/>
    <n v="2.8"/>
    <n v="830.37599999999998"/>
    <n v="45.677999999999997"/>
    <n v="64381.983999999997"/>
    <n v="61961.141000000003"/>
  </r>
  <r>
    <x v="9"/>
    <n v="12"/>
    <x v="12"/>
    <n v="700"/>
    <n v="166"/>
    <n v="23"/>
    <n v="2.6"/>
    <n v="803.76800000000003"/>
    <n v="46.51"/>
    <n v="62018.648000000001"/>
    <n v="59691.214999999997"/>
  </r>
  <r>
    <x v="9"/>
    <n v="12"/>
    <x v="13"/>
    <n v="618"/>
    <n v="168"/>
    <n v="23"/>
    <n v="4.0999999999999996"/>
    <n v="681.12300000000005"/>
    <n v="40.362000000000002"/>
    <n v="54094.695"/>
    <n v="52066.565999999999"/>
  </r>
  <r>
    <x v="9"/>
    <n v="12"/>
    <x v="14"/>
    <n v="564"/>
    <n v="147"/>
    <n v="23"/>
    <n v="3.1"/>
    <n v="530.38599999999997"/>
    <n v="37.792000000000002"/>
    <n v="42245.644999999997"/>
    <n v="40625.156000000003"/>
  </r>
  <r>
    <x v="9"/>
    <n v="12"/>
    <x v="15"/>
    <n v="537"/>
    <n v="90"/>
    <n v="23"/>
    <n v="2.6"/>
    <n v="350.28199999999998"/>
    <n v="33.173000000000002"/>
    <n v="27486.780999999999"/>
    <n v="26307.116999999998"/>
  </r>
  <r>
    <x v="9"/>
    <n v="12"/>
    <x v="16"/>
    <n v="340"/>
    <n v="41"/>
    <n v="19"/>
    <n v="2.8"/>
    <n v="130.01400000000001"/>
    <n v="22.106999999999999"/>
    <n v="9524.0069999999996"/>
    <n v="8780.6939999999995"/>
  </r>
  <r>
    <x v="9"/>
    <n v="12"/>
    <x v="17"/>
    <n v="0"/>
    <n v="0"/>
    <n v="17"/>
    <n v="2.9"/>
    <n v="0"/>
    <n v="17"/>
    <n v="0"/>
    <n v="0"/>
  </r>
  <r>
    <x v="9"/>
    <n v="12"/>
    <x v="18"/>
    <n v="0"/>
    <n v="0"/>
    <n v="18"/>
    <n v="3.1"/>
    <n v="0"/>
    <n v="18"/>
    <n v="0"/>
    <n v="0"/>
  </r>
  <r>
    <x v="9"/>
    <n v="12"/>
    <x v="19"/>
    <n v="0"/>
    <n v="0"/>
    <n v="17"/>
    <n v="1.5"/>
    <n v="0"/>
    <n v="17"/>
    <n v="0"/>
    <n v="0"/>
  </r>
  <r>
    <x v="9"/>
    <n v="12"/>
    <x v="20"/>
    <n v="0"/>
    <n v="0"/>
    <n v="14"/>
    <n v="1.4"/>
    <n v="0"/>
    <n v="14"/>
    <n v="0"/>
    <n v="0"/>
  </r>
  <r>
    <x v="9"/>
    <n v="12"/>
    <x v="21"/>
    <n v="0"/>
    <n v="0"/>
    <n v="13"/>
    <n v="1.2"/>
    <n v="0"/>
    <n v="13"/>
    <n v="0"/>
    <n v="0"/>
  </r>
  <r>
    <x v="9"/>
    <n v="12"/>
    <x v="22"/>
    <n v="0"/>
    <n v="0"/>
    <n v="12"/>
    <n v="1.1000000000000001"/>
    <n v="0"/>
    <n v="12"/>
    <n v="0"/>
    <n v="0"/>
  </r>
  <r>
    <x v="9"/>
    <n v="12"/>
    <x v="23"/>
    <n v="0"/>
    <n v="0"/>
    <n v="11"/>
    <n v="1"/>
    <n v="0"/>
    <n v="11"/>
    <n v="0"/>
    <n v="0"/>
  </r>
  <r>
    <x v="9"/>
    <n v="13"/>
    <x v="0"/>
    <n v="0"/>
    <n v="0"/>
    <n v="12"/>
    <n v="0.8"/>
    <n v="0"/>
    <n v="12"/>
    <n v="0"/>
    <n v="0"/>
  </r>
  <r>
    <x v="9"/>
    <n v="13"/>
    <x v="1"/>
    <n v="0"/>
    <n v="0"/>
    <n v="11.8"/>
    <n v="0.7"/>
    <n v="0"/>
    <n v="11.8"/>
    <n v="0"/>
    <n v="0"/>
  </r>
  <r>
    <x v="9"/>
    <n v="13"/>
    <x v="2"/>
    <n v="0"/>
    <n v="0"/>
    <n v="12"/>
    <n v="0.5"/>
    <n v="0"/>
    <n v="12"/>
    <n v="0"/>
    <n v="0"/>
  </r>
  <r>
    <x v="9"/>
    <n v="13"/>
    <x v="3"/>
    <n v="0"/>
    <n v="0"/>
    <n v="12"/>
    <n v="0.4"/>
    <n v="0"/>
    <n v="12"/>
    <n v="0"/>
    <n v="0"/>
  </r>
  <r>
    <x v="9"/>
    <n v="13"/>
    <x v="4"/>
    <n v="0"/>
    <n v="0"/>
    <n v="11"/>
    <n v="0.3"/>
    <n v="0"/>
    <n v="11"/>
    <n v="0"/>
    <n v="0"/>
  </r>
  <r>
    <x v="9"/>
    <n v="13"/>
    <x v="5"/>
    <n v="0"/>
    <n v="0"/>
    <n v="11"/>
    <n v="0.1"/>
    <n v="0"/>
    <n v="11"/>
    <n v="0"/>
    <n v="0"/>
  </r>
  <r>
    <x v="9"/>
    <n v="13"/>
    <x v="6"/>
    <n v="0"/>
    <n v="0"/>
    <n v="12"/>
    <n v="0"/>
    <n v="0"/>
    <n v="12"/>
    <n v="0"/>
    <n v="0"/>
  </r>
  <r>
    <x v="9"/>
    <n v="13"/>
    <x v="7"/>
    <n v="508"/>
    <n v="95"/>
    <n v="14"/>
    <n v="0"/>
    <n v="301.82499999999999"/>
    <n v="24.902000000000001"/>
    <n v="24079.460999999999"/>
    <n v="22991.018"/>
  </r>
  <r>
    <x v="9"/>
    <n v="13"/>
    <x v="8"/>
    <n v="621"/>
    <n v="120"/>
    <n v="18"/>
    <n v="0.6"/>
    <n v="501.27199999999999"/>
    <n v="37.063000000000002"/>
    <n v="39703.285000000003"/>
    <n v="38164.027000000002"/>
  </r>
  <r>
    <x v="9"/>
    <n v="13"/>
    <x v="9"/>
    <n v="682"/>
    <n v="142"/>
    <n v="20"/>
    <n v="2.6"/>
    <n v="671.49099999999999"/>
    <n v="38.912999999999997"/>
    <n v="53571.34"/>
    <n v="51562.226999999999"/>
  </r>
  <r>
    <x v="9"/>
    <n v="13"/>
    <x v="10"/>
    <n v="671"/>
    <n v="175"/>
    <n v="22"/>
    <n v="2.1"/>
    <n v="771.60199999999998"/>
    <n v="45.542000000000002"/>
    <n v="59800.773000000001"/>
    <n v="57559.273000000001"/>
  </r>
  <r>
    <x v="9"/>
    <n v="13"/>
    <x v="11"/>
    <n v="601"/>
    <n v="219"/>
    <n v="22"/>
    <n v="2.6"/>
    <n v="784.40899999999999"/>
    <n v="44.832999999999998"/>
    <n v="61090.891000000003"/>
    <n v="58799.605000000003"/>
  </r>
  <r>
    <x v="9"/>
    <n v="13"/>
    <x v="12"/>
    <n v="203"/>
    <n v="301"/>
    <n v="23"/>
    <n v="3.6"/>
    <n v="501.14400000000001"/>
    <n v="36.631999999999998"/>
    <n v="40705.008000000002"/>
    <n v="39134.004000000001"/>
  </r>
  <r>
    <x v="9"/>
    <n v="13"/>
    <x v="13"/>
    <n v="624"/>
    <n v="173"/>
    <n v="22"/>
    <n v="2.6"/>
    <n v="688.84799999999996"/>
    <n v="41.334000000000003"/>
    <n v="54431.398000000001"/>
    <n v="52390.987999999998"/>
  </r>
  <r>
    <x v="9"/>
    <n v="13"/>
    <x v="14"/>
    <n v="617"/>
    <n v="131"/>
    <n v="22"/>
    <n v="3.6"/>
    <n v="547.91300000000001"/>
    <n v="36.526000000000003"/>
    <n v="43865.163999999997"/>
    <n v="42191.785000000003"/>
  </r>
  <r>
    <x v="9"/>
    <n v="13"/>
    <x v="15"/>
    <n v="462"/>
    <n v="110"/>
    <n v="21"/>
    <n v="3.6"/>
    <n v="334.22800000000001"/>
    <n v="29.704000000000001"/>
    <n v="26794.817999999999"/>
    <n v="25634"/>
  </r>
  <r>
    <x v="9"/>
    <n v="13"/>
    <x v="16"/>
    <n v="116"/>
    <n v="48"/>
    <n v="19"/>
    <n v="3.1"/>
    <n v="80.972999999999999"/>
    <n v="20.565999999999999"/>
    <n v="6484.3329999999996"/>
    <n v="5803.9809999999998"/>
  </r>
  <r>
    <x v="9"/>
    <n v="13"/>
    <x v="17"/>
    <n v="0"/>
    <n v="0"/>
    <n v="17"/>
    <n v="3.1"/>
    <n v="0"/>
    <n v="17"/>
    <n v="0"/>
    <n v="0"/>
  </r>
  <r>
    <x v="9"/>
    <n v="13"/>
    <x v="18"/>
    <n v="0"/>
    <n v="0"/>
    <n v="16"/>
    <n v="2.6"/>
    <n v="0"/>
    <n v="16"/>
    <n v="0"/>
    <n v="0"/>
  </r>
  <r>
    <x v="9"/>
    <n v="13"/>
    <x v="19"/>
    <n v="0"/>
    <n v="0"/>
    <n v="16"/>
    <n v="1.5"/>
    <n v="0"/>
    <n v="16"/>
    <n v="0"/>
    <n v="0"/>
  </r>
  <r>
    <x v="9"/>
    <n v="13"/>
    <x v="20"/>
    <n v="0"/>
    <n v="0"/>
    <n v="15"/>
    <n v="1.5"/>
    <n v="0"/>
    <n v="15"/>
    <n v="0"/>
    <n v="0"/>
  </r>
  <r>
    <x v="9"/>
    <n v="13"/>
    <x v="21"/>
    <n v="0"/>
    <n v="0"/>
    <n v="15"/>
    <n v="3.1"/>
    <n v="0"/>
    <n v="15"/>
    <n v="0"/>
    <n v="0"/>
  </r>
  <r>
    <x v="9"/>
    <n v="13"/>
    <x v="22"/>
    <n v="0"/>
    <n v="0"/>
    <n v="15"/>
    <n v="2.9"/>
    <n v="0"/>
    <n v="15"/>
    <n v="0"/>
    <n v="0"/>
  </r>
  <r>
    <x v="9"/>
    <n v="13"/>
    <x v="23"/>
    <n v="0"/>
    <n v="0"/>
    <n v="15"/>
    <n v="2.6"/>
    <n v="0"/>
    <n v="15"/>
    <n v="0"/>
    <n v="0"/>
  </r>
  <r>
    <x v="9"/>
    <n v="14"/>
    <x v="0"/>
    <n v="0"/>
    <n v="0"/>
    <n v="14"/>
    <n v="2.6"/>
    <n v="0"/>
    <n v="14"/>
    <n v="0"/>
    <n v="0"/>
  </r>
  <r>
    <x v="9"/>
    <n v="14"/>
    <x v="1"/>
    <n v="0"/>
    <n v="0"/>
    <n v="14"/>
    <n v="2.6"/>
    <n v="0"/>
    <n v="14"/>
    <n v="0"/>
    <n v="0"/>
  </r>
  <r>
    <x v="9"/>
    <n v="14"/>
    <x v="2"/>
    <n v="0"/>
    <n v="0"/>
    <n v="13.6"/>
    <n v="2.1"/>
    <n v="0"/>
    <n v="13.6"/>
    <n v="0"/>
    <n v="0"/>
  </r>
  <r>
    <x v="9"/>
    <n v="14"/>
    <x v="3"/>
    <n v="0"/>
    <n v="0"/>
    <n v="13"/>
    <n v="1.5"/>
    <n v="0"/>
    <n v="13"/>
    <n v="0"/>
    <n v="0"/>
  </r>
  <r>
    <x v="9"/>
    <n v="14"/>
    <x v="4"/>
    <n v="0"/>
    <n v="0"/>
    <n v="13"/>
    <n v="3.6"/>
    <n v="0"/>
    <n v="13"/>
    <n v="0"/>
    <n v="0"/>
  </r>
  <r>
    <x v="9"/>
    <n v="14"/>
    <x v="5"/>
    <n v="0"/>
    <n v="0"/>
    <n v="12"/>
    <n v="2.1"/>
    <n v="0"/>
    <n v="12"/>
    <n v="0"/>
    <n v="0"/>
  </r>
  <r>
    <x v="9"/>
    <n v="14"/>
    <x v="6"/>
    <n v="0"/>
    <n v="0"/>
    <n v="12"/>
    <n v="1.5"/>
    <n v="0"/>
    <n v="12"/>
    <n v="0"/>
    <n v="0"/>
  </r>
  <r>
    <x v="9"/>
    <n v="14"/>
    <x v="7"/>
    <n v="0"/>
    <n v="40"/>
    <n v="12"/>
    <n v="1.5"/>
    <n v="37.863999999999997"/>
    <n v="10.634"/>
    <n v="3476.18"/>
    <n v="2855.0360000000001"/>
  </r>
  <r>
    <x v="9"/>
    <n v="14"/>
    <x v="8"/>
    <n v="0"/>
    <n v="68"/>
    <n v="12"/>
    <n v="2.6"/>
    <n v="64.463999999999999"/>
    <n v="11.855"/>
    <n v="5886.4650000000001"/>
    <n v="5218.1260000000002"/>
  </r>
  <r>
    <x v="9"/>
    <n v="14"/>
    <x v="9"/>
    <n v="0"/>
    <n v="141"/>
    <n v="13"/>
    <n v="1.5"/>
    <n v="136.44499999999999"/>
    <n v="15.48"/>
    <n v="12259.299000000001"/>
    <n v="11456.638999999999"/>
  </r>
  <r>
    <x v="9"/>
    <n v="14"/>
    <x v="10"/>
    <n v="0"/>
    <n v="99"/>
    <n v="14"/>
    <n v="2.6"/>
    <n v="94.188999999999993"/>
    <n v="15.196"/>
    <n v="8473.5139999999992"/>
    <n v="7752.3149999999996"/>
  </r>
  <r>
    <x v="9"/>
    <n v="14"/>
    <x v="11"/>
    <n v="0"/>
    <n v="103"/>
    <n v="14"/>
    <n v="3.6"/>
    <n v="98.09"/>
    <n v="15.007999999999999"/>
    <n v="8831.8780000000006"/>
    <n v="8103.1779999999999"/>
  </r>
  <r>
    <x v="9"/>
    <n v="14"/>
    <x v="12"/>
    <n v="0"/>
    <n v="100"/>
    <n v="14"/>
    <n v="2.6"/>
    <n v="95.158000000000001"/>
    <n v="15.061999999999999"/>
    <n v="8565.8109999999997"/>
    <n v="7842.6850000000004"/>
  </r>
  <r>
    <x v="9"/>
    <n v="14"/>
    <x v="13"/>
    <n v="166"/>
    <n v="261"/>
    <n v="15"/>
    <n v="2.1"/>
    <n v="410.56299999999999"/>
    <n v="25.837"/>
    <n v="35092.105000000003"/>
    <n v="33694.555"/>
  </r>
  <r>
    <x v="9"/>
    <n v="14"/>
    <x v="14"/>
    <n v="100"/>
    <n v="229"/>
    <n v="16"/>
    <n v="2.1"/>
    <n v="304.404"/>
    <n v="25.065999999999999"/>
    <n v="26047.67"/>
    <n v="24907.018"/>
  </r>
  <r>
    <x v="9"/>
    <n v="14"/>
    <x v="15"/>
    <n v="108"/>
    <n v="133"/>
    <n v="16"/>
    <n v="3.6"/>
    <n v="190.89400000000001"/>
    <n v="20.187999999999999"/>
    <n v="16462.611000000001"/>
    <n v="15563.78"/>
  </r>
  <r>
    <x v="9"/>
    <n v="14"/>
    <x v="16"/>
    <n v="0"/>
    <n v="33"/>
    <n v="15"/>
    <n v="3.6"/>
    <n v="31.443000000000001"/>
    <n v="14.576000000000001"/>
    <n v="2836.6179999999999"/>
    <n v="2227.6640000000002"/>
  </r>
  <r>
    <x v="9"/>
    <n v="14"/>
    <x v="17"/>
    <n v="0"/>
    <n v="0"/>
    <n v="14"/>
    <n v="3.6"/>
    <n v="0"/>
    <n v="14"/>
    <n v="0"/>
    <n v="0"/>
  </r>
  <r>
    <x v="9"/>
    <n v="14"/>
    <x v="18"/>
    <n v="0"/>
    <n v="0"/>
    <n v="14"/>
    <n v="2.6"/>
    <n v="0"/>
    <n v="14"/>
    <n v="0"/>
    <n v="0"/>
  </r>
  <r>
    <x v="9"/>
    <n v="14"/>
    <x v="19"/>
    <n v="0"/>
    <n v="0"/>
    <n v="15"/>
    <n v="2.1"/>
    <n v="0"/>
    <n v="15"/>
    <n v="0"/>
    <n v="0"/>
  </r>
  <r>
    <x v="9"/>
    <n v="14"/>
    <x v="20"/>
    <n v="0"/>
    <n v="0"/>
    <n v="15"/>
    <n v="2.6"/>
    <n v="0"/>
    <n v="15"/>
    <n v="0"/>
    <n v="0"/>
  </r>
  <r>
    <x v="9"/>
    <n v="14"/>
    <x v="21"/>
    <n v="0"/>
    <n v="0"/>
    <n v="15"/>
    <n v="3.1"/>
    <n v="0"/>
    <n v="15"/>
    <n v="0"/>
    <n v="0"/>
  </r>
  <r>
    <x v="9"/>
    <n v="14"/>
    <x v="22"/>
    <n v="0"/>
    <n v="0"/>
    <n v="15.1"/>
    <n v="2.9"/>
    <n v="0"/>
    <n v="15.1"/>
    <n v="0"/>
    <n v="0"/>
  </r>
  <r>
    <x v="9"/>
    <n v="14"/>
    <x v="23"/>
    <n v="0"/>
    <n v="0"/>
    <n v="15"/>
    <n v="2.6"/>
    <n v="0"/>
    <n v="15"/>
    <n v="0"/>
    <n v="0"/>
  </r>
  <r>
    <x v="9"/>
    <n v="15"/>
    <x v="0"/>
    <n v="0"/>
    <n v="0"/>
    <n v="16"/>
    <n v="2.6"/>
    <n v="0"/>
    <n v="16"/>
    <n v="0"/>
    <n v="0"/>
  </r>
  <r>
    <x v="9"/>
    <n v="15"/>
    <x v="1"/>
    <n v="0"/>
    <n v="0"/>
    <n v="16.3"/>
    <n v="2.9"/>
    <n v="0"/>
    <n v="16.3"/>
    <n v="0"/>
    <n v="0"/>
  </r>
  <r>
    <x v="9"/>
    <n v="15"/>
    <x v="2"/>
    <n v="0"/>
    <n v="0"/>
    <n v="17"/>
    <n v="3.1"/>
    <n v="0"/>
    <n v="17"/>
    <n v="0"/>
    <n v="0"/>
  </r>
  <r>
    <x v="9"/>
    <n v="15"/>
    <x v="3"/>
    <n v="0"/>
    <n v="0"/>
    <n v="16.399999999999999"/>
    <n v="2.6"/>
    <n v="0"/>
    <n v="16.399999999999999"/>
    <n v="0"/>
    <n v="0"/>
  </r>
  <r>
    <x v="9"/>
    <n v="15"/>
    <x v="4"/>
    <n v="0"/>
    <n v="0"/>
    <n v="15.8"/>
    <n v="2"/>
    <n v="0"/>
    <n v="15.8"/>
    <n v="0"/>
    <n v="0"/>
  </r>
  <r>
    <x v="9"/>
    <n v="15"/>
    <x v="5"/>
    <n v="0"/>
    <n v="0"/>
    <n v="15"/>
    <n v="1.5"/>
    <n v="0"/>
    <n v="15"/>
    <n v="0"/>
    <n v="0"/>
  </r>
  <r>
    <x v="9"/>
    <n v="15"/>
    <x v="6"/>
    <n v="0"/>
    <n v="0"/>
    <n v="14"/>
    <n v="3.1"/>
    <n v="0"/>
    <n v="14"/>
    <n v="0"/>
    <n v="0"/>
  </r>
  <r>
    <x v="9"/>
    <n v="15"/>
    <x v="7"/>
    <n v="0"/>
    <n v="48"/>
    <n v="14"/>
    <n v="2.1"/>
    <n v="45.465000000000003"/>
    <n v="13.090999999999999"/>
    <n v="4128.8689999999997"/>
    <n v="3495.14"/>
  </r>
  <r>
    <x v="9"/>
    <n v="15"/>
    <x v="8"/>
    <n v="286"/>
    <n v="192"/>
    <n v="16"/>
    <n v="4.5999999999999996"/>
    <n v="377.45100000000002"/>
    <n v="23.420999999999999"/>
    <n v="32217.636999999999"/>
    <n v="30904.754000000001"/>
  </r>
  <r>
    <x v="9"/>
    <n v="15"/>
    <x v="9"/>
    <n v="573"/>
    <n v="193"/>
    <n v="17"/>
    <n v="6.2"/>
    <n v="641.11300000000006"/>
    <n v="29.158999999999999"/>
    <n v="53690.77"/>
    <n v="51677.328000000001"/>
  </r>
  <r>
    <x v="9"/>
    <n v="15"/>
    <x v="10"/>
    <n v="731"/>
    <n v="163"/>
    <n v="17"/>
    <n v="5.0999999999999996"/>
    <n v="804.66300000000001"/>
    <n v="34.844000000000001"/>
    <n v="65815.187999999995"/>
    <n v="63336.766000000003"/>
  </r>
  <r>
    <x v="9"/>
    <n v="15"/>
    <x v="11"/>
    <n v="661"/>
    <n v="180"/>
    <n v="18"/>
    <n v="5.0999999999999996"/>
    <n v="794.38400000000001"/>
    <n v="35.987000000000002"/>
    <n v="64688.629000000001"/>
    <n v="62255.523000000001"/>
  </r>
  <r>
    <x v="9"/>
    <n v="15"/>
    <x v="12"/>
    <n v="699"/>
    <n v="159"/>
    <n v="19"/>
    <n v="5.0999999999999996"/>
    <n v="788.55799999999999"/>
    <n v="36.841999999999999"/>
    <n v="63902.32"/>
    <n v="61500.59"/>
  </r>
  <r>
    <x v="9"/>
    <n v="15"/>
    <x v="13"/>
    <n v="624"/>
    <n v="162"/>
    <n v="18"/>
    <n v="5.0999999999999996"/>
    <n v="673.09799999999996"/>
    <n v="33.284999999999997"/>
    <n v="55342.921999999999"/>
    <n v="53269.065999999999"/>
  </r>
  <r>
    <x v="9"/>
    <n v="15"/>
    <x v="14"/>
    <n v="569"/>
    <n v="141"/>
    <n v="19"/>
    <n v="4.5999999999999996"/>
    <n v="521.38400000000001"/>
    <n v="31.443999999999999"/>
    <n v="42788.305"/>
    <n v="41150.190999999999"/>
  </r>
  <r>
    <x v="9"/>
    <n v="15"/>
    <x v="15"/>
    <n v="518"/>
    <n v="87"/>
    <n v="19"/>
    <n v="3.6"/>
    <n v="333.22699999999998"/>
    <n v="27.593"/>
    <n v="26779.706999999999"/>
    <n v="25619.296999999999"/>
  </r>
  <r>
    <x v="9"/>
    <n v="15"/>
    <x v="16"/>
    <n v="223"/>
    <n v="38"/>
    <n v="17"/>
    <n v="1.5"/>
    <n v="96.611999999999995"/>
    <n v="19.780999999999999"/>
    <n v="7297.6350000000002"/>
    <n v="6600.7460000000001"/>
  </r>
  <r>
    <x v="9"/>
    <n v="15"/>
    <x v="17"/>
    <n v="0"/>
    <n v="0"/>
    <n v="12"/>
    <n v="2.1"/>
    <n v="0"/>
    <n v="12"/>
    <n v="0"/>
    <n v="0"/>
  </r>
  <r>
    <x v="9"/>
    <n v="15"/>
    <x v="18"/>
    <n v="0"/>
    <n v="0"/>
    <n v="10"/>
    <n v="2.1"/>
    <n v="0"/>
    <n v="10"/>
    <n v="0"/>
    <n v="0"/>
  </r>
  <r>
    <x v="9"/>
    <n v="15"/>
    <x v="19"/>
    <n v="0"/>
    <n v="0"/>
    <n v="9"/>
    <n v="1.8"/>
    <n v="0"/>
    <n v="9"/>
    <n v="0"/>
    <n v="0"/>
  </r>
  <r>
    <x v="9"/>
    <n v="15"/>
    <x v="20"/>
    <n v="0"/>
    <n v="0"/>
    <n v="8"/>
    <n v="1.5"/>
    <n v="0"/>
    <n v="8"/>
    <n v="0"/>
    <n v="0"/>
  </r>
  <r>
    <x v="9"/>
    <n v="15"/>
    <x v="21"/>
    <n v="0"/>
    <n v="0"/>
    <n v="7"/>
    <n v="1.5"/>
    <n v="0"/>
    <n v="7"/>
    <n v="0"/>
    <n v="0"/>
  </r>
  <r>
    <x v="9"/>
    <n v="15"/>
    <x v="22"/>
    <n v="0"/>
    <n v="0"/>
    <n v="7"/>
    <n v="1.5"/>
    <n v="0"/>
    <n v="7"/>
    <n v="0"/>
    <n v="0"/>
  </r>
  <r>
    <x v="9"/>
    <n v="15"/>
    <x v="23"/>
    <n v="0"/>
    <n v="0"/>
    <n v="6"/>
    <n v="1.5"/>
    <n v="0"/>
    <n v="6"/>
    <n v="0"/>
    <n v="0"/>
  </r>
  <r>
    <x v="9"/>
    <n v="16"/>
    <x v="0"/>
    <n v="0"/>
    <n v="0"/>
    <n v="5"/>
    <n v="1.5"/>
    <n v="0"/>
    <n v="5"/>
    <n v="0"/>
    <n v="0"/>
  </r>
  <r>
    <x v="9"/>
    <n v="16"/>
    <x v="1"/>
    <n v="0"/>
    <n v="0"/>
    <n v="4"/>
    <n v="1.2"/>
    <n v="0"/>
    <n v="4"/>
    <n v="0"/>
    <n v="0"/>
  </r>
  <r>
    <x v="9"/>
    <n v="16"/>
    <x v="2"/>
    <n v="0"/>
    <n v="0"/>
    <n v="4"/>
    <n v="1.1000000000000001"/>
    <n v="0"/>
    <n v="4"/>
    <n v="0"/>
    <n v="0"/>
  </r>
  <r>
    <x v="9"/>
    <n v="16"/>
    <x v="3"/>
    <n v="0"/>
    <n v="0"/>
    <n v="4.3"/>
    <n v="1.4"/>
    <n v="0"/>
    <n v="4.3"/>
    <n v="0"/>
    <n v="0"/>
  </r>
  <r>
    <x v="9"/>
    <n v="16"/>
    <x v="4"/>
    <n v="0"/>
    <n v="0"/>
    <n v="4.7"/>
    <n v="1.7"/>
    <n v="0"/>
    <n v="4.7"/>
    <n v="0"/>
    <n v="0"/>
  </r>
  <r>
    <x v="9"/>
    <n v="16"/>
    <x v="5"/>
    <n v="0"/>
    <n v="0"/>
    <n v="4.8"/>
    <n v="1.6"/>
    <n v="0"/>
    <n v="4.8"/>
    <n v="0"/>
    <n v="0"/>
  </r>
  <r>
    <x v="9"/>
    <n v="16"/>
    <x v="6"/>
    <n v="0"/>
    <n v="0"/>
    <n v="6"/>
    <n v="1.9"/>
    <n v="0"/>
    <n v="6"/>
    <n v="0"/>
    <n v="0"/>
  </r>
  <r>
    <x v="9"/>
    <n v="16"/>
    <x v="7"/>
    <n v="365"/>
    <n v="98"/>
    <n v="8"/>
    <n v="1.5"/>
    <n v="249.56299999999999"/>
    <n v="13.923"/>
    <n v="21125.668000000001"/>
    <n v="20113.103999999999"/>
  </r>
  <r>
    <x v="9"/>
    <n v="16"/>
    <x v="8"/>
    <n v="522"/>
    <n v="141"/>
    <n v="12"/>
    <n v="2.6"/>
    <n v="461.37599999999998"/>
    <n v="24.273"/>
    <n v="38923.504000000001"/>
    <n v="37408.714999999997"/>
  </r>
  <r>
    <x v="9"/>
    <n v="16"/>
    <x v="9"/>
    <n v="518"/>
    <n v="205"/>
    <n v="16"/>
    <n v="6.7"/>
    <n v="613.08000000000004"/>
    <n v="27.187000000000001"/>
    <n v="51841.336000000003"/>
    <n v="49894.413999999997"/>
  </r>
  <r>
    <x v="9"/>
    <n v="16"/>
    <x v="10"/>
    <n v="0"/>
    <n v="124"/>
    <n v="17"/>
    <n v="6.2"/>
    <n v="118.94199999999999"/>
    <n v="19.148"/>
    <n v="10510.38"/>
    <n v="9745.9599999999991"/>
  </r>
  <r>
    <x v="9"/>
    <n v="16"/>
    <x v="11"/>
    <n v="0"/>
    <n v="133"/>
    <n v="17"/>
    <n v="6.2"/>
    <n v="127.819"/>
    <n v="18.423999999999999"/>
    <n v="11332.228999999999"/>
    <n v="10549.968999999999"/>
  </r>
  <r>
    <x v="9"/>
    <n v="16"/>
    <x v="12"/>
    <n v="0"/>
    <n v="130"/>
    <n v="17"/>
    <n v="3.6"/>
    <n v="124.881"/>
    <n v="18.881"/>
    <n v="11048.605"/>
    <n v="10272.528"/>
  </r>
  <r>
    <x v="9"/>
    <n v="16"/>
    <x v="13"/>
    <n v="0"/>
    <n v="86"/>
    <n v="17"/>
    <n v="5.0999999999999996"/>
    <n v="81.619"/>
    <n v="17.585000000000001"/>
    <n v="7263.8890000000001"/>
    <n v="6567.69"/>
  </r>
  <r>
    <x v="9"/>
    <n v="16"/>
    <x v="14"/>
    <n v="0"/>
    <n v="109"/>
    <n v="17"/>
    <n v="4.0999999999999996"/>
    <n v="104.864"/>
    <n v="18.141999999999999"/>
    <n v="9308.9699999999993"/>
    <n v="8570.2150000000001"/>
  </r>
  <r>
    <x v="9"/>
    <n v="16"/>
    <x v="15"/>
    <n v="119"/>
    <n v="125"/>
    <n v="17"/>
    <n v="2.6"/>
    <n v="186.607"/>
    <n v="20.815000000000001"/>
    <n v="15996.537"/>
    <n v="15108.668"/>
  </r>
  <r>
    <x v="9"/>
    <n v="16"/>
    <x v="16"/>
    <n v="0"/>
    <n v="11"/>
    <n v="16"/>
    <n v="3.6"/>
    <n v="10.388"/>
    <n v="15.02"/>
    <n v="935.23"/>
    <n v="361.69400000000002"/>
  </r>
  <r>
    <x v="9"/>
    <n v="16"/>
    <x v="17"/>
    <n v="0"/>
    <n v="0"/>
    <n v="16"/>
    <n v="4.0999999999999996"/>
    <n v="0"/>
    <n v="16"/>
    <n v="0"/>
    <n v="0"/>
  </r>
  <r>
    <x v="9"/>
    <n v="16"/>
    <x v="18"/>
    <n v="0"/>
    <n v="0"/>
    <n v="16"/>
    <n v="2.1"/>
    <n v="0"/>
    <n v="16"/>
    <n v="0"/>
    <n v="0"/>
  </r>
  <r>
    <x v="9"/>
    <n v="16"/>
    <x v="19"/>
    <n v="0"/>
    <n v="0"/>
    <n v="16"/>
    <n v="2.1"/>
    <n v="0"/>
    <n v="16"/>
    <n v="0"/>
    <n v="0"/>
  </r>
  <r>
    <x v="9"/>
    <n v="16"/>
    <x v="20"/>
    <n v="0"/>
    <n v="0"/>
    <n v="15"/>
    <n v="2.1"/>
    <n v="0"/>
    <n v="15"/>
    <n v="0"/>
    <n v="0"/>
  </r>
  <r>
    <x v="9"/>
    <n v="16"/>
    <x v="21"/>
    <n v="0"/>
    <n v="0"/>
    <n v="13"/>
    <n v="2.1"/>
    <n v="0"/>
    <n v="13"/>
    <n v="0"/>
    <n v="0"/>
  </r>
  <r>
    <x v="9"/>
    <n v="16"/>
    <x v="22"/>
    <n v="0"/>
    <n v="0"/>
    <n v="11"/>
    <n v="6.2"/>
    <n v="0"/>
    <n v="11"/>
    <n v="0"/>
    <n v="0"/>
  </r>
  <r>
    <x v="9"/>
    <n v="16"/>
    <x v="23"/>
    <n v="0"/>
    <n v="0"/>
    <n v="9"/>
    <n v="3.1"/>
    <n v="0"/>
    <n v="9"/>
    <n v="0"/>
    <n v="0"/>
  </r>
  <r>
    <x v="9"/>
    <n v="17"/>
    <x v="0"/>
    <n v="0"/>
    <n v="0"/>
    <n v="9"/>
    <n v="2.6"/>
    <n v="0"/>
    <n v="9"/>
    <n v="0"/>
    <n v="0"/>
  </r>
  <r>
    <x v="9"/>
    <n v="17"/>
    <x v="1"/>
    <n v="0"/>
    <n v="0"/>
    <n v="8"/>
    <n v="2.1"/>
    <n v="0"/>
    <n v="8"/>
    <n v="0"/>
    <n v="0"/>
  </r>
  <r>
    <x v="9"/>
    <n v="17"/>
    <x v="2"/>
    <n v="0"/>
    <n v="0"/>
    <n v="8"/>
    <n v="2.1"/>
    <n v="0"/>
    <n v="8"/>
    <n v="0"/>
    <n v="0"/>
  </r>
  <r>
    <x v="9"/>
    <n v="17"/>
    <x v="3"/>
    <n v="0"/>
    <n v="0"/>
    <n v="7"/>
    <n v="3.6"/>
    <n v="0"/>
    <n v="7"/>
    <n v="0"/>
    <n v="0"/>
  </r>
  <r>
    <x v="9"/>
    <n v="17"/>
    <x v="4"/>
    <n v="0"/>
    <n v="0"/>
    <n v="8"/>
    <n v="5.0999999999999996"/>
    <n v="0"/>
    <n v="8"/>
    <n v="0"/>
    <n v="0"/>
  </r>
  <r>
    <x v="9"/>
    <n v="17"/>
    <x v="5"/>
    <n v="0"/>
    <n v="0"/>
    <n v="8"/>
    <n v="5.7"/>
    <n v="0"/>
    <n v="8"/>
    <n v="0"/>
    <n v="0"/>
  </r>
  <r>
    <x v="9"/>
    <n v="17"/>
    <x v="6"/>
    <n v="0"/>
    <n v="0"/>
    <n v="8"/>
    <n v="5.0999999999999996"/>
    <n v="0"/>
    <n v="8"/>
    <n v="0"/>
    <n v="0"/>
  </r>
  <r>
    <x v="9"/>
    <n v="17"/>
    <x v="7"/>
    <n v="27"/>
    <n v="100"/>
    <n v="9"/>
    <n v="5.7"/>
    <n v="113.98399999999999"/>
    <n v="9.86"/>
    <n v="10390.001"/>
    <n v="9628.1740000000009"/>
  </r>
  <r>
    <x v="9"/>
    <n v="17"/>
    <x v="8"/>
    <n v="442"/>
    <n v="168"/>
    <n v="10.199999999999999"/>
    <n v="7"/>
    <n v="443.92500000000001"/>
    <n v="17.323"/>
    <n v="38767.417999999998"/>
    <n v="37257.504000000001"/>
  </r>
  <r>
    <x v="9"/>
    <n v="17"/>
    <x v="9"/>
    <n v="628"/>
    <n v="151"/>
    <n v="11"/>
    <n v="8.1999999999999993"/>
    <n v="635.61900000000003"/>
    <n v="21.126000000000001"/>
    <n v="55224.07"/>
    <n v="53154.59"/>
  </r>
  <r>
    <x v="9"/>
    <n v="17"/>
    <x v="10"/>
    <n v="423"/>
    <n v="249"/>
    <n v="13"/>
    <n v="5.7"/>
    <n v="628.255"/>
    <n v="25.994"/>
    <n v="53658.961000000003"/>
    <n v="51646.671999999999"/>
  </r>
  <r>
    <x v="9"/>
    <n v="17"/>
    <x v="11"/>
    <n v="348"/>
    <n v="281"/>
    <n v="13"/>
    <n v="4.5999999999999996"/>
    <n v="618.01599999999996"/>
    <n v="27.545000000000002"/>
    <n v="52453.495999999999"/>
    <n v="50484.684000000001"/>
  </r>
  <r>
    <x v="9"/>
    <n v="17"/>
    <x v="12"/>
    <n v="287"/>
    <n v="301"/>
    <n v="13"/>
    <n v="7.2"/>
    <n v="581.66600000000005"/>
    <n v="23.312000000000001"/>
    <n v="50354"/>
    <n v="48459.73"/>
  </r>
  <r>
    <x v="9"/>
    <n v="17"/>
    <x v="13"/>
    <n v="0"/>
    <n v="137"/>
    <n v="13"/>
    <n v="8.6999999999999993"/>
    <n v="132.34299999999999"/>
    <n v="14.712999999999999"/>
    <n v="11931.779"/>
    <n v="11136.359"/>
  </r>
  <r>
    <x v="9"/>
    <n v="17"/>
    <x v="14"/>
    <n v="0"/>
    <n v="98"/>
    <n v="12"/>
    <n v="7.2"/>
    <n v="93.83"/>
    <n v="12.625"/>
    <n v="8538.7549999999992"/>
    <n v="7816.1940000000004"/>
  </r>
  <r>
    <x v="9"/>
    <n v="17"/>
    <x v="15"/>
    <n v="0"/>
    <n v="85"/>
    <n v="12"/>
    <n v="7.2"/>
    <n v="82.412000000000006"/>
    <n v="12.356999999999999"/>
    <n v="7508.6139999999996"/>
    <n v="6807.3969999999999"/>
  </r>
  <r>
    <x v="9"/>
    <n v="17"/>
    <x v="16"/>
    <n v="0"/>
    <n v="31"/>
    <n v="11"/>
    <n v="6.7"/>
    <n v="29.696000000000002"/>
    <n v="10.334"/>
    <n v="2729.893"/>
    <n v="2122.96"/>
  </r>
  <r>
    <x v="9"/>
    <n v="17"/>
    <x v="17"/>
    <n v="0"/>
    <n v="0"/>
    <n v="10"/>
    <n v="4.5999999999999996"/>
    <n v="0"/>
    <n v="10"/>
    <n v="0"/>
    <n v="0"/>
  </r>
  <r>
    <x v="9"/>
    <n v="17"/>
    <x v="18"/>
    <n v="0"/>
    <n v="0"/>
    <n v="9"/>
    <n v="3.6"/>
    <n v="0"/>
    <n v="9"/>
    <n v="0"/>
    <n v="0"/>
  </r>
  <r>
    <x v="9"/>
    <n v="17"/>
    <x v="19"/>
    <n v="0"/>
    <n v="0"/>
    <n v="9"/>
    <n v="5.7"/>
    <n v="0"/>
    <n v="9"/>
    <n v="0"/>
    <n v="0"/>
  </r>
  <r>
    <x v="9"/>
    <n v="17"/>
    <x v="20"/>
    <n v="0"/>
    <n v="0"/>
    <n v="7"/>
    <n v="5.7"/>
    <n v="0"/>
    <n v="7"/>
    <n v="0"/>
    <n v="0"/>
  </r>
  <r>
    <x v="9"/>
    <n v="17"/>
    <x v="21"/>
    <n v="0"/>
    <n v="0"/>
    <n v="7"/>
    <n v="4.5999999999999996"/>
    <n v="0"/>
    <n v="7"/>
    <n v="0"/>
    <n v="0"/>
  </r>
  <r>
    <x v="9"/>
    <n v="17"/>
    <x v="22"/>
    <n v="0"/>
    <n v="0"/>
    <n v="7"/>
    <n v="6.2"/>
    <n v="0"/>
    <n v="7"/>
    <n v="0"/>
    <n v="0"/>
  </r>
  <r>
    <x v="9"/>
    <n v="17"/>
    <x v="23"/>
    <n v="0"/>
    <n v="0"/>
    <n v="7"/>
    <n v="4.5999999999999996"/>
    <n v="0"/>
    <n v="7"/>
    <n v="0"/>
    <n v="0"/>
  </r>
  <r>
    <x v="9"/>
    <n v="18"/>
    <x v="0"/>
    <n v="0"/>
    <n v="0"/>
    <n v="6"/>
    <n v="5.0999999999999996"/>
    <n v="0"/>
    <n v="6"/>
    <n v="0"/>
    <n v="0"/>
  </r>
  <r>
    <x v="9"/>
    <n v="18"/>
    <x v="1"/>
    <n v="0"/>
    <n v="0"/>
    <n v="6"/>
    <n v="4.5999999999999996"/>
    <n v="0"/>
    <n v="6"/>
    <n v="0"/>
    <n v="0"/>
  </r>
  <r>
    <x v="9"/>
    <n v="18"/>
    <x v="2"/>
    <n v="0"/>
    <n v="0"/>
    <n v="5"/>
    <n v="4.0999999999999996"/>
    <n v="0"/>
    <n v="5"/>
    <n v="0"/>
    <n v="0"/>
  </r>
  <r>
    <x v="9"/>
    <n v="18"/>
    <x v="3"/>
    <n v="0"/>
    <n v="0"/>
    <n v="4"/>
    <n v="3.1"/>
    <n v="0"/>
    <n v="4"/>
    <n v="0"/>
    <n v="0"/>
  </r>
  <r>
    <x v="9"/>
    <n v="18"/>
    <x v="4"/>
    <n v="0"/>
    <n v="0"/>
    <n v="4"/>
    <n v="3.1"/>
    <n v="0"/>
    <n v="4"/>
    <n v="0"/>
    <n v="0"/>
  </r>
  <r>
    <x v="9"/>
    <n v="18"/>
    <x v="5"/>
    <n v="0"/>
    <n v="0"/>
    <n v="4"/>
    <n v="3.6"/>
    <n v="0"/>
    <n v="4"/>
    <n v="0"/>
    <n v="0"/>
  </r>
  <r>
    <x v="9"/>
    <n v="18"/>
    <x v="6"/>
    <n v="0"/>
    <n v="0"/>
    <n v="4"/>
    <n v="3.6"/>
    <n v="0"/>
    <n v="4"/>
    <n v="0"/>
    <n v="0"/>
  </r>
  <r>
    <x v="9"/>
    <n v="18"/>
    <x v="7"/>
    <n v="200"/>
    <n v="109"/>
    <n v="6"/>
    <n v="4.5999999999999996"/>
    <n v="196.61799999999999"/>
    <n v="8.8919999999999995"/>
    <n v="17364.294999999998"/>
    <n v="16444.050999999999"/>
  </r>
  <r>
    <x v="9"/>
    <n v="18"/>
    <x v="8"/>
    <n v="535"/>
    <n v="134"/>
    <n v="8"/>
    <n v="4.5999999999999996"/>
    <n v="459.053"/>
    <n v="17.664000000000001"/>
    <n v="39876.483999999997"/>
    <n v="38331.762000000002"/>
  </r>
  <r>
    <x v="9"/>
    <n v="18"/>
    <x v="9"/>
    <n v="610"/>
    <n v="157"/>
    <n v="8"/>
    <n v="5.7"/>
    <n v="627.36900000000003"/>
    <n v="20.582999999999998"/>
    <n v="54642.133000000002"/>
    <n v="52594.016000000003"/>
  </r>
  <r>
    <x v="9"/>
    <n v="18"/>
    <x v="10"/>
    <n v="695"/>
    <n v="158"/>
    <n v="10"/>
    <n v="3.6"/>
    <n v="763.726"/>
    <n v="30.013000000000002"/>
    <n v="63935.785000000003"/>
    <n v="61532.722999999998"/>
  </r>
  <r>
    <x v="9"/>
    <n v="18"/>
    <x v="11"/>
    <n v="679"/>
    <n v="173"/>
    <n v="11"/>
    <n v="3.6"/>
    <n v="796.25"/>
    <n v="32.216999999999999"/>
    <n v="66035.226999999999"/>
    <n v="63547.906000000003"/>
  </r>
  <r>
    <x v="9"/>
    <n v="18"/>
    <x v="12"/>
    <n v="663"/>
    <n v="173"/>
    <n v="12"/>
    <n v="4.0999999999999996"/>
    <n v="766.87300000000005"/>
    <n v="31.648"/>
    <n v="63737.726999999999"/>
    <n v="61342.535000000003"/>
  </r>
  <r>
    <x v="9"/>
    <n v="18"/>
    <x v="13"/>
    <n v="712"/>
    <n v="128"/>
    <n v="12"/>
    <n v="4.0999999999999996"/>
    <n v="696.18499999999995"/>
    <n v="29.853000000000002"/>
    <n v="58139.891000000003"/>
    <n v="55961.644999999997"/>
  </r>
  <r>
    <x v="9"/>
    <n v="18"/>
    <x v="14"/>
    <n v="668"/>
    <n v="106"/>
    <n v="12"/>
    <n v="3.1"/>
    <n v="541.98299999999995"/>
    <n v="27.343"/>
    <n v="45216.402000000002"/>
    <n v="43498.211000000003"/>
  </r>
  <r>
    <x v="9"/>
    <n v="18"/>
    <x v="15"/>
    <n v="527"/>
    <n v="75"/>
    <n v="12"/>
    <n v="2.6"/>
    <n v="319.38299999999998"/>
    <n v="21.407"/>
    <n v="26265.838"/>
    <n v="25119.315999999999"/>
  </r>
  <r>
    <x v="9"/>
    <n v="18"/>
    <x v="16"/>
    <n v="193"/>
    <n v="34"/>
    <n v="11"/>
    <n v="2.1"/>
    <n v="84.305999999999997"/>
    <n v="12.855"/>
    <n v="6568.2979999999998"/>
    <n v="5886.25"/>
  </r>
  <r>
    <x v="9"/>
    <n v="18"/>
    <x v="17"/>
    <n v="0"/>
    <n v="0"/>
    <n v="7"/>
    <n v="2.1"/>
    <n v="0"/>
    <n v="7"/>
    <n v="0"/>
    <n v="0"/>
  </r>
  <r>
    <x v="9"/>
    <n v="18"/>
    <x v="18"/>
    <n v="0"/>
    <n v="0"/>
    <n v="4"/>
    <n v="1.9"/>
    <n v="0"/>
    <n v="4"/>
    <n v="0"/>
    <n v="0"/>
  </r>
  <r>
    <x v="9"/>
    <n v="18"/>
    <x v="19"/>
    <n v="0"/>
    <n v="0"/>
    <n v="2"/>
    <n v="1.7"/>
    <n v="0"/>
    <n v="2"/>
    <n v="0"/>
    <n v="0"/>
  </r>
  <r>
    <x v="9"/>
    <n v="18"/>
    <x v="20"/>
    <n v="0"/>
    <n v="0"/>
    <n v="1"/>
    <n v="1.5"/>
    <n v="0"/>
    <n v="1"/>
    <n v="0"/>
    <n v="0"/>
  </r>
  <r>
    <x v="9"/>
    <n v="18"/>
    <x v="21"/>
    <n v="0"/>
    <n v="0"/>
    <n v="1"/>
    <n v="1.5"/>
    <n v="0"/>
    <n v="1"/>
    <n v="0"/>
    <n v="0"/>
  </r>
  <r>
    <x v="9"/>
    <n v="18"/>
    <x v="22"/>
    <n v="0"/>
    <n v="0"/>
    <n v="0"/>
    <n v="2.1"/>
    <n v="0"/>
    <n v="0"/>
    <n v="0"/>
    <n v="0"/>
  </r>
  <r>
    <x v="9"/>
    <n v="18"/>
    <x v="23"/>
    <n v="0"/>
    <n v="0"/>
    <n v="0"/>
    <n v="1.8"/>
    <n v="0"/>
    <n v="0"/>
    <n v="0"/>
    <n v="0"/>
  </r>
  <r>
    <x v="9"/>
    <n v="19"/>
    <x v="0"/>
    <n v="0"/>
    <n v="0"/>
    <n v="-1"/>
    <n v="1.5"/>
    <n v="0"/>
    <n v="-1"/>
    <n v="0"/>
    <n v="0"/>
  </r>
  <r>
    <x v="9"/>
    <n v="19"/>
    <x v="1"/>
    <n v="0"/>
    <n v="0"/>
    <n v="-1"/>
    <n v="1.8"/>
    <n v="0"/>
    <n v="-1"/>
    <n v="0"/>
    <n v="0"/>
  </r>
  <r>
    <x v="9"/>
    <n v="19"/>
    <x v="2"/>
    <n v="0"/>
    <n v="0"/>
    <n v="-1"/>
    <n v="2"/>
    <n v="0"/>
    <n v="-1"/>
    <n v="0"/>
    <n v="0"/>
  </r>
  <r>
    <x v="9"/>
    <n v="19"/>
    <x v="3"/>
    <n v="0"/>
    <n v="0"/>
    <n v="-1"/>
    <n v="2.2999999999999998"/>
    <n v="0"/>
    <n v="-1"/>
    <n v="0"/>
    <n v="0"/>
  </r>
  <r>
    <x v="9"/>
    <n v="19"/>
    <x v="4"/>
    <n v="0"/>
    <n v="0"/>
    <n v="-2"/>
    <n v="2.6"/>
    <n v="0"/>
    <n v="-2"/>
    <n v="0"/>
    <n v="0"/>
  </r>
  <r>
    <x v="9"/>
    <n v="19"/>
    <x v="5"/>
    <n v="0"/>
    <n v="0"/>
    <n v="-2"/>
    <n v="2.8"/>
    <n v="0"/>
    <n v="-2"/>
    <n v="0"/>
    <n v="0"/>
  </r>
  <r>
    <x v="9"/>
    <n v="19"/>
    <x v="6"/>
    <n v="0"/>
    <n v="0"/>
    <n v="-1"/>
    <n v="3.1"/>
    <n v="0"/>
    <n v="-1"/>
    <n v="0"/>
    <n v="0"/>
  </r>
  <r>
    <x v="9"/>
    <n v="19"/>
    <x v="7"/>
    <n v="301"/>
    <n v="104"/>
    <n v="3"/>
    <n v="3.3"/>
    <n v="227.74700000000001"/>
    <n v="7.17"/>
    <n v="19968.447"/>
    <n v="18984.798999999999"/>
  </r>
  <r>
    <x v="9"/>
    <n v="19"/>
    <x v="8"/>
    <n v="504"/>
    <n v="135"/>
    <n v="11"/>
    <n v="3.6"/>
    <n v="441.68400000000003"/>
    <n v="21.478999999999999"/>
    <n v="37710.934000000001"/>
    <n v="36233.792999999998"/>
  </r>
  <r>
    <x v="9"/>
    <n v="19"/>
    <x v="9"/>
    <n v="592"/>
    <n v="156"/>
    <n v="13"/>
    <n v="4.5999999999999996"/>
    <n v="608.61099999999999"/>
    <n v="26.847999999999999"/>
    <n v="51471.101999999999"/>
    <n v="49537.358999999997"/>
  </r>
  <r>
    <x v="9"/>
    <n v="19"/>
    <x v="10"/>
    <n v="641"/>
    <n v="187"/>
    <n v="13"/>
    <n v="5.0999999999999996"/>
    <n v="748.49800000000005"/>
    <n v="29.513000000000002"/>
    <n v="62817.254000000001"/>
    <n v="60458.468999999997"/>
  </r>
  <r>
    <x v="9"/>
    <n v="19"/>
    <x v="11"/>
    <n v="517"/>
    <n v="229"/>
    <n v="14"/>
    <n v="5.7"/>
    <n v="713.35900000000004"/>
    <n v="29.001000000000001"/>
    <n v="60099.074000000001"/>
    <n v="57846.112999999998"/>
  </r>
  <r>
    <x v="9"/>
    <n v="19"/>
    <x v="12"/>
    <n v="610"/>
    <n v="185"/>
    <n v="15"/>
    <n v="5.0999999999999996"/>
    <n v="733.26700000000005"/>
    <n v="31.422999999999998"/>
    <n v="61011.101999999999"/>
    <n v="58722.913999999997"/>
  </r>
  <r>
    <x v="9"/>
    <n v="19"/>
    <x v="13"/>
    <n v="463"/>
    <n v="203"/>
    <n v="16"/>
    <n v="3.6"/>
    <n v="585.702"/>
    <n v="31.7"/>
    <n v="48541.313000000002"/>
    <n v="46710.195"/>
  </r>
  <r>
    <x v="9"/>
    <n v="19"/>
    <x v="14"/>
    <n v="504"/>
    <n v="151"/>
    <n v="15"/>
    <n v="4.5999999999999996"/>
    <n v="485.387"/>
    <n v="26.344999999999999"/>
    <n v="40798.438000000002"/>
    <n v="39224.457000000002"/>
  </r>
  <r>
    <x v="9"/>
    <n v="19"/>
    <x v="15"/>
    <n v="204"/>
    <n v="117"/>
    <n v="14"/>
    <n v="3.6"/>
    <n v="218.678"/>
    <n v="19.5"/>
    <n v="18634.046999999999"/>
    <n v="17683.175999999999"/>
  </r>
  <r>
    <x v="9"/>
    <n v="19"/>
    <x v="16"/>
    <n v="181"/>
    <n v="38"/>
    <n v="13"/>
    <n v="2.1"/>
    <n v="86.061999999999998"/>
    <n v="14.436"/>
    <n v="6745.3919999999998"/>
    <n v="6059.7560000000003"/>
  </r>
  <r>
    <x v="9"/>
    <n v="19"/>
    <x v="17"/>
    <n v="0"/>
    <n v="0"/>
    <n v="11"/>
    <n v="3.1"/>
    <n v="0"/>
    <n v="11"/>
    <n v="0"/>
    <n v="0"/>
  </r>
  <r>
    <x v="9"/>
    <n v="19"/>
    <x v="18"/>
    <n v="0"/>
    <n v="0"/>
    <n v="10"/>
    <n v="3.1"/>
    <n v="0"/>
    <n v="10"/>
    <n v="0"/>
    <n v="0"/>
  </r>
  <r>
    <x v="9"/>
    <n v="19"/>
    <x v="19"/>
    <n v="0"/>
    <n v="0"/>
    <n v="10"/>
    <n v="2.6"/>
    <n v="0"/>
    <n v="10"/>
    <n v="0"/>
    <n v="0"/>
  </r>
  <r>
    <x v="9"/>
    <n v="19"/>
    <x v="20"/>
    <n v="0"/>
    <n v="0"/>
    <n v="11"/>
    <n v="2.6"/>
    <n v="0"/>
    <n v="11"/>
    <n v="0"/>
    <n v="0"/>
  </r>
  <r>
    <x v="9"/>
    <n v="19"/>
    <x v="21"/>
    <n v="0"/>
    <n v="0"/>
    <n v="9"/>
    <n v="2.1"/>
    <n v="0"/>
    <n v="9"/>
    <n v="0"/>
    <n v="0"/>
  </r>
  <r>
    <x v="9"/>
    <n v="19"/>
    <x v="22"/>
    <n v="0"/>
    <n v="0"/>
    <n v="9"/>
    <n v="1.5"/>
    <n v="0"/>
    <n v="9"/>
    <n v="0"/>
    <n v="0"/>
  </r>
  <r>
    <x v="9"/>
    <n v="19"/>
    <x v="23"/>
    <n v="0"/>
    <n v="0"/>
    <n v="6"/>
    <n v="1.4"/>
    <n v="0"/>
    <n v="6"/>
    <n v="0"/>
    <n v="0"/>
  </r>
  <r>
    <x v="9"/>
    <n v="20"/>
    <x v="0"/>
    <n v="0"/>
    <n v="0"/>
    <n v="5"/>
    <n v="2.8"/>
    <n v="0"/>
    <n v="5"/>
    <n v="0"/>
    <n v="0"/>
  </r>
  <r>
    <x v="9"/>
    <n v="20"/>
    <x v="1"/>
    <n v="0"/>
    <n v="0"/>
    <n v="4"/>
    <n v="1.7"/>
    <n v="0"/>
    <n v="4"/>
    <n v="0"/>
    <n v="0"/>
  </r>
  <r>
    <x v="9"/>
    <n v="20"/>
    <x v="2"/>
    <n v="0"/>
    <n v="0"/>
    <n v="4"/>
    <n v="1.1000000000000001"/>
    <n v="0"/>
    <n v="4"/>
    <n v="0"/>
    <n v="0"/>
  </r>
  <r>
    <x v="9"/>
    <n v="20"/>
    <x v="3"/>
    <n v="0"/>
    <n v="0"/>
    <n v="4"/>
    <n v="1.5"/>
    <n v="0"/>
    <n v="4"/>
    <n v="0"/>
    <n v="0"/>
  </r>
  <r>
    <x v="9"/>
    <n v="20"/>
    <x v="4"/>
    <n v="0"/>
    <n v="0"/>
    <n v="4"/>
    <n v="0.9"/>
    <n v="0"/>
    <n v="4"/>
    <n v="0"/>
    <n v="0"/>
  </r>
  <r>
    <x v="9"/>
    <n v="20"/>
    <x v="5"/>
    <n v="0"/>
    <n v="0"/>
    <n v="4"/>
    <n v="1.3"/>
    <n v="0"/>
    <n v="4"/>
    <n v="0"/>
    <n v="0"/>
  </r>
  <r>
    <x v="9"/>
    <n v="20"/>
    <x v="6"/>
    <n v="0"/>
    <n v="0"/>
    <n v="6"/>
    <n v="1.7"/>
    <n v="0"/>
    <n v="6"/>
    <n v="0"/>
    <n v="0"/>
  </r>
  <r>
    <x v="9"/>
    <n v="20"/>
    <x v="7"/>
    <n v="0"/>
    <n v="66"/>
    <n v="8"/>
    <n v="1.1000000000000001"/>
    <n v="63.953000000000003"/>
    <n v="7.351"/>
    <n v="5956.1679999999997"/>
    <n v="5286.4350000000004"/>
  </r>
  <r>
    <x v="9"/>
    <n v="20"/>
    <x v="8"/>
    <n v="343"/>
    <n v="179"/>
    <n v="13"/>
    <n v="4.0999999999999996"/>
    <n v="393.14"/>
    <n v="21.295000000000002"/>
    <n v="33776.546999999999"/>
    <n v="32418.096000000001"/>
  </r>
  <r>
    <x v="9"/>
    <n v="20"/>
    <x v="9"/>
    <n v="592"/>
    <n v="159"/>
    <n v="14"/>
    <n v="2.6"/>
    <n v="610.54200000000003"/>
    <n v="30.98"/>
    <n v="50615.972999999998"/>
    <n v="48712.483999999997"/>
  </r>
  <r>
    <x v="9"/>
    <n v="20"/>
    <x v="10"/>
    <n v="556"/>
    <n v="197"/>
    <n v="16"/>
    <n v="3.1"/>
    <n v="685.79499999999996"/>
    <n v="34.74"/>
    <n v="56114.438000000002"/>
    <n v="54012.050999999999"/>
  </r>
  <r>
    <x v="9"/>
    <n v="20"/>
    <x v="11"/>
    <n v="685"/>
    <n v="163"/>
    <n v="18"/>
    <n v="2.1"/>
    <n v="786.28499999999997"/>
    <n v="42.17"/>
    <n v="62039.144999999997"/>
    <n v="59710.91"/>
  </r>
  <r>
    <x v="9"/>
    <n v="20"/>
    <x v="12"/>
    <n v="657"/>
    <n v="166"/>
    <n v="19"/>
    <n v="5.7"/>
    <n v="750.04100000000005"/>
    <n v="34.880000000000003"/>
    <n v="61347.535000000003"/>
    <n v="59046.281000000003"/>
  </r>
  <r>
    <x v="9"/>
    <n v="20"/>
    <x v="13"/>
    <n v="653"/>
    <n v="149"/>
    <n v="19"/>
    <n v="4.5999999999999996"/>
    <n v="670.39"/>
    <n v="35.100999999999999"/>
    <n v="54569.93"/>
    <n v="52524.453000000001"/>
  </r>
  <r>
    <x v="9"/>
    <n v="20"/>
    <x v="14"/>
    <n v="586"/>
    <n v="119"/>
    <n v="18"/>
    <n v="3.6"/>
    <n v="501.709"/>
    <n v="31.355"/>
    <n v="41070.370999999999"/>
    <n v="39487.707000000002"/>
  </r>
  <r>
    <x v="9"/>
    <n v="20"/>
    <x v="15"/>
    <n v="458"/>
    <n v="97"/>
    <n v="19"/>
    <n v="3.6"/>
    <n v="308.52300000000002"/>
    <n v="26.896000000000001"/>
    <n v="24850.778999999999"/>
    <n v="23742.032999999999"/>
  </r>
  <r>
    <x v="9"/>
    <n v="20"/>
    <x v="16"/>
    <n v="137"/>
    <n v="29"/>
    <n v="17"/>
    <n v="3.1"/>
    <n v="66.302999999999997"/>
    <n v="18.030999999999999"/>
    <n v="5124.7389999999996"/>
    <n v="4471.5290000000005"/>
  </r>
  <r>
    <x v="9"/>
    <n v="20"/>
    <x v="17"/>
    <n v="0"/>
    <n v="0"/>
    <n v="12"/>
    <n v="2.6"/>
    <n v="0"/>
    <n v="12"/>
    <n v="0"/>
    <n v="0"/>
  </r>
  <r>
    <x v="9"/>
    <n v="20"/>
    <x v="18"/>
    <n v="0"/>
    <n v="0"/>
    <n v="9"/>
    <n v="2"/>
    <n v="0"/>
    <n v="9"/>
    <n v="0"/>
    <n v="0"/>
  </r>
  <r>
    <x v="9"/>
    <n v="20"/>
    <x v="19"/>
    <n v="0"/>
    <n v="0"/>
    <n v="7"/>
    <n v="1.5"/>
    <n v="0"/>
    <n v="7"/>
    <n v="0"/>
    <n v="0"/>
  </r>
  <r>
    <x v="9"/>
    <n v="20"/>
    <x v="20"/>
    <n v="0"/>
    <n v="0"/>
    <n v="6.6"/>
    <n v="2.9"/>
    <n v="0"/>
    <n v="6.6"/>
    <n v="0"/>
    <n v="0"/>
  </r>
  <r>
    <x v="9"/>
    <n v="20"/>
    <x v="21"/>
    <n v="0"/>
    <n v="0"/>
    <n v="6"/>
    <n v="3.1"/>
    <n v="0"/>
    <n v="6"/>
    <n v="0"/>
    <n v="0"/>
  </r>
  <r>
    <x v="9"/>
    <n v="20"/>
    <x v="22"/>
    <n v="0"/>
    <n v="0"/>
    <n v="5"/>
    <n v="3.2"/>
    <n v="0"/>
    <n v="5"/>
    <n v="0"/>
    <n v="0"/>
  </r>
  <r>
    <x v="9"/>
    <n v="20"/>
    <x v="23"/>
    <n v="0"/>
    <n v="0"/>
    <n v="4"/>
    <n v="3.3"/>
    <n v="0"/>
    <n v="4"/>
    <n v="0"/>
    <n v="0"/>
  </r>
  <r>
    <x v="9"/>
    <n v="21"/>
    <x v="0"/>
    <n v="0"/>
    <n v="0"/>
    <n v="4"/>
    <n v="3.5"/>
    <n v="0"/>
    <n v="4"/>
    <n v="0"/>
    <n v="0"/>
  </r>
  <r>
    <x v="9"/>
    <n v="21"/>
    <x v="1"/>
    <n v="0"/>
    <n v="0"/>
    <n v="4"/>
    <n v="3.7"/>
    <n v="0"/>
    <n v="4"/>
    <n v="0"/>
    <n v="0"/>
  </r>
  <r>
    <x v="9"/>
    <n v="21"/>
    <x v="2"/>
    <n v="0"/>
    <n v="0"/>
    <n v="4"/>
    <n v="3.9"/>
    <n v="0"/>
    <n v="4"/>
    <n v="0"/>
    <n v="0"/>
  </r>
  <r>
    <x v="9"/>
    <n v="21"/>
    <x v="3"/>
    <n v="0"/>
    <n v="0"/>
    <n v="3"/>
    <n v="3.9"/>
    <n v="0"/>
    <n v="3"/>
    <n v="0"/>
    <n v="0"/>
  </r>
  <r>
    <x v="9"/>
    <n v="21"/>
    <x v="4"/>
    <n v="0"/>
    <n v="0"/>
    <n v="3"/>
    <n v="4.0999999999999996"/>
    <n v="0"/>
    <n v="3"/>
    <n v="0"/>
    <n v="0"/>
  </r>
  <r>
    <x v="9"/>
    <n v="21"/>
    <x v="5"/>
    <n v="0"/>
    <n v="0"/>
    <n v="3"/>
    <n v="4.3"/>
    <n v="0"/>
    <n v="3"/>
    <n v="0"/>
    <n v="0"/>
  </r>
  <r>
    <x v="9"/>
    <n v="21"/>
    <x v="6"/>
    <n v="0"/>
    <n v="0"/>
    <n v="3"/>
    <n v="4.7"/>
    <n v="0"/>
    <n v="3"/>
    <n v="0"/>
    <n v="0"/>
  </r>
  <r>
    <x v="9"/>
    <n v="21"/>
    <x v="7"/>
    <n v="276"/>
    <n v="98"/>
    <n v="7"/>
    <n v="4"/>
    <n v="211.29"/>
    <n v="10.491"/>
    <n v="18257.241999999998"/>
    <n v="17315.518"/>
  </r>
  <r>
    <x v="9"/>
    <n v="21"/>
    <x v="8"/>
    <n v="493"/>
    <n v="131"/>
    <n v="12"/>
    <n v="5.9"/>
    <n v="429.13600000000002"/>
    <n v="19.798999999999999"/>
    <n v="36896.292999999998"/>
    <n v="35444.160000000003"/>
  </r>
  <r>
    <x v="9"/>
    <n v="21"/>
    <x v="9"/>
    <n v="641"/>
    <n v="137"/>
    <n v="18"/>
    <n v="4.7"/>
    <n v="623.54499999999996"/>
    <n v="32.027000000000001"/>
    <n v="51397.843999999997"/>
    <n v="49466.703000000001"/>
  </r>
  <r>
    <x v="9"/>
    <n v="21"/>
    <x v="10"/>
    <n v="713"/>
    <n v="152"/>
    <n v="21"/>
    <n v="4.5999999999999996"/>
    <n v="765.77"/>
    <n v="39.000999999999998"/>
    <n v="61309.976999999999"/>
    <n v="59010.184000000001"/>
  </r>
  <r>
    <x v="9"/>
    <n v="21"/>
    <x v="11"/>
    <n v="685"/>
    <n v="167"/>
    <n v="22"/>
    <n v="4.0999999999999996"/>
    <n v="788.52099999999996"/>
    <n v="41.826000000000001"/>
    <n v="62320.343999999997"/>
    <n v="59981.09"/>
  </r>
  <r>
    <x v="9"/>
    <n v="21"/>
    <x v="12"/>
    <n v="681"/>
    <n v="155"/>
    <n v="23"/>
    <n v="5.7"/>
    <n v="755.73800000000006"/>
    <n v="39.043999999999997"/>
    <n v="60534.167999999998"/>
    <n v="58264.438000000002"/>
  </r>
  <r>
    <x v="9"/>
    <n v="21"/>
    <x v="13"/>
    <n v="641"/>
    <n v="153"/>
    <n v="23"/>
    <n v="5.7"/>
    <n v="663.53700000000003"/>
    <n v="37.070999999999998"/>
    <n v="53480.391000000003"/>
    <n v="51474.574000000001"/>
  </r>
  <r>
    <x v="9"/>
    <n v="21"/>
    <x v="14"/>
    <n v="544"/>
    <n v="133"/>
    <n v="21"/>
    <n v="6.2"/>
    <n v="486.59"/>
    <n v="30.65"/>
    <n v="39987.491999999998"/>
    <n v="38439.262000000002"/>
  </r>
  <r>
    <x v="9"/>
    <n v="21"/>
    <x v="15"/>
    <n v="429"/>
    <n v="92"/>
    <n v="21"/>
    <n v="6.2"/>
    <n v="289.57600000000002"/>
    <n v="26.4"/>
    <n v="23365.817999999999"/>
    <n v="22295.98"/>
  </r>
  <r>
    <x v="9"/>
    <n v="21"/>
    <x v="16"/>
    <n v="172"/>
    <n v="31"/>
    <n v="19"/>
    <n v="6.7"/>
    <n v="75.838999999999999"/>
    <n v="19.670999999999999"/>
    <n v="5731.8490000000002"/>
    <n v="5066.5959999999995"/>
  </r>
  <r>
    <x v="9"/>
    <n v="21"/>
    <x v="17"/>
    <n v="0"/>
    <n v="0"/>
    <n v="18"/>
    <n v="5.7"/>
    <n v="0"/>
    <n v="18"/>
    <n v="0"/>
    <n v="0"/>
  </r>
  <r>
    <x v="9"/>
    <n v="21"/>
    <x v="18"/>
    <n v="0"/>
    <n v="0"/>
    <n v="17"/>
    <n v="4.0999999999999996"/>
    <n v="0"/>
    <n v="17"/>
    <n v="0"/>
    <n v="0"/>
  </r>
  <r>
    <x v="9"/>
    <n v="21"/>
    <x v="19"/>
    <n v="0"/>
    <n v="0"/>
    <n v="18"/>
    <n v="4.5999999999999996"/>
    <n v="0"/>
    <n v="18"/>
    <n v="0"/>
    <n v="0"/>
  </r>
  <r>
    <x v="9"/>
    <n v="21"/>
    <x v="20"/>
    <n v="0"/>
    <n v="0"/>
    <n v="17"/>
    <n v="4.0999999999999996"/>
    <n v="0"/>
    <n v="17"/>
    <n v="0"/>
    <n v="0"/>
  </r>
  <r>
    <x v="9"/>
    <n v="21"/>
    <x v="21"/>
    <n v="0"/>
    <n v="0"/>
    <n v="17"/>
    <n v="4.0999999999999996"/>
    <n v="0"/>
    <n v="17"/>
    <n v="0"/>
    <n v="0"/>
  </r>
  <r>
    <x v="9"/>
    <n v="21"/>
    <x v="22"/>
    <n v="0"/>
    <n v="0"/>
    <n v="17"/>
    <n v="4.5999999999999996"/>
    <n v="0"/>
    <n v="17"/>
    <n v="0"/>
    <n v="0"/>
  </r>
  <r>
    <x v="9"/>
    <n v="21"/>
    <x v="23"/>
    <n v="0"/>
    <n v="0"/>
    <n v="17"/>
    <n v="4.0999999999999996"/>
    <n v="0"/>
    <n v="17"/>
    <n v="0"/>
    <n v="0"/>
  </r>
  <r>
    <x v="9"/>
    <n v="22"/>
    <x v="0"/>
    <n v="0"/>
    <n v="0"/>
    <n v="15"/>
    <n v="1.5"/>
    <n v="0"/>
    <n v="15"/>
    <n v="0"/>
    <n v="0"/>
  </r>
  <r>
    <x v="9"/>
    <n v="22"/>
    <x v="1"/>
    <n v="0"/>
    <n v="0"/>
    <n v="13"/>
    <n v="1.5"/>
    <n v="0"/>
    <n v="13"/>
    <n v="0"/>
    <n v="0"/>
  </r>
  <r>
    <x v="9"/>
    <n v="22"/>
    <x v="2"/>
    <n v="0"/>
    <n v="0"/>
    <n v="12"/>
    <n v="1.5"/>
    <n v="0"/>
    <n v="12"/>
    <n v="0"/>
    <n v="0"/>
  </r>
  <r>
    <x v="9"/>
    <n v="22"/>
    <x v="3"/>
    <n v="0"/>
    <n v="0"/>
    <n v="11"/>
    <n v="1.5"/>
    <n v="0"/>
    <n v="11"/>
    <n v="0"/>
    <n v="0"/>
  </r>
  <r>
    <x v="9"/>
    <n v="22"/>
    <x v="4"/>
    <n v="0"/>
    <n v="0"/>
    <n v="10.1"/>
    <n v="1.5"/>
    <n v="0"/>
    <n v="10.1"/>
    <n v="0"/>
    <n v="0"/>
  </r>
  <r>
    <x v="9"/>
    <n v="22"/>
    <x v="5"/>
    <n v="0"/>
    <n v="0"/>
    <n v="9"/>
    <n v="1.5"/>
    <n v="0"/>
    <n v="9"/>
    <n v="0"/>
    <n v="0"/>
  </r>
  <r>
    <x v="9"/>
    <n v="22"/>
    <x v="6"/>
    <n v="106"/>
    <n v="6"/>
    <n v="9"/>
    <n v="1.5"/>
    <n v="27.652000000000001"/>
    <n v="7.694"/>
    <n v="1945.2529999999999"/>
    <n v="1353.056"/>
  </r>
  <r>
    <x v="9"/>
    <n v="22"/>
    <x v="7"/>
    <n v="304"/>
    <n v="94"/>
    <n v="14"/>
    <n v="1.5"/>
    <n v="216.47499999999999"/>
    <n v="19.004000000000001"/>
    <n v="17911.157999999999"/>
    <n v="16977.791000000001"/>
  </r>
  <r>
    <x v="9"/>
    <n v="22"/>
    <x v="8"/>
    <n v="543"/>
    <n v="122"/>
    <n v="16"/>
    <n v="2.1"/>
    <n v="445.85899999999998"/>
    <n v="28.428999999999998"/>
    <n v="36749.754000000001"/>
    <n v="35302.093999999997"/>
  </r>
  <r>
    <x v="9"/>
    <n v="22"/>
    <x v="9"/>
    <n v="562"/>
    <n v="167"/>
    <n v="17"/>
    <n v="3.1"/>
    <n v="595.37300000000005"/>
    <n v="32.798999999999999"/>
    <n v="48918.883000000002"/>
    <n v="47074.703000000001"/>
  </r>
  <r>
    <x v="9"/>
    <n v="22"/>
    <x v="10"/>
    <n v="586"/>
    <n v="191"/>
    <n v="18"/>
    <n v="2.6"/>
    <n v="700.23400000000004"/>
    <n v="38.082999999999998"/>
    <n v="56336.211000000003"/>
    <n v="54225.586000000003"/>
  </r>
  <r>
    <x v="9"/>
    <n v="22"/>
    <x v="11"/>
    <n v="625"/>
    <n v="189"/>
    <n v="19"/>
    <n v="2.1"/>
    <n v="759.09699999999998"/>
    <n v="42.423999999999999"/>
    <n v="59813.421999999999"/>
    <n v="57571.434000000001"/>
  </r>
  <r>
    <x v="9"/>
    <n v="22"/>
    <x v="12"/>
    <n v="556"/>
    <n v="214"/>
    <n v="19"/>
    <n v="1.5"/>
    <n v="711.74400000000003"/>
    <n v="43.448999999999998"/>
    <n v="55762.328000000001"/>
    <n v="53672.987999999998"/>
  </r>
  <r>
    <x v="9"/>
    <n v="22"/>
    <x v="13"/>
    <n v="42"/>
    <n v="223"/>
    <n v="19"/>
    <n v="2.6"/>
    <n v="264.60599999999999"/>
    <n v="27.48"/>
    <n v="22466.449000000001"/>
    <n v="21419.811000000002"/>
  </r>
  <r>
    <x v="9"/>
    <n v="22"/>
    <x v="14"/>
    <n v="23"/>
    <n v="175"/>
    <n v="18"/>
    <n v="3.6"/>
    <n v="189.291"/>
    <n v="22.036999999999999"/>
    <n v="16472.146000000001"/>
    <n v="15573.091"/>
  </r>
  <r>
    <x v="9"/>
    <n v="22"/>
    <x v="15"/>
    <n v="0"/>
    <n v="64"/>
    <n v="17"/>
    <n v="3.6"/>
    <n v="61.232999999999997"/>
    <n v="17.402000000000001"/>
    <n v="5454.1270000000004"/>
    <n v="4794.3990000000003"/>
  </r>
  <r>
    <x v="9"/>
    <n v="22"/>
    <x v="16"/>
    <n v="37"/>
    <n v="21"/>
    <n v="15"/>
    <n v="2.6"/>
    <n v="30.010999999999999"/>
    <n v="13.999000000000001"/>
    <n v="2503.8789999999999"/>
    <n v="1901.212"/>
  </r>
  <r>
    <x v="9"/>
    <n v="22"/>
    <x v="17"/>
    <n v="0"/>
    <n v="0"/>
    <n v="14"/>
    <n v="2.6"/>
    <n v="0"/>
    <n v="14"/>
    <n v="0"/>
    <n v="0"/>
  </r>
  <r>
    <x v="9"/>
    <n v="22"/>
    <x v="18"/>
    <n v="0"/>
    <n v="0"/>
    <n v="13"/>
    <n v="2.6"/>
    <n v="0"/>
    <n v="13"/>
    <n v="0"/>
    <n v="0"/>
  </r>
  <r>
    <x v="9"/>
    <n v="22"/>
    <x v="19"/>
    <n v="0"/>
    <n v="0"/>
    <n v="13"/>
    <n v="1.5"/>
    <n v="0"/>
    <n v="13"/>
    <n v="0"/>
    <n v="0"/>
  </r>
  <r>
    <x v="9"/>
    <n v="22"/>
    <x v="20"/>
    <n v="0"/>
    <n v="0"/>
    <n v="13"/>
    <n v="1.5"/>
    <n v="0"/>
    <n v="13"/>
    <n v="0"/>
    <n v="0"/>
  </r>
  <r>
    <x v="9"/>
    <n v="22"/>
    <x v="21"/>
    <n v="0"/>
    <n v="0"/>
    <n v="12"/>
    <n v="1.5"/>
    <n v="0"/>
    <n v="12"/>
    <n v="0"/>
    <n v="0"/>
  </r>
  <r>
    <x v="9"/>
    <n v="22"/>
    <x v="22"/>
    <n v="0"/>
    <n v="0"/>
    <n v="12"/>
    <n v="1.5"/>
    <n v="0"/>
    <n v="12"/>
    <n v="0"/>
    <n v="0"/>
  </r>
  <r>
    <x v="9"/>
    <n v="22"/>
    <x v="23"/>
    <n v="0"/>
    <n v="0"/>
    <n v="12"/>
    <n v="1.5"/>
    <n v="0"/>
    <n v="12"/>
    <n v="0"/>
    <n v="0"/>
  </r>
  <r>
    <x v="9"/>
    <n v="23"/>
    <x v="0"/>
    <n v="0"/>
    <n v="0"/>
    <n v="12"/>
    <n v="1.5"/>
    <n v="0"/>
    <n v="12"/>
    <n v="0"/>
    <n v="0"/>
  </r>
  <r>
    <x v="9"/>
    <n v="23"/>
    <x v="1"/>
    <n v="0"/>
    <n v="0"/>
    <n v="11"/>
    <n v="2.1"/>
    <n v="0"/>
    <n v="11"/>
    <n v="0"/>
    <n v="0"/>
  </r>
  <r>
    <x v="9"/>
    <n v="23"/>
    <x v="2"/>
    <n v="0"/>
    <n v="0"/>
    <n v="11"/>
    <n v="1.5"/>
    <n v="0"/>
    <n v="11"/>
    <n v="0"/>
    <n v="0"/>
  </r>
  <r>
    <x v="9"/>
    <n v="23"/>
    <x v="3"/>
    <n v="0"/>
    <n v="0"/>
    <n v="11"/>
    <n v="1.7"/>
    <n v="0"/>
    <n v="11"/>
    <n v="0"/>
    <n v="0"/>
  </r>
  <r>
    <x v="9"/>
    <n v="23"/>
    <x v="4"/>
    <n v="0"/>
    <n v="0"/>
    <n v="12"/>
    <n v="1.9"/>
    <n v="0"/>
    <n v="12"/>
    <n v="0"/>
    <n v="0"/>
  </r>
  <r>
    <x v="9"/>
    <n v="23"/>
    <x v="5"/>
    <n v="0"/>
    <n v="0"/>
    <n v="11"/>
    <n v="2.1"/>
    <n v="0"/>
    <n v="11"/>
    <n v="0"/>
    <n v="0"/>
  </r>
  <r>
    <x v="9"/>
    <n v="23"/>
    <x v="6"/>
    <n v="34"/>
    <n v="4"/>
    <n v="11"/>
    <n v="2.6"/>
    <n v="12.164"/>
    <n v="9.24"/>
    <n v="924.01700000000005"/>
    <n v="350.68599999999998"/>
  </r>
  <r>
    <x v="9"/>
    <n v="23"/>
    <x v="7"/>
    <n v="102"/>
    <n v="72"/>
    <n v="12"/>
    <n v="3.6"/>
    <n v="114.01600000000001"/>
    <n v="13.122"/>
    <n v="9926.0429999999997"/>
    <n v="9174.1669999999995"/>
  </r>
  <r>
    <x v="9"/>
    <n v="23"/>
    <x v="8"/>
    <n v="294"/>
    <n v="162"/>
    <n v="15"/>
    <n v="4.0999999999999996"/>
    <n v="345.27499999999998"/>
    <n v="22.266999999999999"/>
    <n v="29524.275000000001"/>
    <n v="28288.17"/>
  </r>
  <r>
    <x v="9"/>
    <n v="23"/>
    <x v="9"/>
    <n v="336"/>
    <n v="216"/>
    <n v="16"/>
    <n v="5.0999999999999996"/>
    <n v="481.02499999999998"/>
    <n v="26.012"/>
    <n v="40915.254000000001"/>
    <n v="39337.546999999999"/>
  </r>
  <r>
    <x v="9"/>
    <n v="23"/>
    <x v="10"/>
    <n v="393"/>
    <n v="242"/>
    <n v="17"/>
    <n v="5.7"/>
    <n v="590.46699999999998"/>
    <n v="28.937000000000001"/>
    <n v="49709.766000000003"/>
    <n v="47838.07"/>
  </r>
  <r>
    <x v="9"/>
    <n v="23"/>
    <x v="11"/>
    <n v="300"/>
    <n v="296"/>
    <n v="17"/>
    <n v="4.5999999999999996"/>
    <n v="590.27200000000005"/>
    <n v="30.824000000000002"/>
    <n v="49308.940999999999"/>
    <n v="47451.218999999997"/>
  </r>
  <r>
    <x v="9"/>
    <n v="23"/>
    <x v="12"/>
    <n v="6"/>
    <n v="185"/>
    <n v="17"/>
    <n v="4.5999999999999996"/>
    <n v="186.51900000000001"/>
    <n v="21.341999999999999"/>
    <n v="16314.687"/>
    <n v="15419.343000000001"/>
  </r>
  <r>
    <x v="9"/>
    <n v="23"/>
    <x v="13"/>
    <n v="0"/>
    <n v="142"/>
    <n v="17"/>
    <n v="6.2"/>
    <n v="137.93199999999999"/>
    <n v="18.75"/>
    <n v="12210.567999999999"/>
    <n v="11408.986999999999"/>
  </r>
  <r>
    <x v="9"/>
    <n v="23"/>
    <x v="14"/>
    <n v="0"/>
    <n v="108"/>
    <n v="17"/>
    <n v="4.0999999999999996"/>
    <n v="104.401"/>
    <n v="18.3"/>
    <n v="9261.2090000000007"/>
    <n v="8523.4639999999999"/>
  </r>
  <r>
    <x v="9"/>
    <n v="23"/>
    <x v="15"/>
    <n v="0"/>
    <n v="44"/>
    <n v="17"/>
    <n v="4.5999999999999996"/>
    <n v="41.661000000000001"/>
    <n v="16.623000000000001"/>
    <n v="3723.9470000000001"/>
    <n v="3098.0419999999999"/>
  </r>
  <r>
    <x v="9"/>
    <n v="23"/>
    <x v="16"/>
    <n v="50"/>
    <n v="29"/>
    <n v="17"/>
    <n v="3.1"/>
    <n v="42.401000000000003"/>
    <n v="16.373000000000001"/>
    <n v="3512.797"/>
    <n v="2890.95"/>
  </r>
  <r>
    <x v="9"/>
    <n v="23"/>
    <x v="17"/>
    <n v="0"/>
    <n v="0"/>
    <n v="17"/>
    <n v="3.6"/>
    <n v="0"/>
    <n v="17"/>
    <n v="0"/>
    <n v="0"/>
  </r>
  <r>
    <x v="9"/>
    <n v="23"/>
    <x v="18"/>
    <n v="0"/>
    <n v="0"/>
    <n v="18"/>
    <n v="4.0999999999999996"/>
    <n v="0"/>
    <n v="18"/>
    <n v="0"/>
    <n v="0"/>
  </r>
  <r>
    <x v="9"/>
    <n v="23"/>
    <x v="19"/>
    <n v="0"/>
    <n v="0"/>
    <n v="18"/>
    <n v="4.5999999999999996"/>
    <n v="0"/>
    <n v="18"/>
    <n v="0"/>
    <n v="0"/>
  </r>
  <r>
    <x v="9"/>
    <n v="23"/>
    <x v="20"/>
    <n v="0"/>
    <n v="0"/>
    <n v="18"/>
    <n v="2.1"/>
    <n v="0"/>
    <n v="18"/>
    <n v="0"/>
    <n v="0"/>
  </r>
  <r>
    <x v="9"/>
    <n v="23"/>
    <x v="21"/>
    <n v="0"/>
    <n v="0"/>
    <n v="19"/>
    <n v="3.1"/>
    <n v="0"/>
    <n v="19"/>
    <n v="0"/>
    <n v="0"/>
  </r>
  <r>
    <x v="9"/>
    <n v="23"/>
    <x v="22"/>
    <n v="0"/>
    <n v="0"/>
    <n v="19"/>
    <n v="3.6"/>
    <n v="0"/>
    <n v="19"/>
    <n v="0"/>
    <n v="0"/>
  </r>
  <r>
    <x v="9"/>
    <n v="23"/>
    <x v="23"/>
    <n v="0"/>
    <n v="0"/>
    <n v="18.399999999999999"/>
    <n v="3.1"/>
    <n v="0"/>
    <n v="18.399999999999999"/>
    <n v="0"/>
    <n v="0"/>
  </r>
  <r>
    <x v="9"/>
    <n v="24"/>
    <x v="0"/>
    <n v="0"/>
    <n v="0"/>
    <n v="18"/>
    <n v="2.6"/>
    <n v="0"/>
    <n v="18"/>
    <n v="0"/>
    <n v="0"/>
  </r>
  <r>
    <x v="9"/>
    <n v="24"/>
    <x v="1"/>
    <n v="0"/>
    <n v="0"/>
    <n v="18"/>
    <n v="2.6"/>
    <n v="0"/>
    <n v="18"/>
    <n v="0"/>
    <n v="0"/>
  </r>
  <r>
    <x v="9"/>
    <n v="24"/>
    <x v="2"/>
    <n v="0"/>
    <n v="0"/>
    <n v="17.399999999999999"/>
    <n v="2.4"/>
    <n v="0"/>
    <n v="17.399999999999999"/>
    <n v="0"/>
    <n v="0"/>
  </r>
  <r>
    <x v="9"/>
    <n v="24"/>
    <x v="3"/>
    <n v="0"/>
    <n v="0"/>
    <n v="16.7"/>
    <n v="2.2000000000000002"/>
    <n v="0"/>
    <n v="16.7"/>
    <n v="0"/>
    <n v="0"/>
  </r>
  <r>
    <x v="9"/>
    <n v="24"/>
    <x v="4"/>
    <n v="0"/>
    <n v="0"/>
    <n v="16"/>
    <n v="1.9"/>
    <n v="0"/>
    <n v="16"/>
    <n v="0"/>
    <n v="0"/>
  </r>
  <r>
    <x v="9"/>
    <n v="24"/>
    <x v="5"/>
    <n v="0"/>
    <n v="0"/>
    <n v="16"/>
    <n v="1.7"/>
    <n v="0"/>
    <n v="16"/>
    <n v="0"/>
    <n v="0"/>
  </r>
  <r>
    <x v="9"/>
    <n v="24"/>
    <x v="6"/>
    <n v="74"/>
    <n v="5"/>
    <n v="14"/>
    <n v="1.5"/>
    <n v="20.62"/>
    <n v="12.353999999999999"/>
    <n v="1450.3620000000001"/>
    <n v="867.35199999999998"/>
  </r>
  <r>
    <x v="9"/>
    <n v="24"/>
    <x v="7"/>
    <n v="231"/>
    <n v="97"/>
    <n v="17"/>
    <n v="2.1"/>
    <n v="193.58600000000001"/>
    <n v="20.891999999999999"/>
    <n v="16030.525"/>
    <n v="15141.858"/>
  </r>
  <r>
    <x v="9"/>
    <n v="24"/>
    <x v="8"/>
    <n v="150"/>
    <n v="188"/>
    <n v="18"/>
    <n v="1.5"/>
    <n v="289.88400000000001"/>
    <n v="26.428000000000001"/>
    <n v="24483.629000000001"/>
    <n v="23384.572"/>
  </r>
  <r>
    <x v="9"/>
    <n v="24"/>
    <x v="9"/>
    <n v="116"/>
    <n v="241"/>
    <n v="20"/>
    <n v="1.5"/>
    <n v="337.87799999999999"/>
    <n v="30.507999999999999"/>
    <n v="28216.956999999999"/>
    <n v="27017.228999999999"/>
  </r>
  <r>
    <x v="9"/>
    <n v="24"/>
    <x v="10"/>
    <n v="357"/>
    <n v="264"/>
    <n v="22"/>
    <n v="1.5"/>
    <n v="586.11599999999999"/>
    <n v="40.536000000000001"/>
    <n v="46609.620999999999"/>
    <n v="44844.565999999999"/>
  </r>
  <r>
    <x v="9"/>
    <n v="24"/>
    <x v="11"/>
    <n v="613"/>
    <n v="184"/>
    <n v="23"/>
    <n v="1.5"/>
    <n v="739.8"/>
    <n v="47.308"/>
    <n v="56825.355000000003"/>
    <n v="54696.5"/>
  </r>
  <r>
    <x v="9"/>
    <n v="24"/>
    <x v="12"/>
    <n v="591"/>
    <n v="181"/>
    <n v="24"/>
    <n v="2.1"/>
    <n v="699.96699999999998"/>
    <n v="45.744"/>
    <n v="54169.98"/>
    <n v="52139.108999999997"/>
  </r>
  <r>
    <x v="9"/>
    <n v="24"/>
    <x v="13"/>
    <n v="599"/>
    <n v="160"/>
    <n v="25"/>
    <n v="4.0999999999999996"/>
    <n v="630.53499999999997"/>
    <n v="40.854999999999997"/>
    <n v="49841.398000000001"/>
    <n v="47965.101999999999"/>
  </r>
  <r>
    <x v="9"/>
    <n v="24"/>
    <x v="14"/>
    <n v="549"/>
    <n v="127"/>
    <n v="25"/>
    <n v="4.0999999999999996"/>
    <n v="477.91199999999998"/>
    <n v="37.014000000000003"/>
    <n v="38006.887000000002"/>
    <n v="36520.601999999999"/>
  </r>
  <r>
    <x v="9"/>
    <n v="24"/>
    <x v="15"/>
    <n v="432"/>
    <n v="80"/>
    <n v="24"/>
    <n v="3.1"/>
    <n v="273.93099999999998"/>
    <n v="31.364999999999998"/>
    <n v="21454.879000000001"/>
    <n v="20434.006000000001"/>
  </r>
  <r>
    <x v="9"/>
    <n v="24"/>
    <x v="16"/>
    <n v="197"/>
    <n v="22"/>
    <n v="22"/>
    <n v="2.1"/>
    <n v="72.561000000000007"/>
    <n v="23.454999999999998"/>
    <n v="5211.634"/>
    <n v="4556.7079999999996"/>
  </r>
  <r>
    <x v="9"/>
    <n v="24"/>
    <x v="17"/>
    <n v="0"/>
    <n v="0"/>
    <n v="20"/>
    <n v="3.1"/>
    <n v="0"/>
    <n v="20"/>
    <n v="0"/>
    <n v="0"/>
  </r>
  <r>
    <x v="9"/>
    <n v="24"/>
    <x v="18"/>
    <n v="0"/>
    <n v="0"/>
    <n v="19"/>
    <n v="1.5"/>
    <n v="0"/>
    <n v="19"/>
    <n v="0"/>
    <n v="0"/>
  </r>
  <r>
    <x v="9"/>
    <n v="24"/>
    <x v="19"/>
    <n v="0"/>
    <n v="0"/>
    <n v="18"/>
    <n v="1.5"/>
    <n v="0"/>
    <n v="18"/>
    <n v="0"/>
    <n v="0"/>
  </r>
  <r>
    <x v="9"/>
    <n v="24"/>
    <x v="20"/>
    <n v="0"/>
    <n v="0"/>
    <n v="17"/>
    <n v="1.5"/>
    <n v="0"/>
    <n v="17"/>
    <n v="0"/>
    <n v="0"/>
  </r>
  <r>
    <x v="9"/>
    <n v="24"/>
    <x v="21"/>
    <n v="0"/>
    <n v="0"/>
    <n v="16"/>
    <n v="1.9"/>
    <n v="0"/>
    <n v="16"/>
    <n v="0"/>
    <n v="0"/>
  </r>
  <r>
    <x v="9"/>
    <n v="24"/>
    <x v="22"/>
    <n v="0"/>
    <n v="0"/>
    <n v="16.100000000000001"/>
    <n v="2.2000000000000002"/>
    <n v="0"/>
    <n v="16.100000000000001"/>
    <n v="0"/>
    <n v="0"/>
  </r>
  <r>
    <x v="9"/>
    <n v="24"/>
    <x v="23"/>
    <n v="0"/>
    <n v="0"/>
    <n v="16"/>
    <n v="2.6"/>
    <n v="0"/>
    <n v="16"/>
    <n v="0"/>
    <n v="0"/>
  </r>
  <r>
    <x v="9"/>
    <n v="25"/>
    <x v="0"/>
    <n v="0"/>
    <n v="0"/>
    <n v="16.100000000000001"/>
    <n v="2.9"/>
    <n v="0"/>
    <n v="16.100000000000001"/>
    <n v="0"/>
    <n v="0"/>
  </r>
  <r>
    <x v="9"/>
    <n v="25"/>
    <x v="1"/>
    <n v="0"/>
    <n v="0"/>
    <n v="15.9"/>
    <n v="3.3"/>
    <n v="0"/>
    <n v="15.9"/>
    <n v="0"/>
    <n v="0"/>
  </r>
  <r>
    <x v="9"/>
    <n v="25"/>
    <x v="2"/>
    <n v="0"/>
    <n v="0"/>
    <n v="16"/>
    <n v="3.6"/>
    <n v="0"/>
    <n v="16"/>
    <n v="0"/>
    <n v="0"/>
  </r>
  <r>
    <x v="9"/>
    <n v="25"/>
    <x v="3"/>
    <n v="0"/>
    <n v="0"/>
    <n v="16"/>
    <n v="2.1"/>
    <n v="0"/>
    <n v="16"/>
    <n v="0"/>
    <n v="0"/>
  </r>
  <r>
    <x v="9"/>
    <n v="25"/>
    <x v="4"/>
    <n v="0"/>
    <n v="0"/>
    <n v="17"/>
    <n v="2.6"/>
    <n v="0"/>
    <n v="17"/>
    <n v="0"/>
    <n v="0"/>
  </r>
  <r>
    <x v="9"/>
    <n v="25"/>
    <x v="5"/>
    <n v="0"/>
    <n v="0"/>
    <n v="17"/>
    <n v="2.6"/>
    <n v="0"/>
    <n v="17"/>
    <n v="0"/>
    <n v="0"/>
  </r>
  <r>
    <x v="9"/>
    <n v="25"/>
    <x v="6"/>
    <n v="21"/>
    <n v="4"/>
    <n v="18"/>
    <n v="2.6"/>
    <n v="9.1219999999999999"/>
    <n v="16.510999999999999"/>
    <n v="696.46299999999997"/>
    <n v="127.288"/>
  </r>
  <r>
    <x v="9"/>
    <n v="25"/>
    <x v="7"/>
    <n v="68"/>
    <n v="98"/>
    <n v="18"/>
    <n v="3.6"/>
    <n v="129.49700000000001"/>
    <n v="19.628"/>
    <n v="11137.915000000001"/>
    <n v="10359.894"/>
  </r>
  <r>
    <x v="9"/>
    <n v="25"/>
    <x v="8"/>
    <n v="269"/>
    <n v="160"/>
    <n v="20"/>
    <n v="5.0999999999999996"/>
    <n v="328.54899999999998"/>
    <n v="26.18"/>
    <n v="27591.129000000001"/>
    <n v="26408.607"/>
  </r>
  <r>
    <x v="9"/>
    <n v="25"/>
    <x v="9"/>
    <n v="568"/>
    <n v="159"/>
    <n v="22"/>
    <n v="6.2"/>
    <n v="586.41600000000005"/>
    <n v="33.052999999999997"/>
    <n v="48087.434000000001"/>
    <n v="46271.953000000001"/>
  </r>
  <r>
    <x v="9"/>
    <n v="25"/>
    <x v="10"/>
    <n v="514"/>
    <n v="228"/>
    <n v="23"/>
    <n v="9.3000000000000007"/>
    <n v="678.82500000000005"/>
    <n v="33.326999999999998"/>
    <n v="55916.34"/>
    <n v="53821.300999999999"/>
  </r>
  <r>
    <x v="9"/>
    <n v="25"/>
    <x v="11"/>
    <n v="0"/>
    <n v="91"/>
    <n v="23"/>
    <n v="9.8000000000000007"/>
    <n v="86.394999999999996"/>
    <n v="24.071999999999999"/>
    <n v="7462.375"/>
    <n v="6762.1090000000004"/>
  </r>
  <r>
    <x v="9"/>
    <n v="25"/>
    <x v="12"/>
    <n v="0"/>
    <n v="88"/>
    <n v="23"/>
    <n v="6.7"/>
    <n v="83.531000000000006"/>
    <n v="23.556000000000001"/>
    <n v="7232.4350000000004"/>
    <n v="6536.88"/>
  </r>
  <r>
    <x v="9"/>
    <n v="25"/>
    <x v="13"/>
    <n v="362"/>
    <n v="232"/>
    <n v="23"/>
    <n v="8.1999999999999993"/>
    <n v="527.77499999999998"/>
    <n v="31.018999999999998"/>
    <n v="43880.809000000001"/>
    <n v="42206.913999999997"/>
  </r>
  <r>
    <x v="9"/>
    <n v="25"/>
    <x v="14"/>
    <n v="602"/>
    <n v="114"/>
    <n v="22"/>
    <n v="6.7"/>
    <n v="496.28300000000002"/>
    <n v="31.155000000000001"/>
    <n v="40557.976999999999"/>
    <n v="38991.656000000003"/>
  </r>
  <r>
    <x v="9"/>
    <n v="25"/>
    <x v="15"/>
    <n v="538"/>
    <n v="65"/>
    <n v="21"/>
    <n v="4.5999999999999996"/>
    <n v="301.68900000000002"/>
    <n v="27.876000000000001"/>
    <n v="23803.91"/>
    <n v="22722.671999999999"/>
  </r>
  <r>
    <x v="9"/>
    <n v="25"/>
    <x v="16"/>
    <n v="172"/>
    <n v="20"/>
    <n v="19.3"/>
    <n v="5.7"/>
    <n v="64.983999999999995"/>
    <n v="19.887"/>
    <n v="4769.6059999999998"/>
    <n v="4123.3819999999996"/>
  </r>
  <r>
    <x v="9"/>
    <n v="25"/>
    <x v="17"/>
    <n v="0"/>
    <n v="0"/>
    <n v="17"/>
    <n v="4.5999999999999996"/>
    <n v="0"/>
    <n v="17"/>
    <n v="0"/>
    <n v="0"/>
  </r>
  <r>
    <x v="9"/>
    <n v="25"/>
    <x v="18"/>
    <n v="0"/>
    <n v="0"/>
    <n v="16"/>
    <n v="3.1"/>
    <n v="0"/>
    <n v="16"/>
    <n v="0"/>
    <n v="0"/>
  </r>
  <r>
    <x v="9"/>
    <n v="25"/>
    <x v="19"/>
    <n v="0"/>
    <n v="0"/>
    <n v="15"/>
    <n v="4.5999999999999996"/>
    <n v="0"/>
    <n v="15"/>
    <n v="0"/>
    <n v="0"/>
  </r>
  <r>
    <x v="9"/>
    <n v="25"/>
    <x v="20"/>
    <n v="0"/>
    <n v="0"/>
    <n v="13"/>
    <n v="2.1"/>
    <n v="0"/>
    <n v="13"/>
    <n v="0"/>
    <n v="0"/>
  </r>
  <r>
    <x v="9"/>
    <n v="25"/>
    <x v="21"/>
    <n v="0"/>
    <n v="0"/>
    <n v="14"/>
    <n v="3.6"/>
    <n v="0"/>
    <n v="14"/>
    <n v="0"/>
    <n v="0"/>
  </r>
  <r>
    <x v="9"/>
    <n v="25"/>
    <x v="22"/>
    <n v="0"/>
    <n v="0"/>
    <n v="13"/>
    <n v="3.1"/>
    <n v="0"/>
    <n v="13"/>
    <n v="0"/>
    <n v="0"/>
  </r>
  <r>
    <x v="9"/>
    <n v="25"/>
    <x v="23"/>
    <n v="0"/>
    <n v="0"/>
    <n v="12"/>
    <n v="2.6"/>
    <n v="0"/>
    <n v="12"/>
    <n v="0"/>
    <n v="0"/>
  </r>
  <r>
    <x v="9"/>
    <n v="26"/>
    <x v="0"/>
    <n v="0"/>
    <n v="0"/>
    <n v="11"/>
    <n v="2.1"/>
    <n v="0"/>
    <n v="11"/>
    <n v="0"/>
    <n v="0"/>
  </r>
  <r>
    <x v="9"/>
    <n v="26"/>
    <x v="1"/>
    <n v="0"/>
    <n v="0"/>
    <n v="6"/>
    <n v="1.5"/>
    <n v="0"/>
    <n v="6"/>
    <n v="0"/>
    <n v="0"/>
  </r>
  <r>
    <x v="9"/>
    <n v="26"/>
    <x v="2"/>
    <n v="0"/>
    <n v="0"/>
    <n v="9"/>
    <n v="3.1"/>
    <n v="0"/>
    <n v="9"/>
    <n v="0"/>
    <n v="0"/>
  </r>
  <r>
    <x v="9"/>
    <n v="26"/>
    <x v="3"/>
    <n v="0"/>
    <n v="0"/>
    <n v="10"/>
    <n v="4.0999999999999996"/>
    <n v="0"/>
    <n v="10"/>
    <n v="0"/>
    <n v="0"/>
  </r>
  <r>
    <x v="9"/>
    <n v="26"/>
    <x v="4"/>
    <n v="0"/>
    <n v="0"/>
    <n v="10"/>
    <n v="4.0999999999999996"/>
    <n v="0"/>
    <n v="10"/>
    <n v="0"/>
    <n v="0"/>
  </r>
  <r>
    <x v="9"/>
    <n v="26"/>
    <x v="5"/>
    <n v="0"/>
    <n v="0"/>
    <n v="9"/>
    <n v="3.6"/>
    <n v="0"/>
    <n v="9"/>
    <n v="0"/>
    <n v="0"/>
  </r>
  <r>
    <x v="9"/>
    <n v="26"/>
    <x v="6"/>
    <n v="67"/>
    <n v="4"/>
    <n v="9"/>
    <n v="4.5999999999999996"/>
    <n v="18.024999999999999"/>
    <n v="7.8280000000000003"/>
    <n v="1279.588"/>
    <n v="699.72900000000004"/>
  </r>
  <r>
    <x v="9"/>
    <n v="26"/>
    <x v="7"/>
    <n v="233"/>
    <n v="92"/>
    <n v="10"/>
    <n v="8.1999999999999993"/>
    <n v="188.18"/>
    <n v="12.000999999999999"/>
    <n v="16172.628000000001"/>
    <n v="15280.626"/>
  </r>
  <r>
    <x v="9"/>
    <n v="26"/>
    <x v="8"/>
    <n v="488"/>
    <n v="118"/>
    <n v="11"/>
    <n v="8.1999999999999993"/>
    <n v="406.74900000000002"/>
    <n v="16.928000000000001"/>
    <n v="35334.745999999999"/>
    <n v="33929.917999999998"/>
  </r>
  <r>
    <x v="9"/>
    <n v="26"/>
    <x v="9"/>
    <n v="581"/>
    <n v="150"/>
    <n v="12"/>
    <n v="7.7"/>
    <n v="583.88599999999997"/>
    <n v="21.6"/>
    <n v="50536.656000000003"/>
    <n v="48635.964999999997"/>
  </r>
  <r>
    <x v="9"/>
    <n v="26"/>
    <x v="10"/>
    <n v="556"/>
    <n v="219"/>
    <n v="13"/>
    <n v="8.1999999999999993"/>
    <n v="700.85599999999999"/>
    <n v="24.431000000000001"/>
    <n v="60227.788999999997"/>
    <n v="57969.870999999999"/>
  </r>
  <r>
    <x v="9"/>
    <n v="26"/>
    <x v="11"/>
    <n v="0"/>
    <n v="127"/>
    <n v="12"/>
    <n v="6.2"/>
    <n v="122.155"/>
    <n v="14.308999999999999"/>
    <n v="11033.208000000001"/>
    <n v="10257.466"/>
  </r>
  <r>
    <x v="9"/>
    <n v="26"/>
    <x v="12"/>
    <n v="0"/>
    <n v="123"/>
    <n v="12"/>
    <n v="7.2"/>
    <n v="118.227"/>
    <n v="13.058"/>
    <n v="10738.22"/>
    <n v="9968.8770000000004"/>
  </r>
  <r>
    <x v="9"/>
    <n v="26"/>
    <x v="13"/>
    <n v="18"/>
    <n v="202"/>
    <n v="13"/>
    <n v="7.2"/>
    <n v="214.96799999999999"/>
    <n v="15.839"/>
    <n v="19270.955000000002"/>
    <n v="18304.516"/>
  </r>
  <r>
    <x v="9"/>
    <n v="26"/>
    <x v="14"/>
    <n v="280"/>
    <n v="204"/>
    <n v="11"/>
    <n v="5.7"/>
    <n v="396.92200000000003"/>
    <n v="18.283000000000001"/>
    <n v="34766.762000000002"/>
    <n v="33378.938000000002"/>
  </r>
  <r>
    <x v="9"/>
    <n v="26"/>
    <x v="15"/>
    <n v="0"/>
    <n v="63"/>
    <n v="11"/>
    <n v="4.0999999999999996"/>
    <n v="60.551000000000002"/>
    <n v="11.881"/>
    <n v="5528.4219999999996"/>
    <n v="4867.2190000000001"/>
  </r>
  <r>
    <x v="9"/>
    <n v="26"/>
    <x v="16"/>
    <n v="0"/>
    <n v="16"/>
    <n v="9.8000000000000007"/>
    <n v="4.3"/>
    <n v="15.129"/>
    <n v="8.5090000000000003"/>
    <n v="1401.9680000000001"/>
    <n v="819.85199999999998"/>
  </r>
  <r>
    <x v="9"/>
    <n v="26"/>
    <x v="17"/>
    <n v="0"/>
    <n v="0"/>
    <n v="8"/>
    <n v="4.4000000000000004"/>
    <n v="0"/>
    <n v="8"/>
    <n v="0"/>
    <n v="0"/>
  </r>
  <r>
    <x v="9"/>
    <n v="26"/>
    <x v="18"/>
    <n v="0"/>
    <n v="0"/>
    <n v="7"/>
    <n v="4.5999999999999996"/>
    <n v="0"/>
    <n v="7"/>
    <n v="0"/>
    <n v="0"/>
  </r>
  <r>
    <x v="9"/>
    <n v="26"/>
    <x v="19"/>
    <n v="0"/>
    <n v="0"/>
    <n v="7"/>
    <n v="4.0999999999999996"/>
    <n v="0"/>
    <n v="7"/>
    <n v="0"/>
    <n v="0"/>
  </r>
  <r>
    <x v="9"/>
    <n v="26"/>
    <x v="20"/>
    <n v="0"/>
    <n v="0"/>
    <n v="7"/>
    <n v="3.6"/>
    <n v="0"/>
    <n v="7"/>
    <n v="0"/>
    <n v="0"/>
  </r>
  <r>
    <x v="9"/>
    <n v="26"/>
    <x v="21"/>
    <n v="0"/>
    <n v="0"/>
    <n v="6"/>
    <n v="3.6"/>
    <n v="0"/>
    <n v="6"/>
    <n v="0"/>
    <n v="0"/>
  </r>
  <r>
    <x v="9"/>
    <n v="26"/>
    <x v="22"/>
    <n v="0"/>
    <n v="0"/>
    <n v="6"/>
    <n v="4.5999999999999996"/>
    <n v="0"/>
    <n v="6"/>
    <n v="0"/>
    <n v="0"/>
  </r>
  <r>
    <x v="9"/>
    <n v="26"/>
    <x v="23"/>
    <n v="0"/>
    <n v="0"/>
    <n v="5"/>
    <n v="4.5999999999999996"/>
    <n v="0"/>
    <n v="5"/>
    <n v="0"/>
    <n v="0"/>
  </r>
  <r>
    <x v="9"/>
    <n v="27"/>
    <x v="0"/>
    <n v="0"/>
    <n v="0"/>
    <n v="5"/>
    <n v="5.7"/>
    <n v="0"/>
    <n v="5"/>
    <n v="0"/>
    <n v="0"/>
  </r>
  <r>
    <x v="9"/>
    <n v="27"/>
    <x v="1"/>
    <n v="0"/>
    <n v="0"/>
    <n v="4"/>
    <n v="4.0999999999999996"/>
    <n v="0"/>
    <n v="4"/>
    <n v="0"/>
    <n v="0"/>
  </r>
  <r>
    <x v="9"/>
    <n v="27"/>
    <x v="2"/>
    <n v="0"/>
    <n v="0"/>
    <n v="4"/>
    <n v="4.5999999999999996"/>
    <n v="0"/>
    <n v="4"/>
    <n v="0"/>
    <n v="0"/>
  </r>
  <r>
    <x v="9"/>
    <n v="27"/>
    <x v="3"/>
    <n v="0"/>
    <n v="0"/>
    <n v="4"/>
    <n v="5.0999999999999996"/>
    <n v="0"/>
    <n v="4"/>
    <n v="0"/>
    <n v="0"/>
  </r>
  <r>
    <x v="9"/>
    <n v="27"/>
    <x v="4"/>
    <n v="0"/>
    <n v="0"/>
    <n v="4"/>
    <n v="3.6"/>
    <n v="0"/>
    <n v="4"/>
    <n v="0"/>
    <n v="0"/>
  </r>
  <r>
    <x v="9"/>
    <n v="27"/>
    <x v="5"/>
    <n v="0"/>
    <n v="0"/>
    <n v="4"/>
    <n v="4.5999999999999996"/>
    <n v="0"/>
    <n v="4"/>
    <n v="0"/>
    <n v="0"/>
  </r>
  <r>
    <x v="9"/>
    <n v="27"/>
    <x v="6"/>
    <n v="88"/>
    <n v="3"/>
    <n v="4"/>
    <n v="3.1"/>
    <n v="19.696000000000002"/>
    <n v="2.383"/>
    <n v="1341.894"/>
    <n v="760.88599999999997"/>
  </r>
  <r>
    <x v="9"/>
    <n v="27"/>
    <x v="7"/>
    <n v="324"/>
    <n v="85"/>
    <n v="6"/>
    <n v="3.6"/>
    <n v="214.96700000000001"/>
    <n v="9.7959999999999994"/>
    <n v="18395.046999999999"/>
    <n v="17449.984"/>
  </r>
  <r>
    <x v="9"/>
    <n v="27"/>
    <x v="8"/>
    <n v="589"/>
    <n v="106"/>
    <n v="7"/>
    <n v="5.0999999999999996"/>
    <n v="449.40199999999999"/>
    <n v="15.923999999999999"/>
    <n v="39102.555"/>
    <n v="37582.167999999998"/>
  </r>
  <r>
    <x v="9"/>
    <n v="27"/>
    <x v="9"/>
    <n v="513"/>
    <n v="165"/>
    <n v="9"/>
    <n v="6.7"/>
    <n v="552.149"/>
    <n v="18.927"/>
    <n v="48402.555"/>
    <n v="46576.222999999998"/>
  </r>
  <r>
    <x v="9"/>
    <n v="27"/>
    <x v="10"/>
    <n v="532"/>
    <n v="210"/>
    <n v="9"/>
    <n v="5.0999999999999996"/>
    <n v="670.46699999999998"/>
    <n v="23.64"/>
    <n v="57824.082000000002"/>
    <n v="55657.754000000001"/>
  </r>
  <r>
    <x v="9"/>
    <n v="27"/>
    <x v="11"/>
    <n v="84"/>
    <n v="271"/>
    <n v="9"/>
    <n v="5.0999999999999996"/>
    <n v="357.64100000000002"/>
    <n v="16.946000000000002"/>
    <n v="31898.903999999999"/>
    <n v="30595.236000000001"/>
  </r>
  <r>
    <x v="9"/>
    <n v="27"/>
    <x v="12"/>
    <n v="24"/>
    <n v="245"/>
    <n v="9"/>
    <n v="3.1"/>
    <n v="266.10700000000003"/>
    <n v="15.686999999999999"/>
    <n v="23878.631000000001"/>
    <n v="22795.440999999999"/>
  </r>
  <r>
    <x v="9"/>
    <n v="27"/>
    <x v="13"/>
    <n v="0"/>
    <n v="85"/>
    <n v="9"/>
    <n v="3.1"/>
    <n v="80.652000000000001"/>
    <n v="10.166"/>
    <n v="7419.6459999999997"/>
    <n v="6720.2560000000003"/>
  </r>
  <r>
    <x v="9"/>
    <n v="27"/>
    <x v="14"/>
    <n v="379"/>
    <n v="166"/>
    <n v="9"/>
    <n v="5.0999999999999996"/>
    <n v="410.20600000000002"/>
    <n v="16.75"/>
    <n v="36027.035000000003"/>
    <n v="34601.339999999997"/>
  </r>
  <r>
    <x v="9"/>
    <n v="27"/>
    <x v="15"/>
    <n v="385"/>
    <n v="80"/>
    <n v="8"/>
    <n v="3.1"/>
    <n v="251.74299999999999"/>
    <n v="14.491"/>
    <n v="21327.048999999999"/>
    <n v="20309.405999999999"/>
  </r>
  <r>
    <x v="9"/>
    <n v="27"/>
    <x v="16"/>
    <n v="171"/>
    <n v="17"/>
    <n v="8"/>
    <n v="3.1"/>
    <n v="60.712000000000003"/>
    <n v="8.5380000000000003"/>
    <n v="4627.8040000000001"/>
    <n v="3984.357"/>
  </r>
  <r>
    <x v="9"/>
    <n v="27"/>
    <x v="17"/>
    <n v="0"/>
    <n v="0"/>
    <n v="7"/>
    <n v="5.0999999999999996"/>
    <n v="0"/>
    <n v="7"/>
    <n v="0"/>
    <n v="0"/>
  </r>
  <r>
    <x v="9"/>
    <n v="27"/>
    <x v="18"/>
    <n v="0"/>
    <n v="0"/>
    <n v="7"/>
    <n v="5.7"/>
    <n v="0"/>
    <n v="7"/>
    <n v="0"/>
    <n v="0"/>
  </r>
  <r>
    <x v="9"/>
    <n v="27"/>
    <x v="19"/>
    <n v="0"/>
    <n v="0"/>
    <n v="6"/>
    <n v="6.2"/>
    <n v="0"/>
    <n v="6"/>
    <n v="0"/>
    <n v="0"/>
  </r>
  <r>
    <x v="9"/>
    <n v="27"/>
    <x v="20"/>
    <n v="0"/>
    <n v="0"/>
    <n v="6.1"/>
    <n v="5.0999999999999996"/>
    <n v="0"/>
    <n v="6.1"/>
    <n v="0"/>
    <n v="0"/>
  </r>
  <r>
    <x v="9"/>
    <n v="27"/>
    <x v="21"/>
    <n v="0"/>
    <n v="0"/>
    <n v="6"/>
    <n v="4.0999999999999996"/>
    <n v="0"/>
    <n v="6"/>
    <n v="0"/>
    <n v="0"/>
  </r>
  <r>
    <x v="9"/>
    <n v="27"/>
    <x v="22"/>
    <n v="0"/>
    <n v="0"/>
    <n v="6"/>
    <n v="3.6"/>
    <n v="0"/>
    <n v="6"/>
    <n v="0"/>
    <n v="0"/>
  </r>
  <r>
    <x v="9"/>
    <n v="27"/>
    <x v="23"/>
    <n v="0"/>
    <n v="0"/>
    <n v="5"/>
    <n v="3.1"/>
    <n v="0"/>
    <n v="5"/>
    <n v="0"/>
    <n v="0"/>
  </r>
  <r>
    <x v="9"/>
    <n v="28"/>
    <x v="0"/>
    <n v="0"/>
    <n v="0"/>
    <n v="4"/>
    <n v="3.1"/>
    <n v="0"/>
    <n v="4"/>
    <n v="0"/>
    <n v="0"/>
  </r>
  <r>
    <x v="9"/>
    <n v="28"/>
    <x v="1"/>
    <n v="0"/>
    <n v="0"/>
    <n v="4"/>
    <n v="4.5999999999999996"/>
    <n v="0"/>
    <n v="4"/>
    <n v="0"/>
    <n v="0"/>
  </r>
  <r>
    <x v="9"/>
    <n v="28"/>
    <x v="2"/>
    <n v="0"/>
    <n v="0"/>
    <n v="4"/>
    <n v="3.1"/>
    <n v="0"/>
    <n v="4"/>
    <n v="0"/>
    <n v="0"/>
  </r>
  <r>
    <x v="9"/>
    <n v="28"/>
    <x v="3"/>
    <n v="0"/>
    <n v="0"/>
    <n v="3"/>
    <n v="2.1"/>
    <n v="0"/>
    <n v="3"/>
    <n v="0"/>
    <n v="0"/>
  </r>
  <r>
    <x v="9"/>
    <n v="28"/>
    <x v="4"/>
    <n v="0"/>
    <n v="0"/>
    <n v="3"/>
    <n v="3.1"/>
    <n v="0"/>
    <n v="3"/>
    <n v="0"/>
    <n v="0"/>
  </r>
  <r>
    <x v="9"/>
    <n v="28"/>
    <x v="5"/>
    <n v="0"/>
    <n v="0"/>
    <n v="3"/>
    <n v="1.5"/>
    <n v="0"/>
    <n v="3"/>
    <n v="0"/>
    <n v="0"/>
  </r>
  <r>
    <x v="9"/>
    <n v="28"/>
    <x v="6"/>
    <n v="72"/>
    <n v="2"/>
    <n v="3"/>
    <n v="4.5999999999999996"/>
    <n v="15.493"/>
    <n v="1.6970000000000001"/>
    <n v="1041.8009999999999"/>
    <n v="466.31200000000001"/>
  </r>
  <r>
    <x v="9"/>
    <n v="28"/>
    <x v="7"/>
    <n v="283"/>
    <n v="87"/>
    <n v="4"/>
    <n v="3.6"/>
    <n v="199.24700000000001"/>
    <n v="7.351"/>
    <n v="17300.471000000001"/>
    <n v="16381.751"/>
  </r>
  <r>
    <x v="9"/>
    <n v="28"/>
    <x v="8"/>
    <n v="527"/>
    <n v="110"/>
    <n v="5"/>
    <n v="5.7"/>
    <n v="416.55700000000002"/>
    <n v="12.612"/>
    <n v="36811.059000000001"/>
    <n v="35361.527000000002"/>
  </r>
  <r>
    <x v="9"/>
    <n v="28"/>
    <x v="9"/>
    <n v="624"/>
    <n v="135"/>
    <n v="6"/>
    <n v="6.2"/>
    <n v="597.39499999999998"/>
    <n v="17.251000000000001"/>
    <n v="52700.004000000001"/>
    <n v="50722.34"/>
  </r>
  <r>
    <x v="9"/>
    <n v="28"/>
    <x v="10"/>
    <n v="720"/>
    <n v="135"/>
    <n v="7"/>
    <n v="5.0999999999999996"/>
    <n v="737.69399999999996"/>
    <n v="23.227"/>
    <n v="63684.358999999997"/>
    <n v="61291.285000000003"/>
  </r>
  <r>
    <x v="9"/>
    <n v="28"/>
    <x v="11"/>
    <n v="697"/>
    <n v="147"/>
    <n v="8"/>
    <n v="6.7"/>
    <n v="761.36800000000005"/>
    <n v="22.382999999999999"/>
    <n v="66093.835999999996"/>
    <n v="63604.137000000002"/>
  </r>
  <r>
    <x v="9"/>
    <n v="28"/>
    <x v="12"/>
    <n v="717"/>
    <n v="134"/>
    <n v="8"/>
    <n v="4.5999999999999996"/>
    <n v="745.88400000000001"/>
    <n v="25.864000000000001"/>
    <n v="63642.93"/>
    <n v="61251.5"/>
  </r>
  <r>
    <x v="9"/>
    <n v="28"/>
    <x v="13"/>
    <n v="705"/>
    <n v="119"/>
    <n v="9"/>
    <n v="3.6"/>
    <n v="657.98299999999995"/>
    <n v="26.736999999999998"/>
    <n v="55645.120999999999"/>
    <n v="53560.112999999998"/>
  </r>
  <r>
    <x v="9"/>
    <n v="28"/>
    <x v="14"/>
    <n v="612"/>
    <n v="100"/>
    <n v="9"/>
    <n v="5.0999999999999996"/>
    <n v="481.55599999999998"/>
    <n v="19.681999999999999"/>
    <n v="41446.883000000002"/>
    <n v="39852.152000000002"/>
  </r>
  <r>
    <x v="9"/>
    <n v="28"/>
    <x v="15"/>
    <n v="446"/>
    <n v="72"/>
    <n v="8"/>
    <n v="5.7"/>
    <n v="265.99599999999998"/>
    <n v="13.042"/>
    <n v="22521.434000000001"/>
    <n v="21473.384999999998"/>
  </r>
  <r>
    <x v="9"/>
    <n v="28"/>
    <x v="16"/>
    <n v="130"/>
    <n v="17"/>
    <n v="7"/>
    <n v="3.1"/>
    <n v="50.192"/>
    <n v="7.2859999999999996"/>
    <n v="3913.386"/>
    <n v="3283.828"/>
  </r>
  <r>
    <x v="9"/>
    <n v="28"/>
    <x v="17"/>
    <n v="0"/>
    <n v="0"/>
    <n v="6"/>
    <n v="1.5"/>
    <n v="0"/>
    <n v="6"/>
    <n v="0"/>
    <n v="0"/>
  </r>
  <r>
    <x v="9"/>
    <n v="28"/>
    <x v="18"/>
    <n v="0"/>
    <n v="0"/>
    <n v="2"/>
    <n v="1.8"/>
    <n v="0"/>
    <n v="2"/>
    <n v="0"/>
    <n v="0"/>
  </r>
  <r>
    <x v="9"/>
    <n v="28"/>
    <x v="19"/>
    <n v="0"/>
    <n v="0"/>
    <n v="0"/>
    <n v="2.1"/>
    <n v="0"/>
    <n v="0"/>
    <n v="0"/>
    <n v="0"/>
  </r>
  <r>
    <x v="9"/>
    <n v="28"/>
    <x v="20"/>
    <n v="0"/>
    <n v="0"/>
    <n v="-1"/>
    <n v="1.5"/>
    <n v="0"/>
    <n v="-1"/>
    <n v="0"/>
    <n v="0"/>
  </r>
  <r>
    <x v="9"/>
    <n v="28"/>
    <x v="21"/>
    <n v="0"/>
    <n v="0"/>
    <n v="-1"/>
    <n v="2.1"/>
    <n v="0"/>
    <n v="-1"/>
    <n v="0"/>
    <n v="0"/>
  </r>
  <r>
    <x v="9"/>
    <n v="28"/>
    <x v="22"/>
    <n v="0"/>
    <n v="0"/>
    <n v="-2"/>
    <n v="1.8"/>
    <n v="0"/>
    <n v="-2"/>
    <n v="0"/>
    <n v="0"/>
  </r>
  <r>
    <x v="9"/>
    <n v="28"/>
    <x v="23"/>
    <n v="0"/>
    <n v="0"/>
    <n v="-2"/>
    <n v="1.5"/>
    <n v="0"/>
    <n v="-2"/>
    <n v="0"/>
    <n v="0"/>
  </r>
  <r>
    <x v="9"/>
    <n v="29"/>
    <x v="0"/>
    <n v="0"/>
    <n v="0"/>
    <n v="-2"/>
    <n v="1.5"/>
    <n v="0"/>
    <n v="-2"/>
    <n v="0"/>
    <n v="0"/>
  </r>
  <r>
    <x v="9"/>
    <n v="29"/>
    <x v="1"/>
    <n v="0"/>
    <n v="0"/>
    <n v="-3"/>
    <n v="1.5"/>
    <n v="0"/>
    <n v="-3"/>
    <n v="0"/>
    <n v="0"/>
  </r>
  <r>
    <x v="9"/>
    <n v="29"/>
    <x v="2"/>
    <n v="0"/>
    <n v="0"/>
    <n v="-3"/>
    <n v="1.5"/>
    <n v="0"/>
    <n v="-3"/>
    <n v="0"/>
    <n v="0"/>
  </r>
  <r>
    <x v="9"/>
    <n v="29"/>
    <x v="3"/>
    <n v="0"/>
    <n v="0"/>
    <n v="-4"/>
    <n v="1.5"/>
    <n v="0"/>
    <n v="-4"/>
    <n v="0"/>
    <n v="0"/>
  </r>
  <r>
    <x v="9"/>
    <n v="29"/>
    <x v="4"/>
    <n v="0"/>
    <n v="0"/>
    <n v="-3"/>
    <n v="1.5"/>
    <n v="0"/>
    <n v="-3"/>
    <n v="0"/>
    <n v="0"/>
  </r>
  <r>
    <x v="9"/>
    <n v="29"/>
    <x v="5"/>
    <n v="0"/>
    <n v="0"/>
    <n v="-4"/>
    <n v="1.5"/>
    <n v="0"/>
    <n v="-4"/>
    <n v="0"/>
    <n v="0"/>
  </r>
  <r>
    <x v="9"/>
    <n v="29"/>
    <x v="6"/>
    <n v="68"/>
    <n v="2"/>
    <n v="-3"/>
    <n v="1.5"/>
    <n v="14.808"/>
    <n v="-5.12"/>
    <n v="1029.5340000000001"/>
    <n v="454.27100000000002"/>
  </r>
  <r>
    <x v="9"/>
    <n v="29"/>
    <x v="7"/>
    <n v="285"/>
    <n v="89"/>
    <n v="0"/>
    <n v="2.2000000000000002"/>
    <n v="202.11799999999999"/>
    <n v="3.9430000000000001"/>
    <n v="17809.826000000001"/>
    <n v="16878.898000000001"/>
  </r>
  <r>
    <x v="9"/>
    <n v="29"/>
    <x v="8"/>
    <n v="546"/>
    <n v="106"/>
    <n v="4"/>
    <n v="2.9"/>
    <n v="420.97800000000001"/>
    <n v="14.648999999999999"/>
    <n v="36823"/>
    <n v="35373.105000000003"/>
  </r>
  <r>
    <x v="9"/>
    <n v="29"/>
    <x v="9"/>
    <n v="581"/>
    <n v="152"/>
    <n v="6"/>
    <n v="3.6"/>
    <n v="581.55200000000002"/>
    <n v="20.809000000000001"/>
    <n v="50487.315999999999"/>
    <n v="48588.358999999997"/>
  </r>
  <r>
    <x v="9"/>
    <n v="29"/>
    <x v="10"/>
    <n v="635"/>
    <n v="166"/>
    <n v="8"/>
    <n v="2.6"/>
    <n v="702.51400000000001"/>
    <n v="28.428999999999998"/>
    <n v="59189.336000000003"/>
    <n v="56971.23"/>
  </r>
  <r>
    <x v="9"/>
    <n v="29"/>
    <x v="11"/>
    <n v="691"/>
    <n v="147"/>
    <n v="9"/>
    <n v="1.5"/>
    <n v="754.24800000000005"/>
    <n v="35.009"/>
    <n v="61631.163999999997"/>
    <n v="59318.862999999998"/>
  </r>
  <r>
    <x v="9"/>
    <n v="29"/>
    <x v="12"/>
    <n v="711"/>
    <n v="134"/>
    <n v="11"/>
    <n v="2.1"/>
    <n v="738.82399999999996"/>
    <n v="34.427999999999997"/>
    <n v="60484.82"/>
    <n v="58216.991999999998"/>
  </r>
  <r>
    <x v="9"/>
    <n v="29"/>
    <x v="13"/>
    <n v="699"/>
    <n v="113"/>
    <n v="12"/>
    <n v="3.1"/>
    <n v="644.73900000000003"/>
    <n v="30.207999999999998"/>
    <n v="53611.472999999998"/>
    <n v="51600.906000000003"/>
  </r>
  <r>
    <x v="9"/>
    <n v="29"/>
    <x v="14"/>
    <n v="600"/>
    <n v="102"/>
    <n v="13"/>
    <n v="4.0999999999999996"/>
    <n v="474.95"/>
    <n v="25.056000000000001"/>
    <n v="39861.137000000002"/>
    <n v="38316.898000000001"/>
  </r>
  <r>
    <x v="9"/>
    <n v="29"/>
    <x v="15"/>
    <n v="423"/>
    <n v="74"/>
    <n v="13"/>
    <n v="3.1"/>
    <n v="258.11099999999999"/>
    <n v="19.890999999999998"/>
    <n v="21207.756000000001"/>
    <n v="20193.123"/>
  </r>
  <r>
    <x v="9"/>
    <n v="29"/>
    <x v="16"/>
    <n v="116"/>
    <n v="15"/>
    <n v="12"/>
    <n v="2.2999999999999998"/>
    <n v="44.652999999999999"/>
    <n v="12.272"/>
    <n v="3404.2190000000001"/>
    <n v="2784.453"/>
  </r>
  <r>
    <x v="9"/>
    <n v="29"/>
    <x v="17"/>
    <n v="0"/>
    <n v="0"/>
    <n v="8"/>
    <n v="1.5"/>
    <n v="0"/>
    <n v="8"/>
    <n v="0"/>
    <n v="0"/>
  </r>
  <r>
    <x v="9"/>
    <n v="29"/>
    <x v="18"/>
    <n v="0"/>
    <n v="0"/>
    <n v="7"/>
    <n v="1.5"/>
    <n v="0"/>
    <n v="7"/>
    <n v="0"/>
    <n v="0"/>
  </r>
  <r>
    <x v="9"/>
    <n v="29"/>
    <x v="19"/>
    <n v="0"/>
    <n v="0"/>
    <n v="6"/>
    <n v="1.5"/>
    <n v="0"/>
    <n v="6"/>
    <n v="0"/>
    <n v="0"/>
  </r>
  <r>
    <x v="9"/>
    <n v="29"/>
    <x v="20"/>
    <n v="0"/>
    <n v="0"/>
    <n v="6"/>
    <n v="1.5"/>
    <n v="0"/>
    <n v="6"/>
    <n v="0"/>
    <n v="0"/>
  </r>
  <r>
    <x v="9"/>
    <n v="29"/>
    <x v="21"/>
    <n v="0"/>
    <n v="0"/>
    <n v="6"/>
    <n v="2.1"/>
    <n v="0"/>
    <n v="6"/>
    <n v="0"/>
    <n v="0"/>
  </r>
  <r>
    <x v="9"/>
    <n v="29"/>
    <x v="22"/>
    <n v="0"/>
    <n v="0"/>
    <n v="4"/>
    <n v="2"/>
    <n v="0"/>
    <n v="4"/>
    <n v="0"/>
    <n v="0"/>
  </r>
  <r>
    <x v="9"/>
    <n v="29"/>
    <x v="23"/>
    <n v="0"/>
    <n v="0"/>
    <n v="6"/>
    <n v="1.9"/>
    <n v="0"/>
    <n v="6"/>
    <n v="0"/>
    <n v="0"/>
  </r>
  <r>
    <x v="9"/>
    <n v="30"/>
    <x v="0"/>
    <n v="0"/>
    <n v="0"/>
    <n v="5"/>
    <n v="1.8"/>
    <n v="0"/>
    <n v="5"/>
    <n v="0"/>
    <n v="0"/>
  </r>
  <r>
    <x v="9"/>
    <n v="30"/>
    <x v="1"/>
    <n v="0"/>
    <n v="0"/>
    <n v="6"/>
    <n v="1.8"/>
    <n v="0"/>
    <n v="6"/>
    <n v="0"/>
    <n v="0"/>
  </r>
  <r>
    <x v="9"/>
    <n v="30"/>
    <x v="2"/>
    <n v="0"/>
    <n v="0"/>
    <n v="5"/>
    <n v="1.7"/>
    <n v="0"/>
    <n v="5"/>
    <n v="0"/>
    <n v="0"/>
  </r>
  <r>
    <x v="9"/>
    <n v="30"/>
    <x v="3"/>
    <n v="0"/>
    <n v="0"/>
    <n v="4"/>
    <n v="1.6"/>
    <n v="0"/>
    <n v="4"/>
    <n v="0"/>
    <n v="0"/>
  </r>
  <r>
    <x v="9"/>
    <n v="30"/>
    <x v="4"/>
    <n v="0"/>
    <n v="0"/>
    <n v="4"/>
    <n v="1.5"/>
    <n v="0"/>
    <n v="4"/>
    <n v="0"/>
    <n v="0"/>
  </r>
  <r>
    <x v="9"/>
    <n v="30"/>
    <x v="5"/>
    <n v="0"/>
    <n v="0"/>
    <n v="2"/>
    <n v="1.5"/>
    <n v="0"/>
    <n v="2"/>
    <n v="0"/>
    <n v="0"/>
  </r>
  <r>
    <x v="9"/>
    <n v="30"/>
    <x v="6"/>
    <n v="47"/>
    <n v="1"/>
    <n v="3"/>
    <n v="1.5"/>
    <n v="9.6980000000000004"/>
    <n v="0.73699999999999999"/>
    <n v="642.99599999999998"/>
    <n v="74.793999999999997"/>
  </r>
  <r>
    <x v="9"/>
    <n v="30"/>
    <x v="7"/>
    <n v="209"/>
    <n v="88"/>
    <n v="6"/>
    <n v="3.3"/>
    <n v="174.83"/>
    <n v="8.7509999999999994"/>
    <n v="15248.825999999999"/>
    <n v="14378.385"/>
  </r>
  <r>
    <x v="9"/>
    <n v="30"/>
    <x v="8"/>
    <n v="414"/>
    <n v="126"/>
    <n v="11"/>
    <n v="5.0999999999999996"/>
    <n v="371.70800000000003"/>
    <n v="18.126999999999999"/>
    <n v="32135.888999999999"/>
    <n v="30825.370999999999"/>
  </r>
  <r>
    <x v="9"/>
    <n v="30"/>
    <x v="9"/>
    <n v="514"/>
    <n v="160"/>
    <n v="12"/>
    <n v="5.0999999999999996"/>
    <n v="543.24800000000005"/>
    <n v="23.417999999999999"/>
    <n v="46610.792999999998"/>
    <n v="44845.699000000001"/>
  </r>
  <r>
    <x v="9"/>
    <n v="30"/>
    <x v="10"/>
    <n v="520"/>
    <n v="193"/>
    <n v="13"/>
    <n v="7.2"/>
    <n v="637.74900000000002"/>
    <n v="24.225999999999999"/>
    <n v="54828.245999999999"/>
    <n v="52773.309000000001"/>
  </r>
  <r>
    <x v="9"/>
    <n v="30"/>
    <x v="11"/>
    <n v="667"/>
    <n v="152"/>
    <n v="13"/>
    <n v="5.0999999999999996"/>
    <n v="737.96199999999999"/>
    <n v="29.347000000000001"/>
    <n v="61980.43"/>
    <n v="59654.487999999998"/>
  </r>
  <r>
    <x v="9"/>
    <n v="30"/>
    <x v="12"/>
    <n v="627"/>
    <n v="166"/>
    <n v="13"/>
    <n v="7.7"/>
    <n v="704.678"/>
    <n v="25.190999999999999"/>
    <n v="60321.042999999998"/>
    <n v="58059.535000000003"/>
  </r>
  <r>
    <x v="9"/>
    <n v="30"/>
    <x v="13"/>
    <n v="604"/>
    <n v="145"/>
    <n v="13"/>
    <n v="5.0999999999999996"/>
    <n v="609.85299999999995"/>
    <n v="26.664999999999999"/>
    <n v="51606.156000000003"/>
    <n v="49667.608999999997"/>
  </r>
  <r>
    <x v="9"/>
    <n v="30"/>
    <x v="14"/>
    <n v="519"/>
    <n v="124"/>
    <n v="13"/>
    <n v="7.2"/>
    <n v="447.899"/>
    <n v="20.852"/>
    <n v="38397.641000000003"/>
    <n v="36899.241999999998"/>
  </r>
  <r>
    <x v="9"/>
    <n v="30"/>
    <x v="15"/>
    <n v="416"/>
    <n v="71"/>
    <n v="12"/>
    <n v="4.5999999999999996"/>
    <n v="250.96600000000001"/>
    <n v="17.433"/>
    <n v="20821.537"/>
    <n v="19816.615000000002"/>
  </r>
  <r>
    <x v="9"/>
    <n v="30"/>
    <x v="16"/>
    <n v="77"/>
    <n v="14"/>
    <n v="10"/>
    <n v="2.1"/>
    <n v="35.384"/>
    <n v="9.952"/>
    <n v="2811.7510000000002"/>
    <n v="2203.268"/>
  </r>
  <r>
    <x v="9"/>
    <n v="30"/>
    <x v="17"/>
    <n v="0"/>
    <n v="0"/>
    <n v="9"/>
    <n v="2"/>
    <n v="0"/>
    <n v="9"/>
    <n v="0"/>
    <n v="0"/>
  </r>
  <r>
    <x v="9"/>
    <n v="30"/>
    <x v="18"/>
    <n v="0"/>
    <n v="0"/>
    <n v="4"/>
    <n v="1.9"/>
    <n v="0"/>
    <n v="4"/>
    <n v="0"/>
    <n v="0"/>
  </r>
  <r>
    <x v="9"/>
    <n v="30"/>
    <x v="19"/>
    <n v="0"/>
    <n v="0"/>
    <n v="2"/>
    <n v="1.7"/>
    <n v="0"/>
    <n v="2"/>
    <n v="0"/>
    <n v="0"/>
  </r>
  <r>
    <x v="9"/>
    <n v="30"/>
    <x v="20"/>
    <n v="0"/>
    <n v="0"/>
    <n v="2"/>
    <n v="1.6"/>
    <n v="0"/>
    <n v="2"/>
    <n v="0"/>
    <n v="0"/>
  </r>
  <r>
    <x v="9"/>
    <n v="30"/>
    <x v="21"/>
    <n v="0"/>
    <n v="0"/>
    <n v="1"/>
    <n v="1.5"/>
    <n v="0"/>
    <n v="1"/>
    <n v="0"/>
    <n v="0"/>
  </r>
  <r>
    <x v="9"/>
    <n v="30"/>
    <x v="22"/>
    <n v="0"/>
    <n v="0"/>
    <n v="-1"/>
    <n v="1.5"/>
    <n v="0"/>
    <n v="-1"/>
    <n v="0"/>
    <n v="0"/>
  </r>
  <r>
    <x v="9"/>
    <n v="30"/>
    <x v="23"/>
    <n v="0"/>
    <n v="0"/>
    <n v="-2"/>
    <n v="1.5"/>
    <n v="0"/>
    <n v="-2"/>
    <n v="0"/>
    <n v="0"/>
  </r>
  <r>
    <x v="9"/>
    <n v="31"/>
    <x v="0"/>
    <n v="0"/>
    <n v="0"/>
    <n v="-2"/>
    <n v="1.5"/>
    <n v="0"/>
    <n v="-2"/>
    <n v="0"/>
    <n v="0"/>
  </r>
  <r>
    <x v="9"/>
    <n v="31"/>
    <x v="1"/>
    <n v="0"/>
    <n v="0"/>
    <n v="-3"/>
    <n v="1.5"/>
    <n v="0"/>
    <n v="-3"/>
    <n v="0"/>
    <n v="0"/>
  </r>
  <r>
    <x v="9"/>
    <n v="31"/>
    <x v="2"/>
    <n v="0"/>
    <n v="0"/>
    <n v="-2"/>
    <n v="1.5"/>
    <n v="0"/>
    <n v="-2"/>
    <n v="0"/>
    <n v="0"/>
  </r>
  <r>
    <x v="9"/>
    <n v="31"/>
    <x v="3"/>
    <n v="0"/>
    <n v="0"/>
    <n v="-2"/>
    <n v="1.8"/>
    <n v="0"/>
    <n v="-2"/>
    <n v="0"/>
    <n v="0"/>
  </r>
  <r>
    <x v="9"/>
    <n v="31"/>
    <x v="4"/>
    <n v="0"/>
    <n v="0"/>
    <n v="-2"/>
    <n v="2"/>
    <n v="0"/>
    <n v="-2"/>
    <n v="0"/>
    <n v="0"/>
  </r>
  <r>
    <x v="9"/>
    <n v="31"/>
    <x v="5"/>
    <n v="0"/>
    <n v="0"/>
    <n v="-1"/>
    <n v="2.2999999999999998"/>
    <n v="0"/>
    <n v="-1"/>
    <n v="0"/>
    <n v="0"/>
  </r>
  <r>
    <x v="9"/>
    <n v="31"/>
    <x v="6"/>
    <n v="0"/>
    <n v="1"/>
    <n v="0"/>
    <n v="2.6"/>
    <n v="0.94299999999999995"/>
    <n v="-2.254"/>
    <n v="91.438999999999993"/>
    <n v="0"/>
  </r>
  <r>
    <x v="9"/>
    <n v="31"/>
    <x v="7"/>
    <n v="0"/>
    <n v="46"/>
    <n v="2"/>
    <n v="2.8"/>
    <n v="44.05"/>
    <n v="0.95199999999999996"/>
    <n v="4216.4359999999997"/>
    <n v="3581.0070000000001"/>
  </r>
  <r>
    <x v="9"/>
    <n v="31"/>
    <x v="8"/>
    <n v="6"/>
    <n v="139"/>
    <n v="3"/>
    <n v="3.1"/>
    <n v="143.22300000000001"/>
    <n v="5.0229999999999997"/>
    <n v="13460.215"/>
    <n v="12630.691999999999"/>
  </r>
  <r>
    <x v="9"/>
    <n v="31"/>
    <x v="9"/>
    <n v="0"/>
    <n v="156"/>
    <n v="4"/>
    <n v="3.1"/>
    <n v="154.102"/>
    <n v="6.73"/>
    <n v="14390.834000000001"/>
    <n v="13540.156999999999"/>
  </r>
  <r>
    <x v="9"/>
    <n v="31"/>
    <x v="10"/>
    <n v="18"/>
    <n v="227"/>
    <n v="5"/>
    <n v="3.1"/>
    <n v="242.65100000000001"/>
    <n v="10.27"/>
    <n v="22304.451000000001"/>
    <n v="21261.963"/>
  </r>
  <r>
    <x v="9"/>
    <n v="31"/>
    <x v="11"/>
    <n v="0"/>
    <n v="103"/>
    <n v="6"/>
    <n v="1.5"/>
    <n v="98.281999999999996"/>
    <n v="8.1869999999999994"/>
    <n v="9120.1949999999997"/>
    <n v="8385.4279999999999"/>
  </r>
  <r>
    <x v="9"/>
    <n v="31"/>
    <x v="12"/>
    <n v="0"/>
    <n v="94"/>
    <n v="7"/>
    <n v="1.5"/>
    <n v="89.408000000000001"/>
    <n v="7.9660000000000002"/>
    <n v="8304.643"/>
    <n v="7586.9639999999999"/>
  </r>
  <r>
    <x v="9"/>
    <n v="31"/>
    <x v="13"/>
    <n v="0"/>
    <n v="79"/>
    <n v="8"/>
    <n v="2.1"/>
    <n v="74.938000000000002"/>
    <n v="8.36"/>
    <n v="6948.665"/>
    <n v="6258.8980000000001"/>
  </r>
  <r>
    <x v="9"/>
    <n v="31"/>
    <x v="14"/>
    <n v="0"/>
    <n v="59"/>
    <n v="8"/>
    <n v="2.6"/>
    <n v="55.905999999999999"/>
    <n v="7.694"/>
    <n v="5199.0169999999998"/>
    <n v="4544.34"/>
  </r>
  <r>
    <x v="9"/>
    <n v="31"/>
    <x v="15"/>
    <n v="0"/>
    <n v="66"/>
    <n v="8"/>
    <n v="2.1"/>
    <n v="64.346999999999994"/>
    <n v="7.8479999999999999"/>
    <n v="5979.8980000000001"/>
    <n v="5309.6890000000003"/>
  </r>
  <r>
    <x v="9"/>
    <n v="31"/>
    <x v="16"/>
    <n v="0"/>
    <n v="6"/>
    <n v="8"/>
    <n v="2.1"/>
    <n v="5.6619999999999999"/>
    <n v="6.008"/>
    <n v="530.41300000000001"/>
    <n v="0"/>
  </r>
  <r>
    <x v="9"/>
    <n v="31"/>
    <x v="17"/>
    <n v="0"/>
    <n v="0"/>
    <n v="8"/>
    <n v="2.6"/>
    <n v="0"/>
    <n v="8"/>
    <n v="0"/>
    <n v="0"/>
  </r>
  <r>
    <x v="9"/>
    <n v="31"/>
    <x v="18"/>
    <n v="0"/>
    <n v="0"/>
    <n v="8"/>
    <n v="2.2000000000000002"/>
    <n v="0"/>
    <n v="8"/>
    <n v="0"/>
    <n v="0"/>
  </r>
  <r>
    <x v="9"/>
    <n v="31"/>
    <x v="19"/>
    <n v="0"/>
    <n v="0"/>
    <n v="8"/>
    <n v="1.9"/>
    <n v="0"/>
    <n v="8"/>
    <n v="0"/>
    <n v="0"/>
  </r>
  <r>
    <x v="9"/>
    <n v="31"/>
    <x v="20"/>
    <n v="0"/>
    <n v="0"/>
    <n v="8"/>
    <n v="1.5"/>
    <n v="0"/>
    <n v="8"/>
    <n v="0"/>
    <n v="0"/>
  </r>
  <r>
    <x v="9"/>
    <n v="31"/>
    <x v="21"/>
    <n v="0"/>
    <n v="0"/>
    <n v="8"/>
    <n v="1.6"/>
    <n v="0"/>
    <n v="8"/>
    <n v="0"/>
    <n v="0"/>
  </r>
  <r>
    <x v="9"/>
    <n v="31"/>
    <x v="22"/>
    <n v="0"/>
    <n v="0"/>
    <n v="8"/>
    <n v="1.8"/>
    <n v="0"/>
    <n v="8"/>
    <n v="0"/>
    <n v="0"/>
  </r>
  <r>
    <x v="9"/>
    <n v="31"/>
    <x v="23"/>
    <n v="0"/>
    <n v="0"/>
    <n v="8"/>
    <n v="1.9"/>
    <n v="0"/>
    <n v="8"/>
    <n v="0"/>
    <n v="0"/>
  </r>
  <r>
    <x v="10"/>
    <n v="1"/>
    <x v="0"/>
    <n v="0"/>
    <n v="0"/>
    <n v="8"/>
    <n v="2.1"/>
    <n v="0"/>
    <n v="8"/>
    <n v="0"/>
    <n v="0"/>
  </r>
  <r>
    <x v="10"/>
    <n v="1"/>
    <x v="1"/>
    <n v="0"/>
    <n v="0"/>
    <n v="8"/>
    <n v="2.2000000000000002"/>
    <n v="0"/>
    <n v="8"/>
    <n v="0"/>
    <n v="0"/>
  </r>
  <r>
    <x v="10"/>
    <n v="1"/>
    <x v="2"/>
    <n v="0"/>
    <n v="0"/>
    <n v="8"/>
    <n v="2.4"/>
    <n v="0"/>
    <n v="8"/>
    <n v="0"/>
    <n v="0"/>
  </r>
  <r>
    <x v="10"/>
    <n v="1"/>
    <x v="3"/>
    <n v="0"/>
    <n v="0"/>
    <n v="8"/>
    <n v="2.5"/>
    <n v="0"/>
    <n v="8"/>
    <n v="0"/>
    <n v="0"/>
  </r>
  <r>
    <x v="10"/>
    <n v="1"/>
    <x v="4"/>
    <n v="0"/>
    <n v="0"/>
    <n v="8"/>
    <n v="2.1"/>
    <n v="0"/>
    <n v="8"/>
    <n v="0"/>
    <n v="0"/>
  </r>
  <r>
    <x v="10"/>
    <n v="1"/>
    <x v="5"/>
    <n v="0"/>
    <n v="0"/>
    <n v="7"/>
    <n v="1.7"/>
    <n v="0"/>
    <n v="7"/>
    <n v="0"/>
    <n v="0"/>
  </r>
  <r>
    <x v="10"/>
    <n v="1"/>
    <x v="6"/>
    <n v="14"/>
    <n v="1"/>
    <n v="6"/>
    <n v="3.1"/>
    <n v="4.07"/>
    <n v="3.9260000000000002"/>
    <n v="300.64800000000002"/>
    <n v="0"/>
  </r>
  <r>
    <x v="10"/>
    <n v="1"/>
    <x v="7"/>
    <n v="70"/>
    <n v="80"/>
    <n v="8"/>
    <n v="3.5"/>
    <n v="110.399"/>
    <n v="8.9489999999999998"/>
    <n v="9893.3989999999994"/>
    <n v="9142.2209999999995"/>
  </r>
  <r>
    <x v="10"/>
    <n v="1"/>
    <x v="8"/>
    <n v="365"/>
    <n v="133"/>
    <n v="13"/>
    <n v="2.6"/>
    <n v="345.18200000000002"/>
    <n v="21.387"/>
    <n v="29420.065999999999"/>
    <n v="28186.883000000002"/>
  </r>
  <r>
    <x v="10"/>
    <n v="1"/>
    <x v="9"/>
    <n v="569"/>
    <n v="140"/>
    <n v="15"/>
    <n v="4.0999999999999996"/>
    <n v="555.31600000000003"/>
    <n v="28.155999999999999"/>
    <n v="46535.457000000002"/>
    <n v="44772.913999999997"/>
  </r>
  <r>
    <x v="10"/>
    <n v="1"/>
    <x v="10"/>
    <n v="617"/>
    <n v="153"/>
    <n v="17"/>
    <n v="5.0999999999999996"/>
    <n v="669.07899999999995"/>
    <n v="31.664999999999999"/>
    <n v="55474.445"/>
    <n v="53395.737999999998"/>
  </r>
  <r>
    <x v="10"/>
    <n v="1"/>
    <x v="11"/>
    <n v="619"/>
    <n v="173"/>
    <n v="18"/>
    <n v="5.0999999999999996"/>
    <n v="717.43600000000004"/>
    <n v="33.994"/>
    <n v="58908.957000000002"/>
    <n v="56701.535000000003"/>
  </r>
  <r>
    <x v="10"/>
    <n v="1"/>
    <x v="12"/>
    <n v="412"/>
    <n v="217"/>
    <n v="19"/>
    <n v="6.2"/>
    <n v="574.42499999999995"/>
    <n v="30.466999999999999"/>
    <n v="47976.574000000001"/>
    <n v="46164.902000000002"/>
  </r>
  <r>
    <x v="10"/>
    <n v="1"/>
    <x v="13"/>
    <n v="367"/>
    <n v="200"/>
    <n v="18"/>
    <n v="6.7"/>
    <n v="488.541"/>
    <n v="27.023"/>
    <n v="41341.663999999997"/>
    <n v="39750.309000000001"/>
  </r>
  <r>
    <x v="10"/>
    <n v="1"/>
    <x v="14"/>
    <n v="111"/>
    <n v="163"/>
    <n v="18"/>
    <n v="4.5999999999999996"/>
    <n v="243.392"/>
    <n v="23.436"/>
    <n v="20895.495999999999"/>
    <n v="19888.719000000001"/>
  </r>
  <r>
    <x v="10"/>
    <n v="1"/>
    <x v="15"/>
    <n v="138"/>
    <n v="87"/>
    <n v="17"/>
    <n v="4.0999999999999996"/>
    <n v="149.90899999999999"/>
    <n v="19.768000000000001"/>
    <n v="12698.021000000001"/>
    <n v="11885.603999999999"/>
  </r>
  <r>
    <x v="10"/>
    <n v="1"/>
    <x v="16"/>
    <n v="94"/>
    <n v="12"/>
    <n v="16"/>
    <n v="3.6"/>
    <n v="36.054000000000002"/>
    <n v="15.58"/>
    <n v="2706.2739999999999"/>
    <n v="2099.7869999999998"/>
  </r>
  <r>
    <x v="10"/>
    <n v="1"/>
    <x v="17"/>
    <n v="0"/>
    <n v="0"/>
    <n v="14"/>
    <n v="3.6"/>
    <n v="0"/>
    <n v="14"/>
    <n v="0"/>
    <n v="0"/>
  </r>
  <r>
    <x v="10"/>
    <n v="1"/>
    <x v="18"/>
    <n v="0"/>
    <n v="0"/>
    <n v="14"/>
    <n v="2.6"/>
    <n v="0"/>
    <n v="14"/>
    <n v="0"/>
    <n v="0"/>
  </r>
  <r>
    <x v="10"/>
    <n v="1"/>
    <x v="19"/>
    <n v="0"/>
    <n v="0"/>
    <n v="13"/>
    <n v="2.1"/>
    <n v="0"/>
    <n v="13"/>
    <n v="0"/>
    <n v="0"/>
  </r>
  <r>
    <x v="10"/>
    <n v="1"/>
    <x v="20"/>
    <n v="0"/>
    <n v="0"/>
    <n v="12"/>
    <n v="1.5"/>
    <n v="0"/>
    <n v="12"/>
    <n v="0"/>
    <n v="0"/>
  </r>
  <r>
    <x v="10"/>
    <n v="1"/>
    <x v="21"/>
    <n v="0"/>
    <n v="0"/>
    <n v="14"/>
    <n v="3.6"/>
    <n v="0"/>
    <n v="14"/>
    <n v="0"/>
    <n v="0"/>
  </r>
  <r>
    <x v="10"/>
    <n v="1"/>
    <x v="22"/>
    <n v="0"/>
    <n v="0"/>
    <n v="14"/>
    <n v="3.1"/>
    <n v="0"/>
    <n v="14"/>
    <n v="0"/>
    <n v="0"/>
  </r>
  <r>
    <x v="10"/>
    <n v="1"/>
    <x v="23"/>
    <n v="0"/>
    <n v="0"/>
    <n v="13"/>
    <n v="2.6"/>
    <n v="0"/>
    <n v="13"/>
    <n v="0"/>
    <n v="0"/>
  </r>
  <r>
    <x v="10"/>
    <n v="2"/>
    <x v="0"/>
    <n v="0"/>
    <n v="0"/>
    <n v="12"/>
    <n v="2"/>
    <n v="0"/>
    <n v="12"/>
    <n v="0"/>
    <n v="0"/>
  </r>
  <r>
    <x v="10"/>
    <n v="2"/>
    <x v="1"/>
    <n v="0"/>
    <n v="0"/>
    <n v="13"/>
    <n v="1.5"/>
    <n v="0"/>
    <n v="13"/>
    <n v="0"/>
    <n v="0"/>
  </r>
  <r>
    <x v="10"/>
    <n v="2"/>
    <x v="2"/>
    <n v="0"/>
    <n v="0"/>
    <n v="14"/>
    <n v="3.1"/>
    <n v="0"/>
    <n v="14"/>
    <n v="0"/>
    <n v="0"/>
  </r>
  <r>
    <x v="10"/>
    <n v="2"/>
    <x v="3"/>
    <n v="0"/>
    <n v="0"/>
    <n v="13"/>
    <n v="3.1"/>
    <n v="0"/>
    <n v="13"/>
    <n v="0"/>
    <n v="0"/>
  </r>
  <r>
    <x v="10"/>
    <n v="2"/>
    <x v="4"/>
    <n v="0"/>
    <n v="0"/>
    <n v="13"/>
    <n v="2.6"/>
    <n v="0"/>
    <n v="13"/>
    <n v="0"/>
    <n v="0"/>
  </r>
  <r>
    <x v="10"/>
    <n v="2"/>
    <x v="5"/>
    <n v="0"/>
    <n v="0"/>
    <n v="13"/>
    <n v="2.1"/>
    <n v="0"/>
    <n v="13"/>
    <n v="0"/>
    <n v="0"/>
  </r>
  <r>
    <x v="10"/>
    <n v="2"/>
    <x v="6"/>
    <n v="0"/>
    <n v="0"/>
    <n v="14"/>
    <n v="5.0999999999999996"/>
    <n v="0"/>
    <n v="14"/>
    <n v="0"/>
    <n v="0"/>
  </r>
  <r>
    <x v="10"/>
    <n v="2"/>
    <x v="7"/>
    <n v="0"/>
    <n v="65"/>
    <n v="14"/>
    <n v="6.2"/>
    <n v="65.466999999999999"/>
    <n v="13.907999999999999"/>
    <n v="5923.63"/>
    <n v="5254.5479999999998"/>
  </r>
  <r>
    <x v="10"/>
    <n v="2"/>
    <x v="8"/>
    <n v="0"/>
    <n v="85"/>
    <n v="15"/>
    <n v="4.5999999999999996"/>
    <n v="82.061000000000007"/>
    <n v="15.446999999999999"/>
    <n v="7374.1189999999997"/>
    <n v="6675.6629999999996"/>
  </r>
  <r>
    <x v="10"/>
    <n v="2"/>
    <x v="9"/>
    <n v="43"/>
    <n v="189"/>
    <n v="17"/>
    <n v="4.5999999999999996"/>
    <n v="228.49700000000001"/>
    <n v="21.007000000000001"/>
    <n v="19978.562999999998"/>
    <n v="18994.664000000001"/>
  </r>
  <r>
    <x v="10"/>
    <n v="2"/>
    <x v="10"/>
    <n v="381"/>
    <n v="236"/>
    <n v="18"/>
    <n v="3.1"/>
    <n v="565.36800000000005"/>
    <n v="32.26"/>
    <n v="46795.648000000001"/>
    <n v="45024.288999999997"/>
  </r>
  <r>
    <x v="10"/>
    <n v="2"/>
    <x v="11"/>
    <n v="517"/>
    <n v="197"/>
    <n v="20"/>
    <n v="5.7"/>
    <n v="656.64700000000005"/>
    <n v="33.517000000000003"/>
    <n v="54053.285000000003"/>
    <n v="52026.663999999997"/>
  </r>
  <r>
    <x v="10"/>
    <n v="2"/>
    <x v="12"/>
    <n v="513"/>
    <n v="188"/>
    <n v="21"/>
    <n v="4.5999999999999996"/>
    <n v="630.66300000000001"/>
    <n v="35.96"/>
    <n v="51249.843999999997"/>
    <n v="49323.953000000001"/>
  </r>
  <r>
    <x v="10"/>
    <n v="2"/>
    <x v="13"/>
    <n v="556"/>
    <n v="141"/>
    <n v="22"/>
    <n v="6.7"/>
    <n v="562.90700000000004"/>
    <n v="32.591999999999999"/>
    <n v="46270.445"/>
    <n v="44516.858999999997"/>
  </r>
  <r>
    <x v="10"/>
    <n v="2"/>
    <x v="14"/>
    <n v="361"/>
    <n v="149"/>
    <n v="22"/>
    <n v="6.2"/>
    <n v="375.45800000000003"/>
    <n v="29.27"/>
    <n v="31030.93"/>
    <n v="29752.182000000001"/>
  </r>
  <r>
    <x v="10"/>
    <n v="2"/>
    <x v="15"/>
    <n v="6"/>
    <n v="69"/>
    <n v="20"/>
    <n v="4.0999999999999996"/>
    <n v="70.284000000000006"/>
    <n v="21.21"/>
    <n v="6129.848"/>
    <n v="5456.6329999999998"/>
  </r>
  <r>
    <x v="10"/>
    <n v="2"/>
    <x v="16"/>
    <n v="31"/>
    <n v="10"/>
    <n v="18"/>
    <n v="4.0999999999999996"/>
    <n v="18.164000000000001"/>
    <n v="16.93"/>
    <n v="1447.0519999999999"/>
    <n v="864.10299999999995"/>
  </r>
  <r>
    <x v="10"/>
    <n v="2"/>
    <x v="17"/>
    <n v="0"/>
    <n v="0"/>
    <n v="18"/>
    <n v="4.0999999999999996"/>
    <n v="0"/>
    <n v="18"/>
    <n v="0"/>
    <n v="0"/>
  </r>
  <r>
    <x v="10"/>
    <n v="2"/>
    <x v="18"/>
    <n v="0"/>
    <n v="0"/>
    <n v="18"/>
    <n v="3.6"/>
    <n v="0"/>
    <n v="18"/>
    <n v="0"/>
    <n v="0"/>
  </r>
  <r>
    <x v="10"/>
    <n v="2"/>
    <x v="19"/>
    <n v="0"/>
    <n v="0"/>
    <n v="18"/>
    <n v="3.6"/>
    <n v="0"/>
    <n v="18"/>
    <n v="0"/>
    <n v="0"/>
  </r>
  <r>
    <x v="10"/>
    <n v="2"/>
    <x v="20"/>
    <n v="0"/>
    <n v="0"/>
    <n v="19"/>
    <n v="5.7"/>
    <n v="0"/>
    <n v="19"/>
    <n v="0"/>
    <n v="0"/>
  </r>
  <r>
    <x v="10"/>
    <n v="2"/>
    <x v="21"/>
    <n v="0"/>
    <n v="0"/>
    <n v="18"/>
    <n v="4.0999999999999996"/>
    <n v="0"/>
    <n v="18"/>
    <n v="0"/>
    <n v="0"/>
  </r>
  <r>
    <x v="10"/>
    <n v="2"/>
    <x v="22"/>
    <n v="0"/>
    <n v="0"/>
    <n v="18"/>
    <n v="4.0999999999999996"/>
    <n v="0"/>
    <n v="18"/>
    <n v="0"/>
    <n v="0"/>
  </r>
  <r>
    <x v="10"/>
    <n v="2"/>
    <x v="23"/>
    <n v="0"/>
    <n v="0"/>
    <n v="18"/>
    <n v="4.5999999999999996"/>
    <n v="0"/>
    <n v="18"/>
    <n v="0"/>
    <n v="0"/>
  </r>
  <r>
    <x v="10"/>
    <n v="3"/>
    <x v="0"/>
    <n v="0"/>
    <n v="0"/>
    <n v="18"/>
    <n v="5.7"/>
    <n v="0"/>
    <n v="18"/>
    <n v="0"/>
    <n v="0"/>
  </r>
  <r>
    <x v="10"/>
    <n v="3"/>
    <x v="1"/>
    <n v="0"/>
    <n v="0"/>
    <n v="19"/>
    <n v="5.0999999999999996"/>
    <n v="0"/>
    <n v="19"/>
    <n v="0"/>
    <n v="0"/>
  </r>
  <r>
    <x v="10"/>
    <n v="3"/>
    <x v="2"/>
    <n v="0"/>
    <n v="0"/>
    <n v="18"/>
    <n v="4.0999999999999996"/>
    <n v="0"/>
    <n v="18"/>
    <n v="0"/>
    <n v="0"/>
  </r>
  <r>
    <x v="10"/>
    <n v="3"/>
    <x v="3"/>
    <n v="0"/>
    <n v="0"/>
    <n v="18"/>
    <n v="3.1"/>
    <n v="0"/>
    <n v="18"/>
    <n v="0"/>
    <n v="0"/>
  </r>
  <r>
    <x v="10"/>
    <n v="3"/>
    <x v="4"/>
    <n v="0"/>
    <n v="0"/>
    <n v="17"/>
    <n v="1.5"/>
    <n v="0"/>
    <n v="17"/>
    <n v="0"/>
    <n v="0"/>
  </r>
  <r>
    <x v="10"/>
    <n v="3"/>
    <x v="5"/>
    <n v="0"/>
    <n v="0"/>
    <n v="15"/>
    <n v="1.8"/>
    <n v="0"/>
    <n v="15"/>
    <n v="0"/>
    <n v="0"/>
  </r>
  <r>
    <x v="10"/>
    <n v="3"/>
    <x v="6"/>
    <n v="0"/>
    <n v="0"/>
    <n v="16"/>
    <n v="2.1"/>
    <n v="0"/>
    <n v="16"/>
    <n v="0"/>
    <n v="0"/>
  </r>
  <r>
    <x v="10"/>
    <n v="3"/>
    <x v="7"/>
    <n v="0"/>
    <n v="19"/>
    <n v="15"/>
    <n v="2.6"/>
    <n v="17.962"/>
    <n v="13.38"/>
    <n v="1629.1389999999999"/>
    <n v="1042.82"/>
  </r>
  <r>
    <x v="10"/>
    <n v="3"/>
    <x v="8"/>
    <n v="0"/>
    <n v="50"/>
    <n v="15"/>
    <n v="2.4"/>
    <n v="47.37"/>
    <n v="14.304"/>
    <n v="4278.6049999999996"/>
    <n v="3641.9679999999998"/>
  </r>
  <r>
    <x v="10"/>
    <n v="3"/>
    <x v="9"/>
    <n v="0"/>
    <n v="72"/>
    <n v="16"/>
    <n v="2.1"/>
    <n v="68.293999999999997"/>
    <n v="16.094999999999999"/>
    <n v="6119.1139999999996"/>
    <n v="5446.1149999999998"/>
  </r>
  <r>
    <x v="10"/>
    <n v="3"/>
    <x v="10"/>
    <n v="0"/>
    <n v="118"/>
    <n v="17"/>
    <n v="1.5"/>
    <n v="113.64100000000001"/>
    <n v="18.803999999999998"/>
    <n v="10057.751"/>
    <n v="9303.0580000000009"/>
  </r>
  <r>
    <x v="10"/>
    <n v="3"/>
    <x v="11"/>
    <n v="0"/>
    <n v="163"/>
    <n v="18"/>
    <n v="3.1"/>
    <n v="159.714"/>
    <n v="20.913"/>
    <n v="13999.275"/>
    <n v="13157.536"/>
  </r>
  <r>
    <x v="10"/>
    <n v="3"/>
    <x v="12"/>
    <n v="484"/>
    <n v="218"/>
    <n v="19"/>
    <n v="5.7"/>
    <n v="639.73"/>
    <n v="31.350999999999999"/>
    <n v="53182.538999999997"/>
    <n v="51187.491999999998"/>
  </r>
  <r>
    <x v="10"/>
    <n v="3"/>
    <x v="13"/>
    <n v="592"/>
    <n v="132"/>
    <n v="19"/>
    <n v="4.5999999999999996"/>
    <n v="580.42600000000004"/>
    <n v="32.734999999999999"/>
    <n v="47653.934000000001"/>
    <n v="45853.32"/>
  </r>
  <r>
    <x v="10"/>
    <n v="3"/>
    <x v="14"/>
    <n v="483"/>
    <n v="117"/>
    <n v="19"/>
    <n v="2.1"/>
    <n v="414.47800000000001"/>
    <n v="32.055"/>
    <n v="33645.637000000002"/>
    <n v="32291.044999999998"/>
  </r>
  <r>
    <x v="10"/>
    <n v="3"/>
    <x v="15"/>
    <n v="347"/>
    <n v="71"/>
    <n v="18"/>
    <n v="4.0999999999999996"/>
    <n v="221.11600000000001"/>
    <n v="23.081"/>
    <n v="17899.809000000001"/>
    <n v="16966.715"/>
  </r>
  <r>
    <x v="10"/>
    <n v="3"/>
    <x v="16"/>
    <n v="119"/>
    <n v="10"/>
    <n v="16"/>
    <n v="3.1"/>
    <n v="40.113999999999997"/>
    <n v="15.959"/>
    <n v="2924.51"/>
    <n v="2313.8890000000001"/>
  </r>
  <r>
    <x v="10"/>
    <n v="3"/>
    <x v="17"/>
    <n v="0"/>
    <n v="0"/>
    <n v="12"/>
    <n v="2.9"/>
    <n v="0"/>
    <n v="12"/>
    <n v="0"/>
    <n v="0"/>
  </r>
  <r>
    <x v="10"/>
    <n v="3"/>
    <x v="18"/>
    <n v="0"/>
    <n v="0"/>
    <n v="11.9"/>
    <n v="2.8"/>
    <n v="0"/>
    <n v="11.9"/>
    <n v="0"/>
    <n v="0"/>
  </r>
  <r>
    <x v="10"/>
    <n v="3"/>
    <x v="19"/>
    <n v="0"/>
    <n v="0"/>
    <n v="12"/>
    <n v="2.6"/>
    <n v="0"/>
    <n v="12"/>
    <n v="0"/>
    <n v="0"/>
  </r>
  <r>
    <x v="10"/>
    <n v="3"/>
    <x v="20"/>
    <n v="0"/>
    <n v="0"/>
    <n v="9"/>
    <n v="2.2000000000000002"/>
    <n v="0"/>
    <n v="9"/>
    <n v="0"/>
    <n v="0"/>
  </r>
  <r>
    <x v="10"/>
    <n v="3"/>
    <x v="21"/>
    <n v="0"/>
    <n v="0"/>
    <n v="9"/>
    <n v="1.9"/>
    <n v="0"/>
    <n v="9"/>
    <n v="0"/>
    <n v="0"/>
  </r>
  <r>
    <x v="10"/>
    <n v="3"/>
    <x v="22"/>
    <n v="0"/>
    <n v="0"/>
    <n v="6"/>
    <n v="1.5"/>
    <n v="0"/>
    <n v="6"/>
    <n v="0"/>
    <n v="0"/>
  </r>
  <r>
    <x v="10"/>
    <n v="3"/>
    <x v="23"/>
    <n v="0"/>
    <n v="0"/>
    <n v="6"/>
    <n v="1.5"/>
    <n v="0"/>
    <n v="6"/>
    <n v="0"/>
    <n v="0"/>
  </r>
  <r>
    <x v="10"/>
    <n v="4"/>
    <x v="0"/>
    <n v="0"/>
    <n v="0"/>
    <n v="4"/>
    <n v="1.5"/>
    <n v="0"/>
    <n v="4"/>
    <n v="0"/>
    <n v="0"/>
  </r>
  <r>
    <x v="10"/>
    <n v="4"/>
    <x v="1"/>
    <n v="0"/>
    <n v="0"/>
    <n v="4"/>
    <n v="1.5"/>
    <n v="0"/>
    <n v="4"/>
    <n v="0"/>
    <n v="0"/>
  </r>
  <r>
    <x v="10"/>
    <n v="4"/>
    <x v="2"/>
    <n v="0"/>
    <n v="0"/>
    <n v="2"/>
    <n v="0.9"/>
    <n v="0"/>
    <n v="2"/>
    <n v="0"/>
    <n v="0"/>
  </r>
  <r>
    <x v="10"/>
    <n v="4"/>
    <x v="3"/>
    <n v="0"/>
    <n v="0"/>
    <n v="2"/>
    <n v="0.8"/>
    <n v="0"/>
    <n v="2"/>
    <n v="0"/>
    <n v="0"/>
  </r>
  <r>
    <x v="10"/>
    <n v="4"/>
    <x v="4"/>
    <n v="0"/>
    <n v="0"/>
    <n v="1"/>
    <n v="0.4"/>
    <n v="0"/>
    <n v="1"/>
    <n v="0"/>
    <n v="0"/>
  </r>
  <r>
    <x v="10"/>
    <n v="4"/>
    <x v="5"/>
    <n v="0"/>
    <n v="0"/>
    <n v="1"/>
    <n v="1.6"/>
    <n v="0"/>
    <n v="1"/>
    <n v="0"/>
    <n v="0"/>
  </r>
  <r>
    <x v="10"/>
    <n v="4"/>
    <x v="6"/>
    <n v="0"/>
    <n v="0"/>
    <n v="1"/>
    <n v="2.2000000000000002"/>
    <n v="0"/>
    <n v="1"/>
    <n v="0"/>
    <n v="0"/>
  </r>
  <r>
    <x v="10"/>
    <n v="4"/>
    <x v="7"/>
    <n v="301"/>
    <n v="75"/>
    <n v="4"/>
    <n v="3.2"/>
    <n v="191.84700000000001"/>
    <n v="7.2050000000000001"/>
    <n v="16475.875"/>
    <n v="15576.732"/>
  </r>
  <r>
    <x v="10"/>
    <n v="4"/>
    <x v="8"/>
    <n v="480"/>
    <n v="110"/>
    <n v="10"/>
    <n v="2.1"/>
    <n v="383.35899999999998"/>
    <n v="20.486999999999998"/>
    <n v="32611.928"/>
    <n v="31287.598000000002"/>
  </r>
  <r>
    <x v="10"/>
    <n v="4"/>
    <x v="9"/>
    <n v="570"/>
    <n v="135"/>
    <n v="11"/>
    <n v="2.6"/>
    <n v="545.62599999999998"/>
    <n v="26.196999999999999"/>
    <n v="46109.315999999999"/>
    <n v="44361.167999999998"/>
  </r>
  <r>
    <x v="10"/>
    <n v="4"/>
    <x v="10"/>
    <n v="593"/>
    <n v="156"/>
    <n v="12"/>
    <n v="3.1"/>
    <n v="644.37199999999996"/>
    <n v="29.536999999999999"/>
    <n v="53956.25"/>
    <n v="51933.16"/>
  </r>
  <r>
    <x v="10"/>
    <n v="4"/>
    <x v="11"/>
    <n v="619"/>
    <n v="158"/>
    <n v="13"/>
    <n v="3.6"/>
    <n v="695.62199999999996"/>
    <n v="31.263999999999999"/>
    <n v="57858.578000000001"/>
    <n v="55690.949000000001"/>
  </r>
  <r>
    <x v="10"/>
    <n v="4"/>
    <x v="12"/>
    <n v="567"/>
    <n v="170"/>
    <n v="13"/>
    <n v="2.1"/>
    <n v="649.41899999999998"/>
    <n v="33.529000000000003"/>
    <n v="53382.309000000001"/>
    <n v="51380.042999999998"/>
  </r>
  <r>
    <x v="10"/>
    <n v="4"/>
    <x v="13"/>
    <n v="580"/>
    <n v="135"/>
    <n v="14"/>
    <n v="4.0999999999999996"/>
    <n v="573.51199999999994"/>
    <n v="28.486999999999998"/>
    <n v="48056.016000000003"/>
    <n v="46241.616999999998"/>
  </r>
  <r>
    <x v="10"/>
    <n v="4"/>
    <x v="14"/>
    <n v="529"/>
    <n v="103"/>
    <n v="14"/>
    <n v="2.6"/>
    <n v="423.07400000000001"/>
    <n v="26.445"/>
    <n v="35204.625"/>
    <n v="33803.703000000001"/>
  </r>
  <r>
    <x v="10"/>
    <n v="4"/>
    <x v="15"/>
    <n v="396"/>
    <n v="62"/>
    <n v="14"/>
    <n v="1.5"/>
    <n v="228.61099999999999"/>
    <n v="21.693000000000001"/>
    <n v="18475.016"/>
    <n v="17528.011999999999"/>
  </r>
  <r>
    <x v="10"/>
    <n v="4"/>
    <x v="16"/>
    <n v="95"/>
    <n v="8"/>
    <n v="10"/>
    <n v="2.5"/>
    <n v="32.31"/>
    <n v="9.7059999999999995"/>
    <n v="2426.9"/>
    <n v="1825.682"/>
  </r>
  <r>
    <x v="10"/>
    <n v="4"/>
    <x v="17"/>
    <n v="0"/>
    <n v="0"/>
    <n v="8"/>
    <n v="3.6"/>
    <n v="0"/>
    <n v="8"/>
    <n v="0"/>
    <n v="0"/>
  </r>
  <r>
    <x v="10"/>
    <n v="4"/>
    <x v="18"/>
    <n v="0"/>
    <n v="0"/>
    <n v="11"/>
    <n v="4.5999999999999996"/>
    <n v="0"/>
    <n v="11"/>
    <n v="0"/>
    <n v="0"/>
  </r>
  <r>
    <x v="10"/>
    <n v="4"/>
    <x v="19"/>
    <n v="0"/>
    <n v="0"/>
    <n v="10"/>
    <n v="4.8"/>
    <n v="0"/>
    <n v="10"/>
    <n v="0"/>
    <n v="0"/>
  </r>
  <r>
    <x v="10"/>
    <n v="4"/>
    <x v="20"/>
    <n v="0"/>
    <n v="0"/>
    <n v="7"/>
    <n v="4.9000000000000004"/>
    <n v="0"/>
    <n v="7"/>
    <n v="0"/>
    <n v="0"/>
  </r>
  <r>
    <x v="10"/>
    <n v="4"/>
    <x v="21"/>
    <n v="0"/>
    <n v="0"/>
    <n v="9"/>
    <n v="5.0999999999999996"/>
    <n v="0"/>
    <n v="9"/>
    <n v="0"/>
    <n v="0"/>
  </r>
  <r>
    <x v="10"/>
    <n v="4"/>
    <x v="22"/>
    <n v="0"/>
    <n v="0"/>
    <n v="8"/>
    <n v="1.5"/>
    <n v="0"/>
    <n v="8"/>
    <n v="0"/>
    <n v="0"/>
  </r>
  <r>
    <x v="10"/>
    <n v="4"/>
    <x v="23"/>
    <n v="0"/>
    <n v="0"/>
    <n v="7"/>
    <n v="2.1"/>
    <n v="0"/>
    <n v="7"/>
    <n v="0"/>
    <n v="0"/>
  </r>
  <r>
    <x v="10"/>
    <n v="5"/>
    <x v="0"/>
    <n v="0"/>
    <n v="0"/>
    <n v="6"/>
    <n v="2.6"/>
    <n v="0"/>
    <n v="6"/>
    <n v="0"/>
    <n v="0"/>
  </r>
  <r>
    <x v="10"/>
    <n v="5"/>
    <x v="1"/>
    <n v="0"/>
    <n v="0"/>
    <n v="5"/>
    <n v="2.1"/>
    <n v="0"/>
    <n v="5"/>
    <n v="0"/>
    <n v="0"/>
  </r>
  <r>
    <x v="10"/>
    <n v="5"/>
    <x v="2"/>
    <n v="0"/>
    <n v="0"/>
    <n v="2"/>
    <n v="1.5"/>
    <n v="0"/>
    <n v="2"/>
    <n v="0"/>
    <n v="0"/>
  </r>
  <r>
    <x v="10"/>
    <n v="5"/>
    <x v="3"/>
    <n v="0"/>
    <n v="0"/>
    <n v="2"/>
    <n v="1.8"/>
    <n v="0"/>
    <n v="2"/>
    <n v="0"/>
    <n v="0"/>
  </r>
  <r>
    <x v="10"/>
    <n v="5"/>
    <x v="4"/>
    <n v="0"/>
    <n v="0"/>
    <n v="4"/>
    <n v="2.1"/>
    <n v="0"/>
    <n v="4"/>
    <n v="0"/>
    <n v="0"/>
  </r>
  <r>
    <x v="10"/>
    <n v="5"/>
    <x v="5"/>
    <n v="0"/>
    <n v="0"/>
    <n v="3"/>
    <n v="3.6"/>
    <n v="0"/>
    <n v="3"/>
    <n v="0"/>
    <n v="0"/>
  </r>
  <r>
    <x v="10"/>
    <n v="5"/>
    <x v="6"/>
    <n v="0"/>
    <n v="0"/>
    <n v="4"/>
    <n v="4.0999999999999996"/>
    <n v="0"/>
    <n v="4"/>
    <n v="0"/>
    <n v="0"/>
  </r>
  <r>
    <x v="10"/>
    <n v="5"/>
    <x v="7"/>
    <n v="252"/>
    <n v="76"/>
    <n v="5"/>
    <n v="5.0999999999999996"/>
    <n v="173.904"/>
    <n v="7.218"/>
    <n v="15023.078"/>
    <n v="14157.861999999999"/>
  </r>
  <r>
    <x v="10"/>
    <n v="5"/>
    <x v="8"/>
    <n v="430"/>
    <n v="121"/>
    <n v="6"/>
    <n v="2.6"/>
    <n v="368.59899999999999"/>
    <n v="15.361000000000001"/>
    <n v="32154.421999999999"/>
    <n v="30843.366999999998"/>
  </r>
  <r>
    <x v="10"/>
    <n v="5"/>
    <x v="9"/>
    <n v="429"/>
    <n v="192"/>
    <n v="8"/>
    <n v="4.0999999999999996"/>
    <n v="506.6"/>
    <n v="20.012"/>
    <n v="44154.379000000001"/>
    <n v="42471.457000000002"/>
  </r>
  <r>
    <x v="10"/>
    <n v="5"/>
    <x v="10"/>
    <n v="30"/>
    <n v="209"/>
    <n v="7"/>
    <n v="4.5999999999999996"/>
    <n v="243.37100000000001"/>
    <n v="12.365"/>
    <n v="22157.148000000001"/>
    <n v="21118.425999999999"/>
  </r>
  <r>
    <x v="10"/>
    <n v="5"/>
    <x v="11"/>
    <n v="30"/>
    <n v="238"/>
    <n v="8"/>
    <n v="6.2"/>
    <n v="265.161"/>
    <n v="12.298999999999999"/>
    <n v="24154.02"/>
    <n v="23063.623"/>
  </r>
  <r>
    <x v="10"/>
    <n v="5"/>
    <x v="12"/>
    <n v="24"/>
    <n v="228"/>
    <n v="8"/>
    <n v="5.0999999999999996"/>
    <n v="249.51599999999999"/>
    <n v="12.569000000000001"/>
    <n v="22701.037"/>
    <n v="21648.375"/>
  </r>
  <r>
    <x v="10"/>
    <n v="5"/>
    <x v="13"/>
    <n v="0"/>
    <n v="136"/>
    <n v="6"/>
    <n v="8.1999999999999993"/>
    <n v="133.125"/>
    <n v="7.3310000000000004"/>
    <n v="12399.453"/>
    <n v="11593.683999999999"/>
  </r>
  <r>
    <x v="10"/>
    <n v="5"/>
    <x v="14"/>
    <n v="0"/>
    <n v="96"/>
    <n v="6"/>
    <n v="6.2"/>
    <n v="93.248000000000005"/>
    <n v="6.6269999999999998"/>
    <n v="8711.777"/>
    <n v="7985.5969999999998"/>
  </r>
  <r>
    <x v="10"/>
    <n v="5"/>
    <x v="15"/>
    <n v="0"/>
    <n v="46"/>
    <n v="6"/>
    <n v="4.5999999999999996"/>
    <n v="43.7"/>
    <n v="5.4859999999999998"/>
    <n v="4102.8739999999998"/>
    <n v="3469.6480000000001"/>
  </r>
  <r>
    <x v="10"/>
    <n v="5"/>
    <x v="16"/>
    <n v="28"/>
    <n v="9"/>
    <n v="4"/>
    <n v="5.7"/>
    <n v="16.341999999999999"/>
    <n v="2.8420000000000001"/>
    <n v="1384.33"/>
    <n v="802.53899999999999"/>
  </r>
  <r>
    <x v="10"/>
    <n v="5"/>
    <x v="17"/>
    <n v="0"/>
    <n v="0"/>
    <n v="6"/>
    <n v="3.1"/>
    <n v="0"/>
    <n v="6"/>
    <n v="0"/>
    <n v="0"/>
  </r>
  <r>
    <x v="10"/>
    <n v="5"/>
    <x v="18"/>
    <n v="0"/>
    <n v="0"/>
    <n v="6"/>
    <n v="6.7"/>
    <n v="0"/>
    <n v="6"/>
    <n v="0"/>
    <n v="0"/>
  </r>
  <r>
    <x v="10"/>
    <n v="5"/>
    <x v="19"/>
    <n v="0"/>
    <n v="0"/>
    <n v="6"/>
    <n v="8.1999999999999993"/>
    <n v="0"/>
    <n v="6"/>
    <n v="0"/>
    <n v="0"/>
  </r>
  <r>
    <x v="10"/>
    <n v="5"/>
    <x v="20"/>
    <n v="0"/>
    <n v="0"/>
    <n v="6"/>
    <n v="5.0999999999999996"/>
    <n v="0"/>
    <n v="6"/>
    <n v="0"/>
    <n v="0"/>
  </r>
  <r>
    <x v="10"/>
    <n v="5"/>
    <x v="21"/>
    <n v="0"/>
    <n v="0"/>
    <n v="6"/>
    <n v="6.7"/>
    <n v="0"/>
    <n v="6"/>
    <n v="0"/>
    <n v="0"/>
  </r>
  <r>
    <x v="10"/>
    <n v="5"/>
    <x v="22"/>
    <n v="0"/>
    <n v="0"/>
    <n v="6"/>
    <n v="7.7"/>
    <n v="0"/>
    <n v="6"/>
    <n v="0"/>
    <n v="0"/>
  </r>
  <r>
    <x v="10"/>
    <n v="5"/>
    <x v="23"/>
    <n v="0"/>
    <n v="0"/>
    <n v="6"/>
    <n v="8.1999999999999993"/>
    <n v="0"/>
    <n v="6"/>
    <n v="0"/>
    <n v="0"/>
  </r>
  <r>
    <x v="10"/>
    <n v="6"/>
    <x v="0"/>
    <n v="0"/>
    <n v="0"/>
    <n v="5"/>
    <n v="4.0999999999999996"/>
    <n v="0"/>
    <n v="5"/>
    <n v="0"/>
    <n v="0"/>
  </r>
  <r>
    <x v="10"/>
    <n v="6"/>
    <x v="1"/>
    <n v="0"/>
    <n v="0"/>
    <n v="5"/>
    <n v="5.0999999999999996"/>
    <n v="0"/>
    <n v="5"/>
    <n v="0"/>
    <n v="0"/>
  </r>
  <r>
    <x v="10"/>
    <n v="6"/>
    <x v="2"/>
    <n v="0"/>
    <n v="0"/>
    <n v="4"/>
    <n v="5.0999999999999996"/>
    <n v="0"/>
    <n v="4"/>
    <n v="0"/>
    <n v="0"/>
  </r>
  <r>
    <x v="10"/>
    <n v="6"/>
    <x v="3"/>
    <n v="0"/>
    <n v="0"/>
    <n v="4"/>
    <n v="3.6"/>
    <n v="0"/>
    <n v="4"/>
    <n v="0"/>
    <n v="0"/>
  </r>
  <r>
    <x v="10"/>
    <n v="6"/>
    <x v="4"/>
    <n v="0"/>
    <n v="0"/>
    <n v="4"/>
    <n v="5.0999999999999996"/>
    <n v="0"/>
    <n v="4"/>
    <n v="0"/>
    <n v="0"/>
  </r>
  <r>
    <x v="10"/>
    <n v="6"/>
    <x v="5"/>
    <n v="0"/>
    <n v="0"/>
    <n v="4"/>
    <n v="4.0999999999999996"/>
    <n v="0"/>
    <n v="4"/>
    <n v="0"/>
    <n v="0"/>
  </r>
  <r>
    <x v="10"/>
    <n v="6"/>
    <x v="6"/>
    <n v="0"/>
    <n v="0"/>
    <n v="4"/>
    <n v="5.0999999999999996"/>
    <n v="0"/>
    <n v="4"/>
    <n v="0"/>
    <n v="0"/>
  </r>
  <r>
    <x v="10"/>
    <n v="6"/>
    <x v="7"/>
    <n v="218"/>
    <n v="74"/>
    <n v="6"/>
    <n v="6.7"/>
    <n v="160.28100000000001"/>
    <n v="7.6550000000000002"/>
    <n v="13879.777"/>
    <n v="13040.754999999999"/>
  </r>
  <r>
    <x v="10"/>
    <n v="6"/>
    <x v="8"/>
    <n v="512"/>
    <n v="105"/>
    <n v="6"/>
    <n v="6.2"/>
    <n v="391.74700000000001"/>
    <n v="12.667999999999999"/>
    <n v="34445.402000000002"/>
    <n v="33067.144999999997"/>
  </r>
  <r>
    <x v="10"/>
    <n v="6"/>
    <x v="9"/>
    <n v="613"/>
    <n v="122"/>
    <n v="7"/>
    <n v="7.2"/>
    <n v="559.947"/>
    <n v="16.512"/>
    <n v="49433.258000000002"/>
    <n v="47571.207000000002"/>
  </r>
  <r>
    <x v="10"/>
    <n v="6"/>
    <x v="10"/>
    <n v="648"/>
    <n v="140"/>
    <n v="8"/>
    <n v="6.7"/>
    <n v="669.024"/>
    <n v="20.331"/>
    <n v="58464.07"/>
    <n v="56273.546999999999"/>
  </r>
  <r>
    <x v="10"/>
    <n v="6"/>
    <x v="11"/>
    <n v="733"/>
    <n v="126"/>
    <n v="9"/>
    <n v="6.7"/>
    <n v="747.03399999999999"/>
    <n v="23.006"/>
    <n v="64580.258000000002"/>
    <n v="62151.491999999998"/>
  </r>
  <r>
    <x v="10"/>
    <n v="6"/>
    <x v="12"/>
    <n v="728"/>
    <n v="121"/>
    <n v="10"/>
    <n v="2.6"/>
    <n v="719.93899999999996"/>
    <n v="31.46"/>
    <n v="59721.23"/>
    <n v="57482.777000000002"/>
  </r>
  <r>
    <x v="10"/>
    <n v="6"/>
    <x v="13"/>
    <n v="586"/>
    <n v="131"/>
    <n v="11"/>
    <n v="6.2"/>
    <n v="570.05700000000002"/>
    <n v="22.297000000000001"/>
    <n v="49152.218999999997"/>
    <n v="47299.945"/>
  </r>
  <r>
    <x v="10"/>
    <n v="6"/>
    <x v="14"/>
    <n v="534"/>
    <n v="99"/>
    <n v="11"/>
    <n v="4.0999999999999996"/>
    <n v="421.86"/>
    <n v="21.504000000000001"/>
    <n v="35886.387000000002"/>
    <n v="34464.940999999999"/>
  </r>
  <r>
    <x v="10"/>
    <n v="6"/>
    <x v="15"/>
    <n v="328"/>
    <n v="63"/>
    <n v="11"/>
    <n v="5.7"/>
    <n v="202.91800000000001"/>
    <n v="14.621"/>
    <n v="17006.934000000001"/>
    <n v="16095.209000000001"/>
  </r>
  <r>
    <x v="10"/>
    <n v="6"/>
    <x v="16"/>
    <n v="66"/>
    <n v="7"/>
    <n v="9"/>
    <n v="5.0999999999999996"/>
    <n v="24.9"/>
    <n v="8.3759999999999994"/>
    <n v="1923.3620000000001"/>
    <n v="1331.5730000000001"/>
  </r>
  <r>
    <x v="10"/>
    <n v="6"/>
    <x v="17"/>
    <n v="0"/>
    <n v="0"/>
    <n v="8"/>
    <n v="2.1"/>
    <n v="0"/>
    <n v="8"/>
    <n v="0"/>
    <n v="0"/>
  </r>
  <r>
    <x v="10"/>
    <n v="6"/>
    <x v="18"/>
    <n v="0"/>
    <n v="0"/>
    <n v="8"/>
    <n v="3.1"/>
    <n v="0"/>
    <n v="8"/>
    <n v="0"/>
    <n v="0"/>
  </r>
  <r>
    <x v="10"/>
    <n v="6"/>
    <x v="19"/>
    <n v="0"/>
    <n v="0"/>
    <n v="6"/>
    <n v="2.2999999999999998"/>
    <n v="0"/>
    <n v="6"/>
    <n v="0"/>
    <n v="0"/>
  </r>
  <r>
    <x v="10"/>
    <n v="6"/>
    <x v="20"/>
    <n v="0"/>
    <n v="0"/>
    <n v="6"/>
    <n v="1.5"/>
    <n v="0"/>
    <n v="6"/>
    <n v="0"/>
    <n v="0"/>
  </r>
  <r>
    <x v="10"/>
    <n v="6"/>
    <x v="21"/>
    <n v="0"/>
    <n v="0"/>
    <n v="5"/>
    <n v="2.6"/>
    <n v="0"/>
    <n v="5"/>
    <n v="0"/>
    <n v="0"/>
  </r>
  <r>
    <x v="10"/>
    <n v="6"/>
    <x v="22"/>
    <n v="0"/>
    <n v="0"/>
    <n v="5"/>
    <n v="2.6"/>
    <n v="0"/>
    <n v="5"/>
    <n v="0"/>
    <n v="0"/>
  </r>
  <r>
    <x v="10"/>
    <n v="6"/>
    <x v="23"/>
    <n v="0"/>
    <n v="0"/>
    <n v="5"/>
    <n v="2.6"/>
    <n v="0"/>
    <n v="5"/>
    <n v="0"/>
    <n v="0"/>
  </r>
  <r>
    <x v="10"/>
    <n v="7"/>
    <x v="0"/>
    <n v="0"/>
    <n v="0"/>
    <n v="4"/>
    <n v="2.6"/>
    <n v="0"/>
    <n v="4"/>
    <n v="0"/>
    <n v="0"/>
  </r>
  <r>
    <x v="10"/>
    <n v="7"/>
    <x v="1"/>
    <n v="0"/>
    <n v="0"/>
    <n v="2"/>
    <n v="2.6"/>
    <n v="0"/>
    <n v="2"/>
    <n v="0"/>
    <n v="0"/>
  </r>
  <r>
    <x v="10"/>
    <n v="7"/>
    <x v="2"/>
    <n v="0"/>
    <n v="0"/>
    <n v="1"/>
    <n v="2.8"/>
    <n v="0"/>
    <n v="1"/>
    <n v="0"/>
    <n v="0"/>
  </r>
  <r>
    <x v="10"/>
    <n v="7"/>
    <x v="3"/>
    <n v="0"/>
    <n v="0"/>
    <n v="0"/>
    <n v="3"/>
    <n v="0"/>
    <n v="0"/>
    <n v="0"/>
    <n v="0"/>
  </r>
  <r>
    <x v="10"/>
    <n v="7"/>
    <x v="4"/>
    <n v="0"/>
    <n v="0"/>
    <n v="1"/>
    <n v="3.2"/>
    <n v="0"/>
    <n v="1"/>
    <n v="0"/>
    <n v="0"/>
  </r>
  <r>
    <x v="10"/>
    <n v="7"/>
    <x v="5"/>
    <n v="0"/>
    <n v="0"/>
    <n v="4"/>
    <n v="3.4"/>
    <n v="0"/>
    <n v="4"/>
    <n v="0"/>
    <n v="0"/>
  </r>
  <r>
    <x v="10"/>
    <n v="7"/>
    <x v="6"/>
    <n v="0"/>
    <n v="0"/>
    <n v="7"/>
    <n v="3.6"/>
    <n v="0"/>
    <n v="7"/>
    <n v="0"/>
    <n v="0"/>
  </r>
  <r>
    <x v="10"/>
    <n v="7"/>
    <x v="7"/>
    <n v="131"/>
    <n v="80"/>
    <n v="9"/>
    <n v="1.5"/>
    <n v="136.86000000000001"/>
    <n v="11.035"/>
    <n v="11929.674999999999"/>
    <n v="11134.300999999999"/>
  </r>
  <r>
    <x v="10"/>
    <n v="7"/>
    <x v="8"/>
    <n v="63"/>
    <n v="131"/>
    <n v="11"/>
    <n v="3.1"/>
    <n v="171.816"/>
    <n v="14.244999999999999"/>
    <n v="15374.942999999999"/>
    <n v="14501.575999999999"/>
  </r>
  <r>
    <x v="10"/>
    <n v="7"/>
    <x v="9"/>
    <n v="460"/>
    <n v="184"/>
    <n v="12"/>
    <n v="4.0999999999999996"/>
    <n v="522.87699999999995"/>
    <n v="23.853000000000002"/>
    <n v="44734.211000000003"/>
    <n v="43032.082000000002"/>
  </r>
  <r>
    <x v="10"/>
    <n v="7"/>
    <x v="10"/>
    <n v="648"/>
    <n v="137"/>
    <n v="14"/>
    <n v="5.7"/>
    <n v="663.76800000000003"/>
    <n v="27.518999999999998"/>
    <n v="56076.237999999998"/>
    <n v="53975.27"/>
  </r>
  <r>
    <x v="10"/>
    <n v="7"/>
    <x v="11"/>
    <n v="667"/>
    <n v="140"/>
    <n v="16"/>
    <n v="6.2"/>
    <n v="708.29700000000003"/>
    <n v="29.998000000000001"/>
    <n v="59240.832000000002"/>
    <n v="57020.758000000002"/>
  </r>
  <r>
    <x v="10"/>
    <n v="7"/>
    <x v="12"/>
    <n v="669"/>
    <n v="131"/>
    <n v="16"/>
    <n v="4.0999999999999996"/>
    <n v="683.72500000000002"/>
    <n v="33.293999999999997"/>
    <n v="56214.809000000001"/>
    <n v="54108.695"/>
  </r>
  <r>
    <x v="10"/>
    <n v="7"/>
    <x v="13"/>
    <n v="591"/>
    <n v="136"/>
    <n v="16"/>
    <n v="6.2"/>
    <n v="577.09299999999996"/>
    <n v="27.422999999999998"/>
    <n v="48567.366999999998"/>
    <n v="46735.351999999999"/>
  </r>
  <r>
    <x v="10"/>
    <n v="7"/>
    <x v="14"/>
    <n v="336"/>
    <n v="136"/>
    <n v="15.1"/>
    <n v="5.6"/>
    <n v="343.02499999999998"/>
    <n v="22.111000000000001"/>
    <n v="29271.688999999998"/>
    <n v="28042.657999999999"/>
  </r>
  <r>
    <x v="10"/>
    <n v="7"/>
    <x v="15"/>
    <n v="213"/>
    <n v="68"/>
    <n v="14"/>
    <n v="5.0999999999999996"/>
    <n v="159.72200000000001"/>
    <n v="16.802"/>
    <n v="13426.361999999999"/>
    <n v="12597.603999999999"/>
  </r>
  <r>
    <x v="10"/>
    <n v="7"/>
    <x v="16"/>
    <n v="74"/>
    <n v="6"/>
    <n v="13"/>
    <n v="3.6"/>
    <n v="24.968"/>
    <n v="12.26"/>
    <n v="1851.098"/>
    <n v="1260.655"/>
  </r>
  <r>
    <x v="10"/>
    <n v="7"/>
    <x v="17"/>
    <n v="0"/>
    <n v="0"/>
    <n v="11"/>
    <n v="3.6"/>
    <n v="0"/>
    <n v="11"/>
    <n v="0"/>
    <n v="0"/>
  </r>
  <r>
    <x v="10"/>
    <n v="7"/>
    <x v="18"/>
    <n v="0"/>
    <n v="0"/>
    <n v="9"/>
    <n v="3.3"/>
    <n v="0"/>
    <n v="9"/>
    <n v="0"/>
    <n v="0"/>
  </r>
  <r>
    <x v="10"/>
    <n v="7"/>
    <x v="19"/>
    <n v="0"/>
    <n v="0"/>
    <n v="6"/>
    <n v="2.9"/>
    <n v="0"/>
    <n v="6"/>
    <n v="0"/>
    <n v="0"/>
  </r>
  <r>
    <x v="10"/>
    <n v="7"/>
    <x v="20"/>
    <n v="0"/>
    <n v="0"/>
    <n v="6"/>
    <n v="2.6"/>
    <n v="0"/>
    <n v="6"/>
    <n v="0"/>
    <n v="0"/>
  </r>
  <r>
    <x v="10"/>
    <n v="7"/>
    <x v="21"/>
    <n v="0"/>
    <n v="0"/>
    <n v="8"/>
    <n v="4.5999999999999996"/>
    <n v="0"/>
    <n v="8"/>
    <n v="0"/>
    <n v="0"/>
  </r>
  <r>
    <x v="10"/>
    <n v="7"/>
    <x v="22"/>
    <n v="0"/>
    <n v="0"/>
    <n v="8"/>
    <n v="2.6"/>
    <n v="0"/>
    <n v="8"/>
    <n v="0"/>
    <n v="0"/>
  </r>
  <r>
    <x v="10"/>
    <n v="7"/>
    <x v="23"/>
    <n v="0"/>
    <n v="0"/>
    <n v="5"/>
    <n v="2.5"/>
    <n v="0"/>
    <n v="5"/>
    <n v="0"/>
    <n v="0"/>
  </r>
  <r>
    <x v="10"/>
    <n v="8"/>
    <x v="0"/>
    <n v="0"/>
    <n v="0"/>
    <n v="2"/>
    <n v="2.1"/>
    <n v="0"/>
    <n v="2"/>
    <n v="0"/>
    <n v="0"/>
  </r>
  <r>
    <x v="10"/>
    <n v="8"/>
    <x v="1"/>
    <n v="0"/>
    <n v="0"/>
    <n v="2"/>
    <n v="1.8"/>
    <n v="0"/>
    <n v="2"/>
    <n v="0"/>
    <n v="0"/>
  </r>
  <r>
    <x v="10"/>
    <n v="8"/>
    <x v="2"/>
    <n v="0"/>
    <n v="0"/>
    <n v="-1"/>
    <n v="1.8"/>
    <n v="0"/>
    <n v="-1"/>
    <n v="0"/>
    <n v="0"/>
  </r>
  <r>
    <x v="10"/>
    <n v="8"/>
    <x v="3"/>
    <n v="0"/>
    <n v="0"/>
    <n v="-1"/>
    <n v="3.6"/>
    <n v="0"/>
    <n v="-1"/>
    <n v="0"/>
    <n v="0"/>
  </r>
  <r>
    <x v="10"/>
    <n v="8"/>
    <x v="4"/>
    <n v="0"/>
    <n v="0"/>
    <n v="-2"/>
    <n v="2"/>
    <n v="0"/>
    <n v="-2"/>
    <n v="0"/>
    <n v="0"/>
  </r>
  <r>
    <x v="10"/>
    <n v="8"/>
    <x v="5"/>
    <n v="0"/>
    <n v="0"/>
    <n v="-3"/>
    <n v="3"/>
    <n v="0"/>
    <n v="-3"/>
    <n v="0"/>
    <n v="0"/>
  </r>
  <r>
    <x v="10"/>
    <n v="8"/>
    <x v="6"/>
    <n v="0"/>
    <n v="0"/>
    <n v="-3"/>
    <n v="1.5"/>
    <n v="0"/>
    <n v="-3"/>
    <n v="0"/>
    <n v="0"/>
  </r>
  <r>
    <x v="10"/>
    <n v="8"/>
    <x v="7"/>
    <n v="199"/>
    <n v="72"/>
    <n v="0"/>
    <n v="1.1000000000000001"/>
    <n v="151.64699999999999"/>
    <n v="2.621"/>
    <n v="13441.263999999999"/>
    <n v="12612.169"/>
  </r>
  <r>
    <x v="10"/>
    <n v="8"/>
    <x v="8"/>
    <n v="520"/>
    <n v="101"/>
    <n v="5"/>
    <n v="2.5"/>
    <n v="388.673"/>
    <n v="14.98"/>
    <n v="33765.055"/>
    <n v="32406.940999999999"/>
  </r>
  <r>
    <x v="10"/>
    <n v="8"/>
    <x v="9"/>
    <n v="620"/>
    <n v="119"/>
    <n v="9"/>
    <n v="3.7"/>
    <n v="557.654"/>
    <n v="22.898"/>
    <n v="47775.652000000002"/>
    <n v="45970.875"/>
  </r>
  <r>
    <x v="10"/>
    <n v="8"/>
    <x v="10"/>
    <n v="666"/>
    <n v="130"/>
    <n v="11"/>
    <n v="3.1"/>
    <n v="667.61500000000001"/>
    <n v="29.219000000000001"/>
    <n v="55929.171999999999"/>
    <n v="53833.656000000003"/>
  </r>
  <r>
    <x v="10"/>
    <n v="8"/>
    <x v="11"/>
    <n v="547"/>
    <n v="207"/>
    <n v="12"/>
    <n v="3.6"/>
    <n v="682.46500000000003"/>
    <n v="30.03"/>
    <n v="57100.144999999997"/>
    <n v="54961.012000000002"/>
  </r>
  <r>
    <x v="10"/>
    <n v="8"/>
    <x v="12"/>
    <n v="18"/>
    <n v="196"/>
    <n v="12"/>
    <n v="4.5999999999999996"/>
    <n v="210.12299999999999"/>
    <n v="17.082000000000001"/>
    <n v="18734.248"/>
    <n v="17780.937999999998"/>
  </r>
  <r>
    <x v="10"/>
    <n v="8"/>
    <x v="13"/>
    <n v="24"/>
    <n v="193"/>
    <n v="12"/>
    <n v="3.6"/>
    <n v="212.31100000000001"/>
    <n v="16.408000000000001"/>
    <n v="18974.377"/>
    <n v="18015.205000000002"/>
  </r>
  <r>
    <x v="10"/>
    <n v="8"/>
    <x v="14"/>
    <n v="23"/>
    <n v="136"/>
    <n v="12"/>
    <n v="4.5999999999999996"/>
    <n v="150.04900000000001"/>
    <n v="14.413"/>
    <n v="13501.146000000001"/>
    <n v="12670.699000000001"/>
  </r>
  <r>
    <x v="10"/>
    <n v="8"/>
    <x v="15"/>
    <n v="5"/>
    <n v="67"/>
    <n v="12"/>
    <n v="4.5999999999999996"/>
    <n v="68.894999999999996"/>
    <n v="12.311999999999999"/>
    <n v="6258.08"/>
    <n v="5582.2879999999996"/>
  </r>
  <r>
    <x v="10"/>
    <n v="8"/>
    <x v="16"/>
    <n v="33"/>
    <n v="5"/>
    <n v="10"/>
    <n v="1.5"/>
    <n v="13.949"/>
    <n v="8.1769999999999996"/>
    <n v="1101.6120000000001"/>
    <n v="525.02499999999998"/>
  </r>
  <r>
    <x v="10"/>
    <n v="8"/>
    <x v="17"/>
    <n v="0"/>
    <n v="0"/>
    <n v="9"/>
    <n v="3.1"/>
    <n v="0"/>
    <n v="9"/>
    <n v="0"/>
    <n v="0"/>
  </r>
  <r>
    <x v="10"/>
    <n v="8"/>
    <x v="18"/>
    <n v="0"/>
    <n v="0"/>
    <n v="9"/>
    <n v="2.6"/>
    <n v="0"/>
    <n v="9"/>
    <n v="0"/>
    <n v="0"/>
  </r>
  <r>
    <x v="10"/>
    <n v="8"/>
    <x v="19"/>
    <n v="0"/>
    <n v="0"/>
    <n v="8"/>
    <n v="2.1"/>
    <n v="0"/>
    <n v="8"/>
    <n v="0"/>
    <n v="0"/>
  </r>
  <r>
    <x v="10"/>
    <n v="8"/>
    <x v="20"/>
    <n v="0"/>
    <n v="0"/>
    <n v="9"/>
    <n v="3.1"/>
    <n v="0"/>
    <n v="9"/>
    <n v="0"/>
    <n v="0"/>
  </r>
  <r>
    <x v="10"/>
    <n v="8"/>
    <x v="21"/>
    <n v="0"/>
    <n v="0"/>
    <n v="11"/>
    <n v="3.1"/>
    <n v="0"/>
    <n v="11"/>
    <n v="0"/>
    <n v="0"/>
  </r>
  <r>
    <x v="10"/>
    <n v="8"/>
    <x v="22"/>
    <n v="0"/>
    <n v="0"/>
    <n v="11"/>
    <n v="4.5999999999999996"/>
    <n v="0"/>
    <n v="11"/>
    <n v="0"/>
    <n v="0"/>
  </r>
  <r>
    <x v="10"/>
    <n v="8"/>
    <x v="23"/>
    <n v="0"/>
    <n v="0"/>
    <n v="12"/>
    <n v="4.5999999999999996"/>
    <n v="0"/>
    <n v="12"/>
    <n v="0"/>
    <n v="0"/>
  </r>
  <r>
    <x v="10"/>
    <n v="9"/>
    <x v="0"/>
    <n v="0"/>
    <n v="0"/>
    <n v="12"/>
    <n v="4.0999999999999996"/>
    <n v="0"/>
    <n v="12"/>
    <n v="0"/>
    <n v="0"/>
  </r>
  <r>
    <x v="10"/>
    <n v="9"/>
    <x v="1"/>
    <n v="0"/>
    <n v="0"/>
    <n v="11"/>
    <n v="3.6"/>
    <n v="0"/>
    <n v="11"/>
    <n v="0"/>
    <n v="0"/>
  </r>
  <r>
    <x v="10"/>
    <n v="9"/>
    <x v="2"/>
    <n v="0"/>
    <n v="0"/>
    <n v="11"/>
    <n v="3.6"/>
    <n v="0"/>
    <n v="11"/>
    <n v="0"/>
    <n v="0"/>
  </r>
  <r>
    <x v="10"/>
    <n v="9"/>
    <x v="3"/>
    <n v="0"/>
    <n v="0"/>
    <n v="11"/>
    <n v="7.2"/>
    <n v="0"/>
    <n v="11"/>
    <n v="0"/>
    <n v="0"/>
  </r>
  <r>
    <x v="10"/>
    <n v="9"/>
    <x v="4"/>
    <n v="0"/>
    <n v="0"/>
    <n v="9"/>
    <n v="4.0999999999999996"/>
    <n v="0"/>
    <n v="9"/>
    <n v="0"/>
    <n v="0"/>
  </r>
  <r>
    <x v="10"/>
    <n v="9"/>
    <x v="5"/>
    <n v="0"/>
    <n v="0"/>
    <n v="8"/>
    <n v="6.2"/>
    <n v="0"/>
    <n v="8"/>
    <n v="0"/>
    <n v="0"/>
  </r>
  <r>
    <x v="10"/>
    <n v="9"/>
    <x v="6"/>
    <n v="0"/>
    <n v="0"/>
    <n v="7"/>
    <n v="3.1"/>
    <n v="0"/>
    <n v="7"/>
    <n v="0"/>
    <n v="0"/>
  </r>
  <r>
    <x v="10"/>
    <n v="9"/>
    <x v="7"/>
    <n v="304"/>
    <n v="69"/>
    <n v="6"/>
    <n v="4.5999999999999996"/>
    <n v="183.28200000000001"/>
    <n v="8.5730000000000004"/>
    <n v="15521.931"/>
    <n v="14645.146000000001"/>
  </r>
  <r>
    <x v="10"/>
    <n v="9"/>
    <x v="8"/>
    <n v="514"/>
    <n v="99"/>
    <n v="6.7"/>
    <n v="6.1"/>
    <n v="382.04500000000002"/>
    <n v="13.287000000000001"/>
    <n v="33418.883000000002"/>
    <n v="32070.958999999999"/>
  </r>
  <r>
    <x v="10"/>
    <n v="9"/>
    <x v="9"/>
    <n v="608"/>
    <n v="120"/>
    <n v="7"/>
    <n v="7.7"/>
    <n v="549.03599999999994"/>
    <n v="15.9"/>
    <n v="48559.41"/>
    <n v="46727.667999999998"/>
  </r>
  <r>
    <x v="10"/>
    <n v="9"/>
    <x v="10"/>
    <n v="660"/>
    <n v="130"/>
    <n v="8"/>
    <n v="5.0999999999999996"/>
    <n v="661.11199999999997"/>
    <n v="22.420999999999999"/>
    <n v="57180.379000000001"/>
    <n v="55038.241999999998"/>
  </r>
  <r>
    <x v="10"/>
    <n v="9"/>
    <x v="11"/>
    <n v="679"/>
    <n v="134"/>
    <n v="8"/>
    <n v="8.1999999999999993"/>
    <n v="707.03599999999994"/>
    <n v="19.574000000000002"/>
    <n v="62081.699000000001"/>
    <n v="59751.800999999999"/>
  </r>
  <r>
    <x v="10"/>
    <n v="9"/>
    <x v="12"/>
    <n v="674"/>
    <n v="128"/>
    <n v="9"/>
    <n v="7.2"/>
    <n v="680.33199999999999"/>
    <n v="21.207000000000001"/>
    <n v="59221.964999999997"/>
    <n v="57002.612999999998"/>
  </r>
  <r>
    <x v="10"/>
    <n v="9"/>
    <x v="13"/>
    <n v="638"/>
    <n v="114"/>
    <n v="9"/>
    <n v="5.7"/>
    <n v="582.27800000000002"/>
    <n v="21.091999999999999"/>
    <n v="50421.523000000001"/>
    <n v="48524.883000000002"/>
  </r>
  <r>
    <x v="10"/>
    <n v="9"/>
    <x v="14"/>
    <n v="533"/>
    <n v="99"/>
    <n v="9"/>
    <n v="6.7"/>
    <n v="417.30099999999999"/>
    <n v="16.57"/>
    <n v="36261.262000000002"/>
    <n v="34828.464999999997"/>
  </r>
  <r>
    <x v="10"/>
    <n v="9"/>
    <x v="15"/>
    <n v="272"/>
    <n v="66"/>
    <n v="8"/>
    <n v="5.0999999999999996"/>
    <n v="184.29599999999999"/>
    <n v="11.461"/>
    <n v="15745.579"/>
    <n v="14863.58"/>
  </r>
  <r>
    <x v="10"/>
    <n v="9"/>
    <x v="16"/>
    <n v="51"/>
    <n v="4"/>
    <n v="7"/>
    <n v="1.5"/>
    <n v="17.137"/>
    <n v="5.968"/>
    <n v="1304.807"/>
    <n v="724.48299999999995"/>
  </r>
  <r>
    <x v="10"/>
    <n v="9"/>
    <x v="17"/>
    <n v="0"/>
    <n v="0"/>
    <n v="4"/>
    <n v="1.8"/>
    <n v="0"/>
    <n v="4"/>
    <n v="0"/>
    <n v="0"/>
  </r>
  <r>
    <x v="10"/>
    <n v="9"/>
    <x v="18"/>
    <n v="0"/>
    <n v="0"/>
    <n v="5"/>
    <n v="2.1"/>
    <n v="0"/>
    <n v="5"/>
    <n v="0"/>
    <n v="0"/>
  </r>
  <r>
    <x v="10"/>
    <n v="9"/>
    <x v="19"/>
    <n v="0"/>
    <n v="0"/>
    <n v="3"/>
    <n v="2.1"/>
    <n v="0"/>
    <n v="3"/>
    <n v="0"/>
    <n v="0"/>
  </r>
  <r>
    <x v="10"/>
    <n v="9"/>
    <x v="20"/>
    <n v="0"/>
    <n v="0"/>
    <n v="2"/>
    <n v="1.5"/>
    <n v="0"/>
    <n v="2"/>
    <n v="0"/>
    <n v="0"/>
  </r>
  <r>
    <x v="10"/>
    <n v="9"/>
    <x v="21"/>
    <n v="0"/>
    <n v="0"/>
    <n v="0"/>
    <n v="1.5"/>
    <n v="0"/>
    <n v="0"/>
    <n v="0"/>
    <n v="0"/>
  </r>
  <r>
    <x v="10"/>
    <n v="9"/>
    <x v="22"/>
    <n v="0"/>
    <n v="0"/>
    <n v="0"/>
    <n v="1.5"/>
    <n v="0"/>
    <n v="0"/>
    <n v="0"/>
    <n v="0"/>
  </r>
  <r>
    <x v="10"/>
    <n v="9"/>
    <x v="23"/>
    <n v="0"/>
    <n v="0"/>
    <n v="-1"/>
    <n v="1.5"/>
    <n v="0"/>
    <n v="-1"/>
    <n v="0"/>
    <n v="0"/>
  </r>
  <r>
    <x v="10"/>
    <n v="10"/>
    <x v="0"/>
    <n v="0"/>
    <n v="0"/>
    <n v="-1"/>
    <n v="1.5"/>
    <n v="0"/>
    <n v="-1"/>
    <n v="0"/>
    <n v="0"/>
  </r>
  <r>
    <x v="10"/>
    <n v="10"/>
    <x v="1"/>
    <n v="0"/>
    <n v="0"/>
    <n v="-1"/>
    <n v="1.2"/>
    <n v="0"/>
    <n v="-1"/>
    <n v="0"/>
    <n v="0"/>
  </r>
  <r>
    <x v="10"/>
    <n v="10"/>
    <x v="2"/>
    <n v="0"/>
    <n v="0"/>
    <n v="-1"/>
    <n v="1.1000000000000001"/>
    <n v="0"/>
    <n v="-1"/>
    <n v="0"/>
    <n v="0"/>
  </r>
  <r>
    <x v="10"/>
    <n v="10"/>
    <x v="3"/>
    <n v="0"/>
    <n v="0"/>
    <n v="0"/>
    <n v="2.9"/>
    <n v="0"/>
    <n v="0"/>
    <n v="0"/>
    <n v="0"/>
  </r>
  <r>
    <x v="10"/>
    <n v="10"/>
    <x v="4"/>
    <n v="0"/>
    <n v="0"/>
    <n v="0"/>
    <n v="1.3"/>
    <n v="0"/>
    <n v="0"/>
    <n v="0"/>
    <n v="0"/>
  </r>
  <r>
    <x v="10"/>
    <n v="10"/>
    <x v="5"/>
    <n v="0"/>
    <n v="0"/>
    <n v="0"/>
    <n v="3.6"/>
    <n v="0"/>
    <n v="0"/>
    <n v="0"/>
    <n v="0"/>
  </r>
  <r>
    <x v="10"/>
    <n v="10"/>
    <x v="6"/>
    <n v="0"/>
    <n v="0"/>
    <n v="1"/>
    <n v="2.2000000000000002"/>
    <n v="0"/>
    <n v="1"/>
    <n v="0"/>
    <n v="0"/>
  </r>
  <r>
    <x v="10"/>
    <n v="10"/>
    <x v="7"/>
    <n v="75"/>
    <n v="74"/>
    <n v="2"/>
    <n v="3.7"/>
    <n v="112.506"/>
    <n v="2.9260000000000002"/>
    <n v="10308.494000000001"/>
    <n v="9548.4210000000003"/>
  </r>
  <r>
    <x v="10"/>
    <n v="10"/>
    <x v="8"/>
    <n v="178"/>
    <n v="135"/>
    <n v="6"/>
    <n v="3.6"/>
    <n v="241.44900000000001"/>
    <n v="10.827"/>
    <n v="21706.076000000001"/>
    <n v="20678.835999999999"/>
  </r>
  <r>
    <x v="10"/>
    <n v="10"/>
    <x v="9"/>
    <n v="37"/>
    <n v="181"/>
    <n v="7"/>
    <n v="3.1"/>
    <n v="217.34299999999999"/>
    <n v="11.896000000000001"/>
    <n v="19799.923999999999"/>
    <n v="18820.449000000001"/>
  </r>
  <r>
    <x v="10"/>
    <n v="10"/>
    <x v="10"/>
    <n v="36"/>
    <n v="226"/>
    <n v="8"/>
    <n v="3.6"/>
    <n v="269.54399999999998"/>
    <n v="13.936999999999999"/>
    <n v="24364.965"/>
    <n v="23269.030999999999"/>
  </r>
  <r>
    <x v="10"/>
    <n v="10"/>
    <x v="11"/>
    <n v="42"/>
    <n v="238"/>
    <n v="11"/>
    <n v="4.0999999999999996"/>
    <n v="288.24799999999999"/>
    <n v="17.254000000000001"/>
    <n v="25674.248"/>
    <n v="24543.601999999999"/>
  </r>
  <r>
    <x v="10"/>
    <n v="10"/>
    <x v="12"/>
    <n v="340"/>
    <n v="222"/>
    <n v="11"/>
    <n v="5.7"/>
    <n v="516.74800000000005"/>
    <n v="20.946000000000002"/>
    <n v="45116.476999999999"/>
    <n v="43401.616999999998"/>
  </r>
  <r>
    <x v="10"/>
    <n v="10"/>
    <x v="13"/>
    <n v="431"/>
    <n v="162"/>
    <n v="12"/>
    <n v="5.7"/>
    <n v="490.18200000000002"/>
    <n v="21.859000000000002"/>
    <n v="42384.565999999999"/>
    <n v="40759.578000000001"/>
  </r>
  <r>
    <x v="10"/>
    <n v="10"/>
    <x v="14"/>
    <n v="486"/>
    <n v="100"/>
    <n v="13"/>
    <n v="4.5999999999999996"/>
    <n v="389.07600000000002"/>
    <n v="21.817"/>
    <n v="33016.660000000003"/>
    <n v="31680.525000000001"/>
  </r>
  <r>
    <x v="10"/>
    <n v="10"/>
    <x v="15"/>
    <n v="314"/>
    <n v="63"/>
    <n v="12"/>
    <n v="3.1"/>
    <n v="195.785"/>
    <n v="16.861000000000001"/>
    <n v="16219.94"/>
    <n v="15326.825999999999"/>
  </r>
  <r>
    <x v="10"/>
    <n v="10"/>
    <x v="16"/>
    <n v="16"/>
    <n v="4"/>
    <n v="7"/>
    <n v="2.6"/>
    <n v="7.9429999999999996"/>
    <n v="5.7789999999999999"/>
    <n v="650.40099999999995"/>
    <n v="82.063999999999993"/>
  </r>
  <r>
    <x v="10"/>
    <n v="10"/>
    <x v="17"/>
    <n v="0"/>
    <n v="0"/>
    <n v="4"/>
    <n v="2.1"/>
    <n v="0"/>
    <n v="4"/>
    <n v="0"/>
    <n v="0"/>
  </r>
  <r>
    <x v="10"/>
    <n v="10"/>
    <x v="18"/>
    <n v="0"/>
    <n v="0"/>
    <n v="2"/>
    <n v="1.9"/>
    <n v="0"/>
    <n v="2"/>
    <n v="0"/>
    <n v="0"/>
  </r>
  <r>
    <x v="10"/>
    <n v="10"/>
    <x v="19"/>
    <n v="0"/>
    <n v="0"/>
    <n v="1"/>
    <n v="1.7"/>
    <n v="0"/>
    <n v="1"/>
    <n v="0"/>
    <n v="0"/>
  </r>
  <r>
    <x v="10"/>
    <n v="10"/>
    <x v="20"/>
    <n v="0"/>
    <n v="0"/>
    <n v="1"/>
    <n v="1.5"/>
    <n v="0"/>
    <n v="1"/>
    <n v="0"/>
    <n v="0"/>
  </r>
  <r>
    <x v="10"/>
    <n v="10"/>
    <x v="21"/>
    <n v="0"/>
    <n v="0"/>
    <n v="0"/>
    <n v="1.5"/>
    <n v="0"/>
    <n v="0"/>
    <n v="0"/>
    <n v="0"/>
  </r>
  <r>
    <x v="10"/>
    <n v="10"/>
    <x v="22"/>
    <n v="0"/>
    <n v="0"/>
    <n v="-1"/>
    <n v="1.5"/>
    <n v="0"/>
    <n v="-1"/>
    <n v="0"/>
    <n v="0"/>
  </r>
  <r>
    <x v="10"/>
    <n v="10"/>
    <x v="23"/>
    <n v="0"/>
    <n v="0"/>
    <n v="-1"/>
    <n v="1.5"/>
    <n v="0"/>
    <n v="-1"/>
    <n v="0"/>
    <n v="0"/>
  </r>
  <r>
    <x v="10"/>
    <n v="11"/>
    <x v="0"/>
    <n v="0"/>
    <n v="0"/>
    <n v="-1"/>
    <n v="1.5"/>
    <n v="0"/>
    <n v="-1"/>
    <n v="0"/>
    <n v="0"/>
  </r>
  <r>
    <x v="10"/>
    <n v="11"/>
    <x v="1"/>
    <n v="0"/>
    <n v="0"/>
    <n v="-1"/>
    <n v="1.5"/>
    <n v="0"/>
    <n v="-1"/>
    <n v="0"/>
    <n v="0"/>
  </r>
  <r>
    <x v="10"/>
    <n v="11"/>
    <x v="2"/>
    <n v="0"/>
    <n v="0"/>
    <n v="-2"/>
    <n v="1.5"/>
    <n v="0"/>
    <n v="-2"/>
    <n v="0"/>
    <n v="0"/>
  </r>
  <r>
    <x v="10"/>
    <n v="11"/>
    <x v="3"/>
    <n v="0"/>
    <n v="0"/>
    <n v="-1"/>
    <n v="1.5"/>
    <n v="0"/>
    <n v="-1"/>
    <n v="0"/>
    <n v="0"/>
  </r>
  <r>
    <x v="10"/>
    <n v="11"/>
    <x v="4"/>
    <n v="0"/>
    <n v="0"/>
    <n v="2"/>
    <n v="1.5"/>
    <n v="0"/>
    <n v="2"/>
    <n v="0"/>
    <n v="0"/>
  </r>
  <r>
    <x v="10"/>
    <n v="11"/>
    <x v="5"/>
    <n v="0"/>
    <n v="0"/>
    <n v="6"/>
    <n v="4.0999999999999996"/>
    <n v="0"/>
    <n v="6"/>
    <n v="0"/>
    <n v="0"/>
  </r>
  <r>
    <x v="10"/>
    <n v="11"/>
    <x v="6"/>
    <n v="0"/>
    <n v="0"/>
    <n v="6"/>
    <n v="4.5999999999999996"/>
    <n v="0"/>
    <n v="6"/>
    <n v="0"/>
    <n v="0"/>
  </r>
  <r>
    <x v="10"/>
    <n v="11"/>
    <x v="7"/>
    <n v="136"/>
    <n v="67"/>
    <n v="6"/>
    <n v="6.2"/>
    <n v="125.803"/>
    <n v="7.0359999999999996"/>
    <n v="11067.424000000001"/>
    <n v="10290.938"/>
  </r>
  <r>
    <x v="10"/>
    <n v="11"/>
    <x v="8"/>
    <n v="464"/>
    <n v="104"/>
    <n v="6"/>
    <n v="4.5999999999999996"/>
    <n v="360.149"/>
    <n v="13.121"/>
    <n v="31547.940999999999"/>
    <n v="30254.381000000001"/>
  </r>
  <r>
    <x v="10"/>
    <n v="11"/>
    <x v="9"/>
    <n v="584"/>
    <n v="123"/>
    <n v="6"/>
    <n v="5.0999999999999996"/>
    <n v="533.01099999999997"/>
    <n v="17.123999999999999"/>
    <n v="46864.612999999998"/>
    <n v="45090.91"/>
  </r>
  <r>
    <x v="10"/>
    <n v="11"/>
    <x v="10"/>
    <n v="612"/>
    <n v="141"/>
    <n v="7"/>
    <n v="7.7"/>
    <n v="633.46100000000001"/>
    <n v="17.591000000000001"/>
    <n v="56011.663999999997"/>
    <n v="53913.09"/>
  </r>
  <r>
    <x v="10"/>
    <n v="11"/>
    <x v="11"/>
    <n v="601"/>
    <n v="149"/>
    <n v="6"/>
    <n v="7.2"/>
    <n v="658.62"/>
    <n v="17.672000000000001"/>
    <n v="58333.695"/>
    <n v="56148.112999999998"/>
  </r>
  <r>
    <x v="10"/>
    <n v="11"/>
    <x v="12"/>
    <n v="507"/>
    <n v="175"/>
    <n v="8"/>
    <n v="5.7"/>
    <n v="598.73400000000004"/>
    <n v="20.385999999999999"/>
    <n v="52346.563000000002"/>
    <n v="50381.586000000003"/>
  </r>
  <r>
    <x v="10"/>
    <n v="11"/>
    <x v="13"/>
    <n v="484"/>
    <n v="151"/>
    <n v="7"/>
    <n v="5.7"/>
    <n v="512.67700000000002"/>
    <n v="17.456"/>
    <n v="45194.843999999997"/>
    <n v="43477.366999999998"/>
  </r>
  <r>
    <x v="10"/>
    <n v="11"/>
    <x v="14"/>
    <n v="446"/>
    <n v="109"/>
    <n v="7"/>
    <n v="5.7"/>
    <n v="376.76799999999997"/>
    <n v="14.428000000000001"/>
    <n v="33105.688000000002"/>
    <n v="31766.945"/>
  </r>
  <r>
    <x v="10"/>
    <n v="11"/>
    <x v="15"/>
    <n v="292"/>
    <n v="63"/>
    <n v="6"/>
    <n v="4.5999999999999996"/>
    <n v="187.393"/>
    <n v="9.68"/>
    <n v="16057.403"/>
    <n v="15168.106"/>
  </r>
  <r>
    <x v="10"/>
    <n v="11"/>
    <x v="16"/>
    <n v="0"/>
    <n v="3"/>
    <n v="5"/>
    <n v="3.1"/>
    <n v="2.83"/>
    <n v="3.6030000000000002"/>
    <n v="267.86599999999999"/>
    <n v="0"/>
  </r>
  <r>
    <x v="10"/>
    <n v="11"/>
    <x v="17"/>
    <n v="0"/>
    <n v="0"/>
    <n v="3"/>
    <n v="2.1"/>
    <n v="0"/>
    <n v="3"/>
    <n v="0"/>
    <n v="0"/>
  </r>
  <r>
    <x v="10"/>
    <n v="11"/>
    <x v="18"/>
    <n v="0"/>
    <n v="0"/>
    <n v="3"/>
    <n v="4.0999999999999996"/>
    <n v="0"/>
    <n v="3"/>
    <n v="0"/>
    <n v="0"/>
  </r>
  <r>
    <x v="10"/>
    <n v="11"/>
    <x v="19"/>
    <n v="0"/>
    <n v="0"/>
    <n v="2"/>
    <n v="3.1"/>
    <n v="0"/>
    <n v="2"/>
    <n v="0"/>
    <n v="0"/>
  </r>
  <r>
    <x v="10"/>
    <n v="11"/>
    <x v="20"/>
    <n v="0"/>
    <n v="0"/>
    <n v="1"/>
    <n v="1.5"/>
    <n v="0"/>
    <n v="1"/>
    <n v="0"/>
    <n v="0"/>
  </r>
  <r>
    <x v="10"/>
    <n v="11"/>
    <x v="21"/>
    <n v="0"/>
    <n v="0"/>
    <n v="-1"/>
    <n v="1.5"/>
    <n v="0"/>
    <n v="-1"/>
    <n v="0"/>
    <n v="0"/>
  </r>
  <r>
    <x v="10"/>
    <n v="11"/>
    <x v="22"/>
    <n v="0"/>
    <n v="0"/>
    <n v="-3"/>
    <n v="1.5"/>
    <n v="0"/>
    <n v="-3"/>
    <n v="0"/>
    <n v="0"/>
  </r>
  <r>
    <x v="10"/>
    <n v="11"/>
    <x v="23"/>
    <n v="0"/>
    <n v="0"/>
    <n v="-3"/>
    <n v="1.5"/>
    <n v="0"/>
    <n v="-3"/>
    <n v="0"/>
    <n v="0"/>
  </r>
  <r>
    <x v="10"/>
    <n v="12"/>
    <x v="0"/>
    <n v="0"/>
    <n v="0"/>
    <n v="-4"/>
    <n v="1.5"/>
    <n v="0"/>
    <n v="-4"/>
    <n v="0"/>
    <n v="0"/>
  </r>
  <r>
    <x v="10"/>
    <n v="12"/>
    <x v="1"/>
    <n v="0"/>
    <n v="0"/>
    <n v="-5"/>
    <n v="1.5"/>
    <n v="0"/>
    <n v="-5"/>
    <n v="0"/>
    <n v="0"/>
  </r>
  <r>
    <x v="10"/>
    <n v="12"/>
    <x v="2"/>
    <n v="0"/>
    <n v="0"/>
    <n v="-6"/>
    <n v="1.5"/>
    <n v="0"/>
    <n v="-6"/>
    <n v="0"/>
    <n v="0"/>
  </r>
  <r>
    <x v="10"/>
    <n v="12"/>
    <x v="3"/>
    <n v="0"/>
    <n v="0"/>
    <n v="-6"/>
    <n v="1.5"/>
    <n v="0"/>
    <n v="-6"/>
    <n v="0"/>
    <n v="0"/>
  </r>
  <r>
    <x v="10"/>
    <n v="12"/>
    <x v="4"/>
    <n v="0"/>
    <n v="0"/>
    <n v="-6"/>
    <n v="1.5"/>
    <n v="0"/>
    <n v="-6"/>
    <n v="0"/>
    <n v="0"/>
  </r>
  <r>
    <x v="10"/>
    <n v="12"/>
    <x v="5"/>
    <n v="0"/>
    <n v="0"/>
    <n v="-5"/>
    <n v="1.5"/>
    <n v="0"/>
    <n v="-5"/>
    <n v="0"/>
    <n v="0"/>
  </r>
  <r>
    <x v="10"/>
    <n v="12"/>
    <x v="6"/>
    <n v="0"/>
    <n v="0"/>
    <n v="-5"/>
    <n v="2.1"/>
    <n v="0"/>
    <n v="-5"/>
    <n v="0"/>
    <n v="0"/>
  </r>
  <r>
    <x v="10"/>
    <n v="12"/>
    <x v="7"/>
    <n v="175"/>
    <n v="64"/>
    <n v="0"/>
    <n v="2.6"/>
    <n v="134.05600000000001"/>
    <n v="1.637"/>
    <n v="11913.067999999999"/>
    <n v="11118.061"/>
  </r>
  <r>
    <x v="10"/>
    <n v="12"/>
    <x v="8"/>
    <n v="433"/>
    <n v="101"/>
    <n v="3"/>
    <n v="3.6"/>
    <n v="340.22899999999998"/>
    <n v="10.547000000000001"/>
    <n v="30144.065999999999"/>
    <n v="28890.513999999999"/>
  </r>
  <r>
    <x v="10"/>
    <n v="12"/>
    <x v="9"/>
    <n v="608"/>
    <n v="115"/>
    <n v="4"/>
    <n v="4.5999999999999996"/>
    <n v="538.226"/>
    <n v="15.894"/>
    <n v="47552.949000000001"/>
    <n v="45755.788999999997"/>
  </r>
  <r>
    <x v="10"/>
    <n v="12"/>
    <x v="10"/>
    <n v="515"/>
    <n v="196"/>
    <n v="6"/>
    <n v="4.5999999999999996"/>
    <n v="618.08399999999995"/>
    <n v="20.295999999999999"/>
    <n v="54021.402000000002"/>
    <n v="51995.945"/>
  </r>
  <r>
    <x v="10"/>
    <n v="12"/>
    <x v="11"/>
    <n v="0"/>
    <n v="157"/>
    <n v="6"/>
    <n v="4.0999999999999996"/>
    <n v="154.44800000000001"/>
    <n v="9.8949999999999996"/>
    <n v="14225.446"/>
    <n v="13378.550999999999"/>
  </r>
  <r>
    <x v="10"/>
    <n v="12"/>
    <x v="12"/>
    <n v="0"/>
    <n v="152"/>
    <n v="7"/>
    <n v="3.1"/>
    <n v="149.52199999999999"/>
    <n v="9.6579999999999995"/>
    <n v="13786.127"/>
    <n v="12949.228999999999"/>
  </r>
  <r>
    <x v="10"/>
    <n v="12"/>
    <x v="13"/>
    <n v="18"/>
    <n v="162"/>
    <n v="7"/>
    <n v="7.2"/>
    <n v="174.44200000000001"/>
    <n v="9.0830000000000002"/>
    <n v="16106.334999999999"/>
    <n v="15215.89"/>
  </r>
  <r>
    <x v="10"/>
    <n v="12"/>
    <x v="14"/>
    <n v="399"/>
    <n v="125"/>
    <n v="7"/>
    <n v="6.2"/>
    <n v="368.52100000000002"/>
    <n v="13.236000000000001"/>
    <n v="32620.99"/>
    <n v="31296.395"/>
  </r>
  <r>
    <x v="10"/>
    <n v="12"/>
    <x v="15"/>
    <n v="356"/>
    <n v="65"/>
    <n v="7"/>
    <n v="5.0999999999999996"/>
    <n v="212.404"/>
    <n v="10.97"/>
    <n v="17985.067999999999"/>
    <n v="17049.919999999998"/>
  </r>
  <r>
    <x v="10"/>
    <n v="12"/>
    <x v="16"/>
    <n v="24"/>
    <n v="3"/>
    <n v="5"/>
    <n v="3.6"/>
    <n v="9.27"/>
    <n v="3.9079999999999999"/>
    <n v="733.44600000000003"/>
    <n v="163.59700000000001"/>
  </r>
  <r>
    <x v="10"/>
    <n v="12"/>
    <x v="17"/>
    <n v="0"/>
    <n v="0"/>
    <n v="4"/>
    <n v="2.1"/>
    <n v="0"/>
    <n v="4"/>
    <n v="0"/>
    <n v="0"/>
  </r>
  <r>
    <x v="10"/>
    <n v="12"/>
    <x v="18"/>
    <n v="0"/>
    <n v="0"/>
    <n v="-1"/>
    <n v="2"/>
    <n v="0"/>
    <n v="-1"/>
    <n v="0"/>
    <n v="0"/>
  </r>
  <r>
    <x v="10"/>
    <n v="12"/>
    <x v="19"/>
    <n v="0"/>
    <n v="0"/>
    <n v="-1"/>
    <n v="2"/>
    <n v="0"/>
    <n v="-1"/>
    <n v="0"/>
    <n v="0"/>
  </r>
  <r>
    <x v="10"/>
    <n v="12"/>
    <x v="20"/>
    <n v="0"/>
    <n v="0"/>
    <n v="-2"/>
    <n v="1.9"/>
    <n v="0"/>
    <n v="-2"/>
    <n v="0"/>
    <n v="0"/>
  </r>
  <r>
    <x v="10"/>
    <n v="12"/>
    <x v="21"/>
    <n v="0"/>
    <n v="0"/>
    <n v="-3"/>
    <n v="1.8"/>
    <n v="0"/>
    <n v="-3"/>
    <n v="0"/>
    <n v="0"/>
  </r>
  <r>
    <x v="10"/>
    <n v="12"/>
    <x v="22"/>
    <n v="0"/>
    <n v="0"/>
    <n v="-4"/>
    <n v="1.7"/>
    <n v="0"/>
    <n v="-4"/>
    <n v="0"/>
    <n v="0"/>
  </r>
  <r>
    <x v="10"/>
    <n v="12"/>
    <x v="23"/>
    <n v="0"/>
    <n v="0"/>
    <n v="-4"/>
    <n v="1.7"/>
    <n v="0"/>
    <n v="-4"/>
    <n v="0"/>
    <n v="0"/>
  </r>
  <r>
    <x v="10"/>
    <n v="13"/>
    <x v="0"/>
    <n v="0"/>
    <n v="0"/>
    <n v="-5"/>
    <n v="1.6"/>
    <n v="0"/>
    <n v="-5"/>
    <n v="0"/>
    <n v="0"/>
  </r>
  <r>
    <x v="10"/>
    <n v="13"/>
    <x v="1"/>
    <n v="0"/>
    <n v="0"/>
    <n v="-6"/>
    <n v="1.5"/>
    <n v="0"/>
    <n v="-6"/>
    <n v="0"/>
    <n v="0"/>
  </r>
  <r>
    <x v="10"/>
    <n v="13"/>
    <x v="2"/>
    <n v="0"/>
    <n v="0"/>
    <n v="-6"/>
    <n v="1.5"/>
    <n v="0"/>
    <n v="-6"/>
    <n v="0"/>
    <n v="0"/>
  </r>
  <r>
    <x v="10"/>
    <n v="13"/>
    <x v="3"/>
    <n v="0"/>
    <n v="0"/>
    <n v="-6"/>
    <n v="1.7"/>
    <n v="0"/>
    <n v="-6"/>
    <n v="0"/>
    <n v="0"/>
  </r>
  <r>
    <x v="10"/>
    <n v="13"/>
    <x v="4"/>
    <n v="0"/>
    <n v="0"/>
    <n v="-7"/>
    <n v="1.3"/>
    <n v="0"/>
    <n v="-7"/>
    <n v="0"/>
    <n v="0"/>
  </r>
  <r>
    <x v="10"/>
    <n v="13"/>
    <x v="5"/>
    <n v="0"/>
    <n v="0"/>
    <n v="-7"/>
    <n v="1.5"/>
    <n v="0"/>
    <n v="-7"/>
    <n v="0"/>
    <n v="0"/>
  </r>
  <r>
    <x v="10"/>
    <n v="13"/>
    <x v="6"/>
    <n v="0"/>
    <n v="0"/>
    <n v="-7"/>
    <n v="1"/>
    <n v="0"/>
    <n v="-7"/>
    <n v="0"/>
    <n v="0"/>
  </r>
  <r>
    <x v="10"/>
    <n v="13"/>
    <x v="7"/>
    <n v="199"/>
    <n v="63"/>
    <n v="-4"/>
    <n v="1.2"/>
    <n v="140.16"/>
    <n v="-1.869"/>
    <n v="12551.904"/>
    <n v="11742.744000000001"/>
  </r>
  <r>
    <x v="10"/>
    <n v="13"/>
    <x v="8"/>
    <n v="453"/>
    <n v="98"/>
    <n v="0"/>
    <n v="1.3"/>
    <n v="345.572"/>
    <n v="10.496"/>
    <n v="30576.164000000001"/>
    <n v="29310.366999999998"/>
  </r>
  <r>
    <x v="10"/>
    <n v="13"/>
    <x v="9"/>
    <n v="627"/>
    <n v="111"/>
    <n v="5"/>
    <n v="3.1"/>
    <n v="544.26700000000005"/>
    <n v="19.312000000000001"/>
    <n v="47318.578000000001"/>
    <n v="45529.425999999999"/>
  </r>
  <r>
    <x v="10"/>
    <n v="13"/>
    <x v="10"/>
    <n v="697"/>
    <n v="118"/>
    <n v="7"/>
    <n v="3.1"/>
    <n v="667.05799999999999"/>
    <n v="25.274999999999999"/>
    <n v="56874.453000000001"/>
    <n v="54743.762000000002"/>
  </r>
  <r>
    <x v="10"/>
    <n v="13"/>
    <x v="11"/>
    <n v="715"/>
    <n v="121"/>
    <n v="9"/>
    <n v="3.1"/>
    <n v="712.3"/>
    <n v="28.837"/>
    <n v="59845.324000000001"/>
    <n v="57602.112999999998"/>
  </r>
  <r>
    <x v="10"/>
    <n v="13"/>
    <x v="12"/>
    <n v="710"/>
    <n v="115"/>
    <n v="10"/>
    <n v="3.6"/>
    <n v="685.27499999999998"/>
    <n v="28.295999999999999"/>
    <n v="57651.550999999999"/>
    <n v="55491.722999999998"/>
  </r>
  <r>
    <x v="10"/>
    <n v="13"/>
    <x v="13"/>
    <n v="644"/>
    <n v="109"/>
    <n v="10"/>
    <n v="4.0999999999999996"/>
    <n v="574.36900000000003"/>
    <n v="24.638000000000002"/>
    <n v="48869.495999999999"/>
    <n v="47027.027000000002"/>
  </r>
  <r>
    <x v="10"/>
    <n v="13"/>
    <x v="14"/>
    <n v="532"/>
    <n v="90"/>
    <n v="11"/>
    <n v="4.0999999999999996"/>
    <n v="402.54199999999997"/>
    <n v="21.033999999999999"/>
    <n v="34192.101999999999"/>
    <n v="32821.362999999998"/>
  </r>
  <r>
    <x v="10"/>
    <n v="13"/>
    <x v="15"/>
    <n v="350"/>
    <n v="54"/>
    <n v="10"/>
    <n v="2.6"/>
    <n v="196.93799999999999"/>
    <n v="15.305999999999999"/>
    <n v="16267.204"/>
    <n v="15372.978999999999"/>
  </r>
  <r>
    <x v="10"/>
    <n v="13"/>
    <x v="16"/>
    <n v="0"/>
    <n v="0"/>
    <n v="6"/>
    <n v="2.1"/>
    <n v="0"/>
    <n v="6"/>
    <n v="0"/>
    <n v="0"/>
  </r>
  <r>
    <x v="10"/>
    <n v="13"/>
    <x v="17"/>
    <n v="0"/>
    <n v="0"/>
    <n v="3"/>
    <n v="1.5"/>
    <n v="0"/>
    <n v="3"/>
    <n v="0"/>
    <n v="0"/>
  </r>
  <r>
    <x v="10"/>
    <n v="13"/>
    <x v="18"/>
    <n v="0"/>
    <n v="0"/>
    <n v="1"/>
    <n v="1.5"/>
    <n v="0"/>
    <n v="1"/>
    <n v="0"/>
    <n v="0"/>
  </r>
  <r>
    <x v="10"/>
    <n v="13"/>
    <x v="19"/>
    <n v="0"/>
    <n v="0"/>
    <n v="0"/>
    <n v="1.5"/>
    <n v="0"/>
    <n v="0"/>
    <n v="0"/>
    <n v="0"/>
  </r>
  <r>
    <x v="10"/>
    <n v="13"/>
    <x v="20"/>
    <n v="0"/>
    <n v="0"/>
    <n v="-1"/>
    <n v="1.5"/>
    <n v="0"/>
    <n v="-1"/>
    <n v="0"/>
    <n v="0"/>
  </r>
  <r>
    <x v="10"/>
    <n v="13"/>
    <x v="21"/>
    <n v="0"/>
    <n v="0"/>
    <n v="-1"/>
    <n v="1.1000000000000001"/>
    <n v="0"/>
    <n v="-1"/>
    <n v="0"/>
    <n v="0"/>
  </r>
  <r>
    <x v="10"/>
    <n v="13"/>
    <x v="22"/>
    <n v="0"/>
    <n v="0"/>
    <n v="-1"/>
    <n v="0"/>
    <n v="0"/>
    <n v="-1"/>
    <n v="0"/>
    <n v="0"/>
  </r>
  <r>
    <x v="10"/>
    <n v="13"/>
    <x v="23"/>
    <n v="0"/>
    <n v="0"/>
    <n v="-1"/>
    <n v="0"/>
    <n v="0"/>
    <n v="-1"/>
    <n v="0"/>
    <n v="0"/>
  </r>
  <r>
    <x v="10"/>
    <n v="14"/>
    <x v="0"/>
    <n v="0"/>
    <n v="0"/>
    <n v="-1"/>
    <n v="0"/>
    <n v="0"/>
    <n v="-1"/>
    <n v="0"/>
    <n v="0"/>
  </r>
  <r>
    <x v="10"/>
    <n v="14"/>
    <x v="1"/>
    <n v="0"/>
    <n v="0"/>
    <n v="-1"/>
    <n v="0"/>
    <n v="0"/>
    <n v="-1"/>
    <n v="0"/>
    <n v="0"/>
  </r>
  <r>
    <x v="10"/>
    <n v="14"/>
    <x v="2"/>
    <n v="0"/>
    <n v="0"/>
    <n v="-2"/>
    <n v="0"/>
    <n v="0"/>
    <n v="-2"/>
    <n v="0"/>
    <n v="0"/>
  </r>
  <r>
    <x v="10"/>
    <n v="14"/>
    <x v="3"/>
    <n v="0"/>
    <n v="0"/>
    <n v="-3"/>
    <n v="0"/>
    <n v="0"/>
    <n v="-3"/>
    <n v="0"/>
    <n v="0"/>
  </r>
  <r>
    <x v="10"/>
    <n v="14"/>
    <x v="4"/>
    <n v="0"/>
    <n v="0"/>
    <n v="-3"/>
    <n v="0"/>
    <n v="0"/>
    <n v="-3"/>
    <n v="0"/>
    <n v="0"/>
  </r>
  <r>
    <x v="10"/>
    <n v="14"/>
    <x v="5"/>
    <n v="0"/>
    <n v="0"/>
    <n v="-3"/>
    <n v="0"/>
    <n v="0"/>
    <n v="-3"/>
    <n v="0"/>
    <n v="0"/>
  </r>
  <r>
    <x v="10"/>
    <n v="14"/>
    <x v="6"/>
    <n v="0"/>
    <n v="0"/>
    <n v="-2"/>
    <n v="0"/>
    <n v="0"/>
    <n v="-2"/>
    <n v="0"/>
    <n v="0"/>
  </r>
  <r>
    <x v="10"/>
    <n v="14"/>
    <x v="7"/>
    <n v="54"/>
    <n v="62"/>
    <n v="3"/>
    <n v="1.5"/>
    <n v="88.013999999999996"/>
    <n v="3.2170000000000001"/>
    <n v="8070.37"/>
    <n v="7357.5590000000002"/>
  </r>
  <r>
    <x v="10"/>
    <n v="14"/>
    <x v="8"/>
    <n v="390"/>
    <n v="111"/>
    <n v="7"/>
    <n v="3.1"/>
    <n v="328.13"/>
    <n v="14.397"/>
    <n v="28624.092000000001"/>
    <n v="27413.098000000002"/>
  </r>
  <r>
    <x v="10"/>
    <n v="14"/>
    <x v="9"/>
    <n v="486"/>
    <n v="137"/>
    <n v="9"/>
    <n v="4.5999999999999996"/>
    <n v="478.63099999999997"/>
    <n v="19.477"/>
    <n v="41647.527000000002"/>
    <n v="40046.347999999998"/>
  </r>
  <r>
    <x v="10"/>
    <n v="14"/>
    <x v="10"/>
    <n v="661"/>
    <n v="126"/>
    <n v="11"/>
    <n v="5.7"/>
    <n v="647.57899999999995"/>
    <n v="24.067"/>
    <n v="55527.586000000003"/>
    <n v="53446.917999999998"/>
  </r>
  <r>
    <x v="10"/>
    <n v="14"/>
    <x v="11"/>
    <n v="703"/>
    <n v="123"/>
    <n v="12"/>
    <n v="4.5999999999999996"/>
    <n v="703.322"/>
    <n v="28.582000000000001"/>
    <n v="59156.52"/>
    <n v="56939.663999999997"/>
  </r>
  <r>
    <x v="10"/>
    <n v="14"/>
    <x v="12"/>
    <n v="591"/>
    <n v="152"/>
    <n v="13"/>
    <n v="3.6"/>
    <n v="631.56899999999996"/>
    <n v="29.83"/>
    <n v="52770.065999999999"/>
    <n v="50789.887000000002"/>
  </r>
  <r>
    <x v="10"/>
    <n v="14"/>
    <x v="13"/>
    <n v="390"/>
    <n v="179"/>
    <n v="14"/>
    <n v="3.6"/>
    <n v="469.798"/>
    <n v="26.472000000000001"/>
    <n v="39750.82"/>
    <n v="38210.063000000002"/>
  </r>
  <r>
    <x v="10"/>
    <n v="14"/>
    <x v="14"/>
    <n v="0"/>
    <n v="100"/>
    <n v="14"/>
    <n v="3.6"/>
    <n v="98.637"/>
    <n v="16.289000000000001"/>
    <n v="8830.0869999999995"/>
    <n v="8101.4250000000002"/>
  </r>
  <r>
    <x v="10"/>
    <n v="14"/>
    <x v="15"/>
    <n v="0"/>
    <n v="44"/>
    <n v="14"/>
    <n v="2.6"/>
    <n v="42.283000000000001"/>
    <n v="13.5"/>
    <n v="3832.8670000000002"/>
    <n v="3204.8629999999998"/>
  </r>
  <r>
    <x v="10"/>
    <n v="14"/>
    <x v="16"/>
    <n v="0"/>
    <n v="0"/>
    <n v="13"/>
    <n v="2.1"/>
    <n v="0"/>
    <n v="13"/>
    <n v="0"/>
    <n v="0"/>
  </r>
  <r>
    <x v="10"/>
    <n v="14"/>
    <x v="17"/>
    <n v="0"/>
    <n v="0"/>
    <n v="11"/>
    <n v="3.1"/>
    <n v="0"/>
    <n v="11"/>
    <n v="0"/>
    <n v="0"/>
  </r>
  <r>
    <x v="10"/>
    <n v="14"/>
    <x v="18"/>
    <n v="0"/>
    <n v="0"/>
    <n v="11"/>
    <n v="2.6"/>
    <n v="0"/>
    <n v="11"/>
    <n v="0"/>
    <n v="0"/>
  </r>
  <r>
    <x v="10"/>
    <n v="14"/>
    <x v="19"/>
    <n v="0"/>
    <n v="0"/>
    <n v="12"/>
    <n v="4.0999999999999996"/>
    <n v="0"/>
    <n v="12"/>
    <n v="0"/>
    <n v="0"/>
  </r>
  <r>
    <x v="10"/>
    <n v="14"/>
    <x v="20"/>
    <n v="0"/>
    <n v="0"/>
    <n v="12"/>
    <n v="4.0999999999999996"/>
    <n v="0"/>
    <n v="12"/>
    <n v="0"/>
    <n v="0"/>
  </r>
  <r>
    <x v="10"/>
    <n v="14"/>
    <x v="21"/>
    <n v="0"/>
    <n v="0"/>
    <n v="9"/>
    <n v="2.6"/>
    <n v="0"/>
    <n v="9"/>
    <n v="0"/>
    <n v="0"/>
  </r>
  <r>
    <x v="10"/>
    <n v="14"/>
    <x v="22"/>
    <n v="0"/>
    <n v="0"/>
    <n v="8"/>
    <n v="2.1"/>
    <n v="0"/>
    <n v="8"/>
    <n v="0"/>
    <n v="0"/>
  </r>
  <r>
    <x v="10"/>
    <n v="14"/>
    <x v="23"/>
    <n v="0"/>
    <n v="0"/>
    <n v="7"/>
    <n v="1.6"/>
    <n v="0"/>
    <n v="7"/>
    <n v="0"/>
    <n v="0"/>
  </r>
  <r>
    <x v="10"/>
    <n v="15"/>
    <x v="0"/>
    <n v="0"/>
    <n v="0"/>
    <n v="5"/>
    <n v="1.2"/>
    <n v="0"/>
    <n v="5"/>
    <n v="0"/>
    <n v="0"/>
  </r>
  <r>
    <x v="10"/>
    <n v="15"/>
    <x v="1"/>
    <n v="0"/>
    <n v="0"/>
    <n v="3"/>
    <n v="0.7"/>
    <n v="0"/>
    <n v="3"/>
    <n v="0"/>
    <n v="0"/>
  </r>
  <r>
    <x v="10"/>
    <n v="15"/>
    <x v="2"/>
    <n v="0"/>
    <n v="0"/>
    <n v="3"/>
    <n v="2.2999999999999998"/>
    <n v="0"/>
    <n v="3"/>
    <n v="0"/>
    <n v="0"/>
  </r>
  <r>
    <x v="10"/>
    <n v="15"/>
    <x v="3"/>
    <n v="0"/>
    <n v="0"/>
    <n v="4"/>
    <n v="2.9"/>
    <n v="0"/>
    <n v="4"/>
    <n v="0"/>
    <n v="0"/>
  </r>
  <r>
    <x v="10"/>
    <n v="15"/>
    <x v="4"/>
    <n v="0"/>
    <n v="0"/>
    <n v="4"/>
    <n v="2.9"/>
    <n v="0"/>
    <n v="4"/>
    <n v="0"/>
    <n v="0"/>
  </r>
  <r>
    <x v="10"/>
    <n v="15"/>
    <x v="5"/>
    <n v="0"/>
    <n v="0"/>
    <n v="4"/>
    <n v="1.9"/>
    <n v="0"/>
    <n v="4"/>
    <n v="0"/>
    <n v="0"/>
  </r>
  <r>
    <x v="10"/>
    <n v="15"/>
    <x v="6"/>
    <n v="0"/>
    <n v="0"/>
    <n v="6"/>
    <n v="3"/>
    <n v="0"/>
    <n v="6"/>
    <n v="0"/>
    <n v="0"/>
  </r>
  <r>
    <x v="10"/>
    <n v="15"/>
    <x v="7"/>
    <n v="0"/>
    <n v="35"/>
    <n v="7"/>
    <n v="1.5"/>
    <n v="34.002000000000002"/>
    <n v="5.3710000000000004"/>
    <n v="3193.9430000000002"/>
    <n v="2578.1950000000002"/>
  </r>
  <r>
    <x v="10"/>
    <n v="15"/>
    <x v="8"/>
    <n v="0"/>
    <n v="51"/>
    <n v="8"/>
    <n v="1.5"/>
    <n v="48.326000000000001"/>
    <n v="7.1150000000000002"/>
    <n v="4505.3540000000003"/>
    <n v="3864.3"/>
  </r>
  <r>
    <x v="10"/>
    <n v="15"/>
    <x v="9"/>
    <n v="0"/>
    <n v="119"/>
    <n v="9"/>
    <n v="1.5"/>
    <n v="116.854"/>
    <n v="10.637"/>
    <n v="10727.853999999999"/>
    <n v="9958.7350000000006"/>
  </r>
  <r>
    <x v="10"/>
    <n v="15"/>
    <x v="10"/>
    <n v="0"/>
    <n v="144"/>
    <n v="11"/>
    <n v="2.1"/>
    <n v="141.666"/>
    <n v="13.653"/>
    <n v="12833.055"/>
    <n v="12017.621999999999"/>
  </r>
  <r>
    <x v="10"/>
    <n v="15"/>
    <x v="11"/>
    <n v="0"/>
    <n v="157"/>
    <n v="14"/>
    <n v="2.6"/>
    <n v="154.816"/>
    <n v="16.998999999999999"/>
    <n v="13814.886"/>
    <n v="12977.335999999999"/>
  </r>
  <r>
    <x v="10"/>
    <n v="15"/>
    <x v="12"/>
    <n v="298"/>
    <n v="225"/>
    <n v="16"/>
    <n v="3.1"/>
    <n v="485.75799999999998"/>
    <n v="27.902999999999999"/>
    <n v="41043.156000000003"/>
    <n v="39461.362999999998"/>
  </r>
  <r>
    <x v="10"/>
    <n v="15"/>
    <x v="13"/>
    <n v="537"/>
    <n v="136"/>
    <n v="17"/>
    <n v="4.5999999999999996"/>
    <n v="526.678"/>
    <n v="29.073"/>
    <n v="43913.25"/>
    <n v="42238.285000000003"/>
  </r>
  <r>
    <x v="10"/>
    <n v="15"/>
    <x v="14"/>
    <n v="560"/>
    <n v="84"/>
    <n v="17"/>
    <n v="2.6"/>
    <n v="408.90600000000001"/>
    <n v="28.826000000000001"/>
    <n v="33424.421999999999"/>
    <n v="32076.335999999999"/>
  </r>
  <r>
    <x v="10"/>
    <n v="15"/>
    <x v="15"/>
    <n v="338"/>
    <n v="52"/>
    <n v="17"/>
    <n v="3.6"/>
    <n v="189.49799999999999"/>
    <n v="21.503"/>
    <n v="15197.83"/>
    <n v="14328.571"/>
  </r>
  <r>
    <x v="10"/>
    <n v="15"/>
    <x v="16"/>
    <n v="0"/>
    <n v="0"/>
    <n v="12"/>
    <n v="1.5"/>
    <n v="0"/>
    <n v="12"/>
    <n v="0"/>
    <n v="0"/>
  </r>
  <r>
    <x v="10"/>
    <n v="15"/>
    <x v="17"/>
    <n v="0"/>
    <n v="0"/>
    <n v="9"/>
    <n v="2.1"/>
    <n v="0"/>
    <n v="9"/>
    <n v="0"/>
    <n v="0"/>
  </r>
  <r>
    <x v="10"/>
    <n v="15"/>
    <x v="18"/>
    <n v="0"/>
    <n v="0"/>
    <n v="13"/>
    <n v="3.1"/>
    <n v="0"/>
    <n v="13"/>
    <n v="0"/>
    <n v="0"/>
  </r>
  <r>
    <x v="10"/>
    <n v="15"/>
    <x v="19"/>
    <n v="0"/>
    <n v="0"/>
    <n v="13"/>
    <n v="2.1"/>
    <n v="0"/>
    <n v="13"/>
    <n v="0"/>
    <n v="0"/>
  </r>
  <r>
    <x v="10"/>
    <n v="15"/>
    <x v="20"/>
    <n v="0"/>
    <n v="0"/>
    <n v="13"/>
    <n v="1.5"/>
    <n v="0"/>
    <n v="13"/>
    <n v="0"/>
    <n v="0"/>
  </r>
  <r>
    <x v="10"/>
    <n v="15"/>
    <x v="21"/>
    <n v="0"/>
    <n v="0"/>
    <n v="15"/>
    <n v="4.5999999999999996"/>
    <n v="0"/>
    <n v="15"/>
    <n v="0"/>
    <n v="0"/>
  </r>
  <r>
    <x v="10"/>
    <n v="15"/>
    <x v="22"/>
    <n v="0"/>
    <n v="0"/>
    <n v="14"/>
    <n v="4.5999999999999996"/>
    <n v="0"/>
    <n v="14"/>
    <n v="0"/>
    <n v="0"/>
  </r>
  <r>
    <x v="10"/>
    <n v="15"/>
    <x v="23"/>
    <n v="0"/>
    <n v="0"/>
    <n v="14"/>
    <n v="2.6"/>
    <n v="0"/>
    <n v="14"/>
    <n v="0"/>
    <n v="0"/>
  </r>
  <r>
    <x v="10"/>
    <n v="16"/>
    <x v="0"/>
    <n v="0"/>
    <n v="0"/>
    <n v="13"/>
    <n v="3.6"/>
    <n v="0"/>
    <n v="13"/>
    <n v="0"/>
    <n v="0"/>
  </r>
  <r>
    <x v="10"/>
    <n v="16"/>
    <x v="1"/>
    <n v="0"/>
    <n v="0"/>
    <n v="13"/>
    <n v="3.6"/>
    <n v="0"/>
    <n v="13"/>
    <n v="0"/>
    <n v="0"/>
  </r>
  <r>
    <x v="10"/>
    <n v="16"/>
    <x v="2"/>
    <n v="0"/>
    <n v="0"/>
    <n v="11"/>
    <n v="1.5"/>
    <n v="0"/>
    <n v="11"/>
    <n v="0"/>
    <n v="0"/>
  </r>
  <r>
    <x v="10"/>
    <n v="16"/>
    <x v="3"/>
    <n v="0"/>
    <n v="0"/>
    <n v="7"/>
    <n v="1.9"/>
    <n v="0"/>
    <n v="7"/>
    <n v="0"/>
    <n v="0"/>
  </r>
  <r>
    <x v="10"/>
    <n v="16"/>
    <x v="4"/>
    <n v="0"/>
    <n v="0"/>
    <n v="6"/>
    <n v="2.4"/>
    <n v="0"/>
    <n v="6"/>
    <n v="0"/>
    <n v="0"/>
  </r>
  <r>
    <x v="10"/>
    <n v="16"/>
    <x v="5"/>
    <n v="0"/>
    <n v="0"/>
    <n v="7"/>
    <n v="2.8"/>
    <n v="0"/>
    <n v="7"/>
    <n v="0"/>
    <n v="0"/>
  </r>
  <r>
    <x v="10"/>
    <n v="16"/>
    <x v="6"/>
    <n v="0"/>
    <n v="0"/>
    <n v="6"/>
    <n v="3.2"/>
    <n v="0"/>
    <n v="6"/>
    <n v="0"/>
    <n v="0"/>
  </r>
  <r>
    <x v="10"/>
    <n v="16"/>
    <x v="7"/>
    <n v="182"/>
    <n v="62"/>
    <n v="8"/>
    <n v="3.7"/>
    <n v="134.12200000000001"/>
    <n v="9.5570000000000004"/>
    <n v="11462.534"/>
    <n v="10677.424000000001"/>
  </r>
  <r>
    <x v="10"/>
    <n v="16"/>
    <x v="8"/>
    <n v="384"/>
    <n v="109"/>
    <n v="14"/>
    <n v="4.0999999999999996"/>
    <n v="321.012"/>
    <n v="20.704000000000001"/>
    <n v="27182.493999999999"/>
    <n v="26011.134999999998"/>
  </r>
  <r>
    <x v="10"/>
    <n v="16"/>
    <x v="9"/>
    <n v="492"/>
    <n v="132"/>
    <n v="16"/>
    <n v="4.5999999999999996"/>
    <n v="474.09"/>
    <n v="26.408000000000001"/>
    <n v="39909.781000000003"/>
    <n v="38364.008000000002"/>
  </r>
  <r>
    <x v="10"/>
    <n v="16"/>
    <x v="10"/>
    <n v="522"/>
    <n v="190"/>
    <n v="18"/>
    <n v="5.0999999999999996"/>
    <n v="610.78700000000003"/>
    <n v="31.204000000000001"/>
    <n v="50670.108999999997"/>
    <n v="48764.714999999997"/>
  </r>
  <r>
    <x v="10"/>
    <n v="16"/>
    <x v="11"/>
    <n v="78"/>
    <n v="227"/>
    <n v="19"/>
    <n v="4.0999999999999996"/>
    <n v="304.30399999999997"/>
    <n v="26.724"/>
    <n v="25921.521000000001"/>
    <n v="24784.254000000001"/>
  </r>
  <r>
    <x v="10"/>
    <n v="16"/>
    <x v="12"/>
    <n v="60"/>
    <n v="229"/>
    <n v="19"/>
    <n v="4.5999999999999996"/>
    <n v="292.87700000000001"/>
    <n v="25.140999999999998"/>
    <n v="25136.945"/>
    <n v="24020.615000000002"/>
  </r>
  <r>
    <x v="10"/>
    <n v="16"/>
    <x v="13"/>
    <n v="71"/>
    <n v="184"/>
    <n v="20"/>
    <n v="5.0999999999999996"/>
    <n v="244.904"/>
    <n v="24.687000000000001"/>
    <n v="21022.263999999999"/>
    <n v="20012.300999999999"/>
  </r>
  <r>
    <x v="10"/>
    <n v="16"/>
    <x v="14"/>
    <n v="318"/>
    <n v="128"/>
    <n v="20"/>
    <n v="5.0999999999999996"/>
    <n v="319.738"/>
    <n v="26.247"/>
    <n v="26692.77"/>
    <n v="25534.715"/>
  </r>
  <r>
    <x v="10"/>
    <n v="16"/>
    <x v="15"/>
    <n v="299"/>
    <n v="63"/>
    <n v="19"/>
    <n v="3.6"/>
    <n v="188.30500000000001"/>
    <n v="23.202000000000002"/>
    <n v="15125.728999999999"/>
    <n v="14258.138999999999"/>
  </r>
  <r>
    <x v="10"/>
    <n v="16"/>
    <x v="16"/>
    <n v="0"/>
    <n v="0"/>
    <n v="17"/>
    <n v="3.1"/>
    <n v="0"/>
    <n v="17"/>
    <n v="0"/>
    <n v="0"/>
  </r>
  <r>
    <x v="10"/>
    <n v="16"/>
    <x v="17"/>
    <n v="0"/>
    <n v="0"/>
    <n v="16"/>
    <n v="2.1"/>
    <n v="0"/>
    <n v="16"/>
    <n v="0"/>
    <n v="0"/>
  </r>
  <r>
    <x v="10"/>
    <n v="16"/>
    <x v="18"/>
    <n v="0"/>
    <n v="0"/>
    <n v="13"/>
    <n v="1.5"/>
    <n v="0"/>
    <n v="13"/>
    <n v="0"/>
    <n v="0"/>
  </r>
  <r>
    <x v="10"/>
    <n v="16"/>
    <x v="19"/>
    <n v="0"/>
    <n v="0"/>
    <n v="13"/>
    <n v="3.6"/>
    <n v="0"/>
    <n v="13"/>
    <n v="0"/>
    <n v="0"/>
  </r>
  <r>
    <x v="10"/>
    <n v="16"/>
    <x v="20"/>
    <n v="0"/>
    <n v="0"/>
    <n v="12"/>
    <n v="5.0999999999999996"/>
    <n v="0"/>
    <n v="12"/>
    <n v="0"/>
    <n v="0"/>
  </r>
  <r>
    <x v="10"/>
    <n v="16"/>
    <x v="21"/>
    <n v="0"/>
    <n v="0"/>
    <n v="11"/>
    <n v="4.5999999999999996"/>
    <n v="0"/>
    <n v="11"/>
    <n v="0"/>
    <n v="0"/>
  </r>
  <r>
    <x v="10"/>
    <n v="16"/>
    <x v="22"/>
    <n v="0"/>
    <n v="0"/>
    <n v="9"/>
    <n v="4.0999999999999996"/>
    <n v="0"/>
    <n v="9"/>
    <n v="0"/>
    <n v="0"/>
  </r>
  <r>
    <x v="10"/>
    <n v="16"/>
    <x v="23"/>
    <n v="0"/>
    <n v="0"/>
    <n v="8"/>
    <n v="3.6"/>
    <n v="0"/>
    <n v="8"/>
    <n v="0"/>
    <n v="0"/>
  </r>
  <r>
    <x v="10"/>
    <n v="17"/>
    <x v="0"/>
    <n v="0"/>
    <n v="0"/>
    <n v="7"/>
    <n v="3.1"/>
    <n v="0"/>
    <n v="7"/>
    <n v="0"/>
    <n v="0"/>
  </r>
  <r>
    <x v="10"/>
    <n v="17"/>
    <x v="1"/>
    <n v="0"/>
    <n v="0"/>
    <n v="7"/>
    <n v="3"/>
    <n v="0"/>
    <n v="7"/>
    <n v="0"/>
    <n v="0"/>
  </r>
  <r>
    <x v="10"/>
    <n v="17"/>
    <x v="2"/>
    <n v="0"/>
    <n v="0"/>
    <n v="4"/>
    <n v="2.9"/>
    <n v="0"/>
    <n v="4"/>
    <n v="0"/>
    <n v="0"/>
  </r>
  <r>
    <x v="10"/>
    <n v="17"/>
    <x v="3"/>
    <n v="0"/>
    <n v="0"/>
    <n v="2"/>
    <n v="2.9"/>
    <n v="0"/>
    <n v="2"/>
    <n v="0"/>
    <n v="0"/>
  </r>
  <r>
    <x v="10"/>
    <n v="17"/>
    <x v="4"/>
    <n v="0"/>
    <n v="0"/>
    <n v="0"/>
    <n v="2.8"/>
    <n v="0"/>
    <n v="0"/>
    <n v="0"/>
    <n v="0"/>
  </r>
  <r>
    <x v="10"/>
    <n v="17"/>
    <x v="5"/>
    <n v="0"/>
    <n v="0"/>
    <n v="-1"/>
    <n v="2.7"/>
    <n v="0"/>
    <n v="-1"/>
    <n v="0"/>
    <n v="0"/>
  </r>
  <r>
    <x v="10"/>
    <n v="17"/>
    <x v="6"/>
    <n v="0"/>
    <n v="0"/>
    <n v="2"/>
    <n v="2.6"/>
    <n v="0"/>
    <n v="2"/>
    <n v="0"/>
    <n v="0"/>
  </r>
  <r>
    <x v="10"/>
    <n v="17"/>
    <x v="7"/>
    <n v="40"/>
    <n v="57"/>
    <n v="2"/>
    <n v="2.6"/>
    <n v="78.686000000000007"/>
    <n v="1.97"/>
    <n v="7291.75"/>
    <n v="6594.98"/>
  </r>
  <r>
    <x v="10"/>
    <n v="17"/>
    <x v="8"/>
    <n v="539"/>
    <n v="85"/>
    <n v="4"/>
    <n v="4.0999999999999996"/>
    <n v="368.77600000000001"/>
    <n v="11.657999999999999"/>
    <n v="32250.449000000001"/>
    <n v="30936.615000000002"/>
  </r>
  <r>
    <x v="10"/>
    <n v="17"/>
    <x v="9"/>
    <n v="604"/>
    <n v="111"/>
    <n v="5"/>
    <n v="4.0999999999999996"/>
    <n v="522.39099999999996"/>
    <n v="17.402000000000001"/>
    <n v="45759.074000000001"/>
    <n v="44022.703000000001"/>
  </r>
  <r>
    <x v="10"/>
    <n v="17"/>
    <x v="10"/>
    <n v="661"/>
    <n v="121"/>
    <n v="6"/>
    <n v="2.6"/>
    <n v="636.30600000000004"/>
    <n v="24.425000000000001"/>
    <n v="54434.190999999999"/>
    <n v="52393.68"/>
  </r>
  <r>
    <x v="10"/>
    <n v="17"/>
    <x v="11"/>
    <n v="703"/>
    <n v="120"/>
    <n v="7"/>
    <n v="1.5"/>
    <n v="694.13900000000001"/>
    <n v="30.945"/>
    <n v="57697.468999999997"/>
    <n v="55535.91"/>
  </r>
  <r>
    <x v="10"/>
    <n v="17"/>
    <x v="12"/>
    <n v="698"/>
    <n v="113"/>
    <n v="8"/>
    <n v="2.1"/>
    <n v="666.90599999999995"/>
    <n v="29.239000000000001"/>
    <n v="55817.91"/>
    <n v="53726.516000000003"/>
  </r>
  <r>
    <x v="10"/>
    <n v="17"/>
    <x v="13"/>
    <n v="649"/>
    <n v="104"/>
    <n v="9"/>
    <n v="1.9"/>
    <n v="566.31399999999996"/>
    <n v="27.704000000000001"/>
    <n v="47440.421999999999"/>
    <n v="45647.112999999998"/>
  </r>
  <r>
    <x v="10"/>
    <n v="17"/>
    <x v="14"/>
    <n v="473"/>
    <n v="97"/>
    <n v="8"/>
    <n v="1.7"/>
    <n v="372.65300000000002"/>
    <n v="20.815000000000001"/>
    <n v="31688.173999999999"/>
    <n v="30390.578000000001"/>
  </r>
  <r>
    <x v="10"/>
    <n v="17"/>
    <x v="15"/>
    <n v="384"/>
    <n v="50"/>
    <n v="8"/>
    <n v="0.8"/>
    <n v="204.04499999999999"/>
    <n v="16.091999999999999"/>
    <n v="16676.210999999999"/>
    <n v="15772.332"/>
  </r>
  <r>
    <x v="10"/>
    <n v="17"/>
    <x v="16"/>
    <n v="0"/>
    <n v="0"/>
    <n v="6"/>
    <n v="0.5"/>
    <n v="0"/>
    <n v="6"/>
    <n v="0"/>
    <n v="0"/>
  </r>
  <r>
    <x v="10"/>
    <n v="17"/>
    <x v="17"/>
    <n v="0"/>
    <n v="0"/>
    <n v="5"/>
    <n v="0"/>
    <n v="0"/>
    <n v="5"/>
    <n v="0"/>
    <n v="0"/>
  </r>
  <r>
    <x v="10"/>
    <n v="17"/>
    <x v="18"/>
    <n v="0"/>
    <n v="0"/>
    <n v="3"/>
    <n v="0"/>
    <n v="0"/>
    <n v="3"/>
    <n v="0"/>
    <n v="0"/>
  </r>
  <r>
    <x v="10"/>
    <n v="17"/>
    <x v="19"/>
    <n v="0"/>
    <n v="0"/>
    <n v="0"/>
    <n v="0.5"/>
    <n v="0"/>
    <n v="0"/>
    <n v="0"/>
    <n v="0"/>
  </r>
  <r>
    <x v="10"/>
    <n v="17"/>
    <x v="20"/>
    <n v="0"/>
    <n v="0"/>
    <n v="0"/>
    <n v="1.5"/>
    <n v="0"/>
    <n v="0"/>
    <n v="0"/>
    <n v="0"/>
  </r>
  <r>
    <x v="10"/>
    <n v="17"/>
    <x v="21"/>
    <n v="0"/>
    <n v="0"/>
    <n v="-1"/>
    <n v="1.5"/>
    <n v="0"/>
    <n v="-1"/>
    <n v="0"/>
    <n v="0"/>
  </r>
  <r>
    <x v="10"/>
    <n v="17"/>
    <x v="22"/>
    <n v="0"/>
    <n v="0"/>
    <n v="-1"/>
    <n v="1.5"/>
    <n v="0"/>
    <n v="-1"/>
    <n v="0"/>
    <n v="0"/>
  </r>
  <r>
    <x v="10"/>
    <n v="17"/>
    <x v="23"/>
    <n v="0"/>
    <n v="0"/>
    <n v="-2"/>
    <n v="0.8"/>
    <n v="0"/>
    <n v="-2"/>
    <n v="0"/>
    <n v="0"/>
  </r>
  <r>
    <x v="10"/>
    <n v="18"/>
    <x v="0"/>
    <n v="0"/>
    <n v="0"/>
    <n v="-2"/>
    <n v="0.8"/>
    <n v="0"/>
    <n v="-2"/>
    <n v="0"/>
    <n v="0"/>
  </r>
  <r>
    <x v="10"/>
    <n v="18"/>
    <x v="1"/>
    <n v="0"/>
    <n v="0"/>
    <n v="-2"/>
    <n v="1.1000000000000001"/>
    <n v="0"/>
    <n v="-2"/>
    <n v="0"/>
    <n v="0"/>
  </r>
  <r>
    <x v="10"/>
    <n v="18"/>
    <x v="2"/>
    <n v="0"/>
    <n v="0"/>
    <n v="-2"/>
    <n v="1.3"/>
    <n v="0"/>
    <n v="-2"/>
    <n v="0"/>
    <n v="0"/>
  </r>
  <r>
    <x v="10"/>
    <n v="18"/>
    <x v="3"/>
    <n v="0"/>
    <n v="0"/>
    <n v="-3"/>
    <n v="1.7"/>
    <n v="0"/>
    <n v="-3"/>
    <n v="0"/>
    <n v="0"/>
  </r>
  <r>
    <x v="10"/>
    <n v="18"/>
    <x v="4"/>
    <n v="0"/>
    <n v="0"/>
    <n v="-3"/>
    <n v="1.9"/>
    <n v="0"/>
    <n v="-3"/>
    <n v="0"/>
    <n v="0"/>
  </r>
  <r>
    <x v="10"/>
    <n v="18"/>
    <x v="5"/>
    <n v="0"/>
    <n v="0"/>
    <n v="-3"/>
    <n v="2.2000000000000002"/>
    <n v="0"/>
    <n v="-3"/>
    <n v="0"/>
    <n v="0"/>
  </r>
  <r>
    <x v="10"/>
    <n v="18"/>
    <x v="6"/>
    <n v="0"/>
    <n v="0"/>
    <n v="-3"/>
    <n v="2.4"/>
    <n v="0"/>
    <n v="-3"/>
    <n v="0"/>
    <n v="0"/>
  </r>
  <r>
    <x v="10"/>
    <n v="18"/>
    <x v="7"/>
    <n v="251"/>
    <n v="60"/>
    <n v="-1"/>
    <n v="3.1"/>
    <n v="152.23400000000001"/>
    <n v="1.089"/>
    <n v="13247.004999999999"/>
    <n v="12422.288"/>
  </r>
  <r>
    <x v="10"/>
    <n v="18"/>
    <x v="8"/>
    <n v="463"/>
    <n v="93"/>
    <n v="7"/>
    <n v="4.5999999999999996"/>
    <n v="338.846"/>
    <n v="13.692"/>
    <n v="29437.643"/>
    <n v="28203.967000000001"/>
  </r>
  <r>
    <x v="10"/>
    <n v="18"/>
    <x v="9"/>
    <n v="555"/>
    <n v="120"/>
    <n v="8"/>
    <n v="4.0999999999999996"/>
    <n v="497.012"/>
    <n v="19.683"/>
    <n v="43098.163999999997"/>
    <n v="41449.940999999999"/>
  </r>
  <r>
    <x v="10"/>
    <n v="18"/>
    <x v="10"/>
    <n v="619"/>
    <n v="131"/>
    <n v="10"/>
    <n v="3.6"/>
    <n v="615.08299999999997"/>
    <n v="25.831"/>
    <n v="52276.438000000002"/>
    <n v="50313.968999999997"/>
  </r>
  <r>
    <x v="10"/>
    <n v="18"/>
    <x v="11"/>
    <n v="728"/>
    <n v="116"/>
    <n v="12"/>
    <n v="4.5999999999999996"/>
    <n v="706.69200000000001"/>
    <n v="28.577999999999999"/>
    <n v="59399.262000000002"/>
    <n v="57173.137000000002"/>
  </r>
  <r>
    <x v="10"/>
    <n v="18"/>
    <x v="12"/>
    <n v="734"/>
    <n v="105"/>
    <n v="13"/>
    <n v="5.0999999999999996"/>
    <n v="682.56299999999999"/>
    <n v="28.279"/>
    <n v="57372.296999999999"/>
    <n v="55222.961000000003"/>
  </r>
  <r>
    <x v="10"/>
    <n v="18"/>
    <x v="13"/>
    <n v="696"/>
    <n v="92"/>
    <n v="13"/>
    <n v="4.0999999999999996"/>
    <n v="582.25599999999997"/>
    <n v="27.827000000000002"/>
    <n v="48709.52"/>
    <n v="46872.59"/>
  </r>
  <r>
    <x v="10"/>
    <n v="18"/>
    <x v="14"/>
    <n v="600"/>
    <n v="76"/>
    <n v="14"/>
    <n v="3.6"/>
    <n v="418.21199999999999"/>
    <n v="24.992000000000001"/>
    <n v="34725.226999999999"/>
    <n v="33338.637000000002"/>
  </r>
  <r>
    <x v="10"/>
    <n v="18"/>
    <x v="15"/>
    <n v="373"/>
    <n v="48"/>
    <n v="13"/>
    <n v="3.1"/>
    <n v="197.661"/>
    <n v="18.024000000000001"/>
    <n v="16003.094999999999"/>
    <n v="15115.071"/>
  </r>
  <r>
    <x v="10"/>
    <n v="18"/>
    <x v="16"/>
    <n v="0"/>
    <n v="0"/>
    <n v="9"/>
    <n v="2.9"/>
    <n v="0"/>
    <n v="9"/>
    <n v="0"/>
    <n v="0"/>
  </r>
  <r>
    <x v="10"/>
    <n v="18"/>
    <x v="17"/>
    <n v="0"/>
    <n v="0"/>
    <n v="8"/>
    <n v="2.8"/>
    <n v="0"/>
    <n v="8"/>
    <n v="0"/>
    <n v="0"/>
  </r>
  <r>
    <x v="10"/>
    <n v="18"/>
    <x v="18"/>
    <n v="0"/>
    <n v="0"/>
    <n v="9"/>
    <n v="2.6"/>
    <n v="0"/>
    <n v="9"/>
    <n v="0"/>
    <n v="0"/>
  </r>
  <r>
    <x v="10"/>
    <n v="18"/>
    <x v="19"/>
    <n v="0"/>
    <n v="0"/>
    <n v="6"/>
    <n v="2.1"/>
    <n v="0"/>
    <n v="6"/>
    <n v="0"/>
    <n v="0"/>
  </r>
  <r>
    <x v="10"/>
    <n v="18"/>
    <x v="20"/>
    <n v="0"/>
    <n v="0"/>
    <n v="3"/>
    <n v="2.4"/>
    <n v="0"/>
    <n v="3"/>
    <n v="0"/>
    <n v="0"/>
  </r>
  <r>
    <x v="10"/>
    <n v="18"/>
    <x v="21"/>
    <n v="0"/>
    <n v="0"/>
    <n v="2"/>
    <n v="2.8"/>
    <n v="0"/>
    <n v="2"/>
    <n v="0"/>
    <n v="0"/>
  </r>
  <r>
    <x v="10"/>
    <n v="18"/>
    <x v="22"/>
    <n v="0"/>
    <n v="0"/>
    <n v="5"/>
    <n v="3.1"/>
    <n v="0"/>
    <n v="5"/>
    <n v="0"/>
    <n v="0"/>
  </r>
  <r>
    <x v="10"/>
    <n v="18"/>
    <x v="23"/>
    <n v="0"/>
    <n v="0"/>
    <n v="4"/>
    <n v="1.5"/>
    <n v="0"/>
    <n v="4"/>
    <n v="0"/>
    <n v="0"/>
  </r>
  <r>
    <x v="10"/>
    <n v="19"/>
    <x v="0"/>
    <n v="0"/>
    <n v="0"/>
    <n v="2"/>
    <n v="1.5"/>
    <n v="0"/>
    <n v="2"/>
    <n v="0"/>
    <n v="0"/>
  </r>
  <r>
    <x v="10"/>
    <n v="19"/>
    <x v="1"/>
    <n v="0"/>
    <n v="0"/>
    <n v="3"/>
    <n v="1.5"/>
    <n v="0"/>
    <n v="3"/>
    <n v="0"/>
    <n v="0"/>
  </r>
  <r>
    <x v="10"/>
    <n v="19"/>
    <x v="2"/>
    <n v="0"/>
    <n v="0"/>
    <n v="2"/>
    <n v="1.5"/>
    <n v="0"/>
    <n v="2"/>
    <n v="0"/>
    <n v="0"/>
  </r>
  <r>
    <x v="10"/>
    <n v="19"/>
    <x v="3"/>
    <n v="0"/>
    <n v="0"/>
    <n v="1.4"/>
    <n v="1.5"/>
    <n v="0"/>
    <n v="1.4"/>
    <n v="0"/>
    <n v="0"/>
  </r>
  <r>
    <x v="10"/>
    <n v="19"/>
    <x v="4"/>
    <n v="0"/>
    <n v="0"/>
    <n v="1"/>
    <n v="1.5"/>
    <n v="0"/>
    <n v="1"/>
    <n v="0"/>
    <n v="0"/>
  </r>
  <r>
    <x v="10"/>
    <n v="19"/>
    <x v="5"/>
    <n v="0"/>
    <n v="0"/>
    <n v="1.6"/>
    <n v="1.5"/>
    <n v="0"/>
    <n v="1.6"/>
    <n v="0"/>
    <n v="0"/>
  </r>
  <r>
    <x v="10"/>
    <n v="19"/>
    <x v="6"/>
    <n v="0"/>
    <n v="0"/>
    <n v="2"/>
    <n v="1.5"/>
    <n v="0"/>
    <n v="2"/>
    <n v="0"/>
    <n v="0"/>
  </r>
  <r>
    <x v="10"/>
    <n v="19"/>
    <x v="7"/>
    <n v="0"/>
    <n v="39"/>
    <n v="4"/>
    <n v="2.2999999999999998"/>
    <n v="39.811"/>
    <n v="2.75"/>
    <n v="3781.819"/>
    <n v="3154.799"/>
  </r>
  <r>
    <x v="10"/>
    <n v="19"/>
    <x v="8"/>
    <n v="360"/>
    <n v="107"/>
    <n v="9"/>
    <n v="3.1"/>
    <n v="304.43599999999998"/>
    <n v="15.557"/>
    <n v="26366.710999999999"/>
    <n v="25217.469000000001"/>
  </r>
  <r>
    <x v="10"/>
    <n v="19"/>
    <x v="9"/>
    <n v="481"/>
    <n v="130"/>
    <n v="11"/>
    <n v="4.0999999999999996"/>
    <n v="461.00900000000001"/>
    <n v="21.693999999999999"/>
    <n v="39640.300999999999"/>
    <n v="38103.023000000001"/>
  </r>
  <r>
    <x v="10"/>
    <n v="19"/>
    <x v="10"/>
    <n v="637"/>
    <n v="125"/>
    <n v="12"/>
    <n v="5.7"/>
    <n v="619.74800000000005"/>
    <n v="24.459"/>
    <n v="52995.781000000003"/>
    <n v="51007.472999999998"/>
  </r>
  <r>
    <x v="10"/>
    <n v="19"/>
    <x v="11"/>
    <n v="661"/>
    <n v="127"/>
    <n v="13"/>
    <n v="4.5999999999999996"/>
    <n v="666.54"/>
    <n v="28.655999999999999"/>
    <n v="56008.516000000003"/>
    <n v="53910.063000000002"/>
  </r>
  <r>
    <x v="10"/>
    <n v="19"/>
    <x v="12"/>
    <n v="650"/>
    <n v="123"/>
    <n v="14"/>
    <n v="5.7"/>
    <n v="639.56299999999999"/>
    <n v="27.3"/>
    <n v="54023.758000000002"/>
    <n v="51998.214999999997"/>
  </r>
  <r>
    <x v="10"/>
    <n v="19"/>
    <x v="13"/>
    <n v="602"/>
    <n v="110"/>
    <n v="14"/>
    <n v="7.2"/>
    <n v="539.41099999999994"/>
    <n v="23.584"/>
    <n v="46073.042999999998"/>
    <n v="44326.112999999998"/>
  </r>
  <r>
    <x v="10"/>
    <n v="19"/>
    <x v="14"/>
    <n v="525"/>
    <n v="84"/>
    <n v="14"/>
    <n v="3.6"/>
    <n v="386.60199999999998"/>
    <n v="24.04"/>
    <n v="32297.141"/>
    <n v="30981.953000000001"/>
  </r>
  <r>
    <x v="10"/>
    <n v="19"/>
    <x v="15"/>
    <n v="303"/>
    <n v="51"/>
    <n v="13"/>
    <n v="3.1"/>
    <n v="174.90700000000001"/>
    <n v="17.28"/>
    <n v="14316.966"/>
    <n v="13467.978999999999"/>
  </r>
  <r>
    <x v="10"/>
    <n v="19"/>
    <x v="16"/>
    <n v="0"/>
    <n v="0"/>
    <n v="12"/>
    <n v="2.6"/>
    <n v="0"/>
    <n v="12"/>
    <n v="0"/>
    <n v="0"/>
  </r>
  <r>
    <x v="10"/>
    <n v="19"/>
    <x v="17"/>
    <n v="0"/>
    <n v="0"/>
    <n v="11"/>
    <n v="1.5"/>
    <n v="0"/>
    <n v="11"/>
    <n v="0"/>
    <n v="0"/>
  </r>
  <r>
    <x v="10"/>
    <n v="19"/>
    <x v="18"/>
    <n v="0"/>
    <n v="0"/>
    <n v="11"/>
    <n v="2.6"/>
    <n v="0"/>
    <n v="11"/>
    <n v="0"/>
    <n v="0"/>
  </r>
  <r>
    <x v="10"/>
    <n v="19"/>
    <x v="19"/>
    <n v="0"/>
    <n v="0"/>
    <n v="10"/>
    <n v="3.6"/>
    <n v="0"/>
    <n v="10"/>
    <n v="0"/>
    <n v="0"/>
  </r>
  <r>
    <x v="10"/>
    <n v="19"/>
    <x v="20"/>
    <n v="0"/>
    <n v="0"/>
    <n v="11"/>
    <n v="4.5999999999999996"/>
    <n v="0"/>
    <n v="11"/>
    <n v="0"/>
    <n v="0"/>
  </r>
  <r>
    <x v="10"/>
    <n v="19"/>
    <x v="21"/>
    <n v="0"/>
    <n v="0"/>
    <n v="11"/>
    <n v="2.6"/>
    <n v="0"/>
    <n v="11"/>
    <n v="0"/>
    <n v="0"/>
  </r>
  <r>
    <x v="10"/>
    <n v="19"/>
    <x v="22"/>
    <n v="0"/>
    <n v="0"/>
    <n v="11"/>
    <n v="2.1"/>
    <n v="0"/>
    <n v="11"/>
    <n v="0"/>
    <n v="0"/>
  </r>
  <r>
    <x v="10"/>
    <n v="19"/>
    <x v="23"/>
    <n v="0"/>
    <n v="0"/>
    <n v="12"/>
    <n v="4.0999999999999996"/>
    <n v="0"/>
    <n v="12"/>
    <n v="0"/>
    <n v="0"/>
  </r>
  <r>
    <x v="10"/>
    <n v="20"/>
    <x v="0"/>
    <n v="0"/>
    <n v="0"/>
    <n v="12"/>
    <n v="3.1"/>
    <n v="0"/>
    <n v="12"/>
    <n v="0"/>
    <n v="0"/>
  </r>
  <r>
    <x v="10"/>
    <n v="20"/>
    <x v="1"/>
    <n v="0"/>
    <n v="0"/>
    <n v="12"/>
    <n v="4.0999999999999996"/>
    <n v="0"/>
    <n v="12"/>
    <n v="0"/>
    <n v="0"/>
  </r>
  <r>
    <x v="10"/>
    <n v="20"/>
    <x v="2"/>
    <n v="0"/>
    <n v="0"/>
    <n v="13"/>
    <n v="3.1"/>
    <n v="0"/>
    <n v="13"/>
    <n v="0"/>
    <n v="0"/>
  </r>
  <r>
    <x v="10"/>
    <n v="20"/>
    <x v="3"/>
    <n v="0"/>
    <n v="0"/>
    <n v="13"/>
    <n v="5.0999999999999996"/>
    <n v="0"/>
    <n v="13"/>
    <n v="0"/>
    <n v="0"/>
  </r>
  <r>
    <x v="10"/>
    <n v="20"/>
    <x v="4"/>
    <n v="0"/>
    <n v="0"/>
    <n v="12"/>
    <n v="6.7"/>
    <n v="0"/>
    <n v="12"/>
    <n v="0"/>
    <n v="0"/>
  </r>
  <r>
    <x v="10"/>
    <n v="20"/>
    <x v="5"/>
    <n v="0"/>
    <n v="0"/>
    <n v="7"/>
    <n v="5.0999999999999996"/>
    <n v="0"/>
    <n v="7"/>
    <n v="0"/>
    <n v="0"/>
  </r>
  <r>
    <x v="10"/>
    <n v="20"/>
    <x v="6"/>
    <n v="0"/>
    <n v="0"/>
    <n v="5.6"/>
    <n v="3.9"/>
    <n v="0"/>
    <n v="5.6"/>
    <n v="0"/>
    <n v="0"/>
  </r>
  <r>
    <x v="10"/>
    <n v="20"/>
    <x v="7"/>
    <n v="0"/>
    <n v="27"/>
    <n v="6"/>
    <n v="2.6"/>
    <n v="25.677"/>
    <n v="4.415"/>
    <n v="2421.8820000000001"/>
    <n v="1820.758"/>
  </r>
  <r>
    <x v="10"/>
    <n v="20"/>
    <x v="8"/>
    <n v="19"/>
    <n v="107"/>
    <n v="6"/>
    <n v="3.1"/>
    <n v="118.98099999999999"/>
    <n v="7.2830000000000004"/>
    <n v="11030.344999999999"/>
    <n v="10254.664000000001"/>
  </r>
  <r>
    <x v="10"/>
    <n v="20"/>
    <x v="9"/>
    <n v="0"/>
    <n v="119"/>
    <n v="6"/>
    <n v="2.6"/>
    <n v="117.544"/>
    <n v="7.7160000000000002"/>
    <n v="10929.942999999999"/>
    <n v="10156.444"/>
  </r>
  <r>
    <x v="10"/>
    <n v="20"/>
    <x v="10"/>
    <n v="564"/>
    <n v="179"/>
    <n v="7"/>
    <n v="3.1"/>
    <n v="623.01400000000001"/>
    <n v="22.577999999999999"/>
    <n v="53789.73"/>
    <n v="51772.695"/>
  </r>
  <r>
    <x v="10"/>
    <n v="20"/>
    <x v="11"/>
    <n v="746"/>
    <n v="107"/>
    <n v="7"/>
    <n v="3.6"/>
    <n v="706.07799999999997"/>
    <n v="25.631"/>
    <n v="60157.875"/>
    <n v="57902.652000000002"/>
  </r>
  <r>
    <x v="10"/>
    <n v="20"/>
    <x v="12"/>
    <n v="734"/>
    <n v="104"/>
    <n v="8"/>
    <n v="3.6"/>
    <n v="678.03899999999999"/>
    <n v="26.151"/>
    <n v="57551.98"/>
    <n v="55395.894999999997"/>
  </r>
  <r>
    <x v="10"/>
    <n v="20"/>
    <x v="13"/>
    <n v="531"/>
    <n v="157"/>
    <n v="8"/>
    <n v="6.2"/>
    <n v="541.32100000000003"/>
    <n v="18.622"/>
    <n v="47377.855000000003"/>
    <n v="45586.684000000001"/>
  </r>
  <r>
    <x v="10"/>
    <n v="20"/>
    <x v="14"/>
    <n v="63"/>
    <n v="102"/>
    <n v="7"/>
    <n v="3.6"/>
    <n v="139.691"/>
    <n v="10.593"/>
    <n v="12685.465"/>
    <n v="11873.328"/>
  </r>
  <r>
    <x v="10"/>
    <n v="20"/>
    <x v="15"/>
    <n v="191"/>
    <n v="60"/>
    <n v="7"/>
    <n v="3.6"/>
    <n v="141.191"/>
    <n v="9.2390000000000008"/>
    <n v="12208.635"/>
    <n v="11407.098"/>
  </r>
  <r>
    <x v="10"/>
    <n v="20"/>
    <x v="16"/>
    <n v="0"/>
    <n v="0"/>
    <n v="6"/>
    <n v="2.1"/>
    <n v="0"/>
    <n v="6"/>
    <n v="0"/>
    <n v="0"/>
  </r>
  <r>
    <x v="10"/>
    <n v="20"/>
    <x v="17"/>
    <n v="0"/>
    <n v="0"/>
    <n v="4.9000000000000004"/>
    <n v="2.9"/>
    <n v="0"/>
    <n v="4.9000000000000004"/>
    <n v="0"/>
    <n v="0"/>
  </r>
  <r>
    <x v="10"/>
    <n v="20"/>
    <x v="18"/>
    <n v="0"/>
    <n v="0"/>
    <n v="4"/>
    <n v="3.6"/>
    <n v="0"/>
    <n v="4"/>
    <n v="0"/>
    <n v="0"/>
  </r>
  <r>
    <x v="10"/>
    <n v="20"/>
    <x v="19"/>
    <n v="0"/>
    <n v="0"/>
    <n v="3"/>
    <n v="2.6"/>
    <n v="0"/>
    <n v="3"/>
    <n v="0"/>
    <n v="0"/>
  </r>
  <r>
    <x v="10"/>
    <n v="20"/>
    <x v="20"/>
    <n v="0"/>
    <n v="0"/>
    <n v="3"/>
    <n v="2.6"/>
    <n v="0"/>
    <n v="3"/>
    <n v="0"/>
    <n v="0"/>
  </r>
  <r>
    <x v="10"/>
    <n v="20"/>
    <x v="21"/>
    <n v="0"/>
    <n v="0"/>
    <n v="2"/>
    <n v="2.1"/>
    <n v="0"/>
    <n v="2"/>
    <n v="0"/>
    <n v="0"/>
  </r>
  <r>
    <x v="10"/>
    <n v="20"/>
    <x v="22"/>
    <n v="0"/>
    <n v="0"/>
    <n v="1"/>
    <n v="2.1"/>
    <n v="0"/>
    <n v="1"/>
    <n v="0"/>
    <n v="0"/>
  </r>
  <r>
    <x v="10"/>
    <n v="20"/>
    <x v="23"/>
    <n v="0"/>
    <n v="0"/>
    <n v="-2"/>
    <n v="2.1"/>
    <n v="0"/>
    <n v="-2"/>
    <n v="0"/>
    <n v="0"/>
  </r>
  <r>
    <x v="10"/>
    <n v="21"/>
    <x v="0"/>
    <n v="0"/>
    <n v="0"/>
    <n v="-2"/>
    <n v="2.1"/>
    <n v="0"/>
    <n v="-2"/>
    <n v="0"/>
    <n v="0"/>
  </r>
  <r>
    <x v="10"/>
    <n v="21"/>
    <x v="1"/>
    <n v="0"/>
    <n v="0"/>
    <n v="-3"/>
    <n v="2.1"/>
    <n v="0"/>
    <n v="-3"/>
    <n v="0"/>
    <n v="0"/>
  </r>
  <r>
    <x v="10"/>
    <n v="21"/>
    <x v="2"/>
    <n v="0"/>
    <n v="0"/>
    <n v="-4"/>
    <n v="2.1"/>
    <n v="0"/>
    <n v="-4"/>
    <n v="0"/>
    <n v="0"/>
  </r>
  <r>
    <x v="10"/>
    <n v="21"/>
    <x v="3"/>
    <n v="0"/>
    <n v="0"/>
    <n v="-4"/>
    <n v="2.1"/>
    <n v="0"/>
    <n v="-4"/>
    <n v="0"/>
    <n v="0"/>
  </r>
  <r>
    <x v="10"/>
    <n v="21"/>
    <x v="4"/>
    <n v="0"/>
    <n v="0"/>
    <n v="-5"/>
    <n v="2.1"/>
    <n v="0"/>
    <n v="-5"/>
    <n v="0"/>
    <n v="0"/>
  </r>
  <r>
    <x v="10"/>
    <n v="21"/>
    <x v="5"/>
    <n v="0"/>
    <n v="0"/>
    <n v="-5"/>
    <n v="1.5"/>
    <n v="0"/>
    <n v="-5"/>
    <n v="0"/>
    <n v="0"/>
  </r>
  <r>
    <x v="10"/>
    <n v="21"/>
    <x v="6"/>
    <n v="0"/>
    <n v="0"/>
    <n v="-6"/>
    <n v="1.8"/>
    <n v="0"/>
    <n v="-6"/>
    <n v="0"/>
    <n v="0"/>
  </r>
  <r>
    <x v="10"/>
    <n v="21"/>
    <x v="7"/>
    <n v="134"/>
    <n v="55"/>
    <n v="-4"/>
    <n v="2.1"/>
    <n v="111.986"/>
    <n v="-3.0139999999999998"/>
    <n v="10171.075000000001"/>
    <n v="9413.9529999999995"/>
  </r>
  <r>
    <x v="10"/>
    <n v="21"/>
    <x v="8"/>
    <n v="504"/>
    <n v="91"/>
    <n v="0"/>
    <n v="2.2999999999999998"/>
    <n v="352.23500000000001"/>
    <n v="9.0079999999999991"/>
    <n v="31127.976999999999"/>
    <n v="29846.453000000001"/>
  </r>
  <r>
    <x v="10"/>
    <n v="21"/>
    <x v="9"/>
    <n v="580"/>
    <n v="111"/>
    <n v="3"/>
    <n v="2.6"/>
    <n v="500.52300000000002"/>
    <n v="16.97"/>
    <n v="43877.042999999998"/>
    <n v="42203.273000000001"/>
  </r>
  <r>
    <x v="10"/>
    <n v="21"/>
    <x v="10"/>
    <n v="692"/>
    <n v="112"/>
    <n v="4.2"/>
    <n v="3.3"/>
    <n v="640.98400000000004"/>
    <n v="21.346"/>
    <n v="55568.266000000003"/>
    <n v="53486.097999999998"/>
  </r>
  <r>
    <x v="10"/>
    <n v="21"/>
    <x v="11"/>
    <n v="740"/>
    <n v="106"/>
    <n v="5.3"/>
    <n v="3.9"/>
    <n v="698.54300000000001"/>
    <n v="23.34"/>
    <n v="60149.398000000001"/>
    <n v="57894.5"/>
  </r>
  <r>
    <x v="10"/>
    <n v="21"/>
    <x v="12"/>
    <n v="698"/>
    <n v="111"/>
    <n v="6"/>
    <n v="4.5999999999999996"/>
    <n v="658.20699999999999"/>
    <n v="21.652999999999999"/>
    <n v="57057.167999999998"/>
    <n v="54919.644999999997"/>
  </r>
  <r>
    <x v="10"/>
    <n v="21"/>
    <x v="13"/>
    <n v="655"/>
    <n v="98"/>
    <n v="6"/>
    <n v="4.5999999999999996"/>
    <n v="558.39200000000005"/>
    <n v="19.206"/>
    <n v="48618.156000000003"/>
    <n v="46784.387000000002"/>
  </r>
  <r>
    <x v="10"/>
    <n v="21"/>
    <x v="14"/>
    <n v="541"/>
    <n v="81"/>
    <n v="6"/>
    <n v="4.5999999999999996"/>
    <n v="390.15499999999997"/>
    <n v="14.976000000000001"/>
    <n v="33934.440999999999"/>
    <n v="32571.326000000001"/>
  </r>
  <r>
    <x v="10"/>
    <n v="21"/>
    <x v="15"/>
    <n v="360"/>
    <n v="47"/>
    <n v="6"/>
    <n v="3.1"/>
    <n v="190.86600000000001"/>
    <n v="10.727"/>
    <n v="15950.161"/>
    <n v="15063.378000000001"/>
  </r>
  <r>
    <x v="10"/>
    <n v="21"/>
    <x v="16"/>
    <n v="0"/>
    <n v="0"/>
    <n v="2"/>
    <n v="2.6"/>
    <n v="0"/>
    <n v="2"/>
    <n v="0"/>
    <n v="0"/>
  </r>
  <r>
    <x v="10"/>
    <n v="21"/>
    <x v="17"/>
    <n v="0"/>
    <n v="0"/>
    <n v="3"/>
    <n v="3.1"/>
    <n v="0"/>
    <n v="3"/>
    <n v="0"/>
    <n v="0"/>
  </r>
  <r>
    <x v="10"/>
    <n v="21"/>
    <x v="18"/>
    <n v="0"/>
    <n v="0"/>
    <n v="1"/>
    <n v="2.6"/>
    <n v="0"/>
    <n v="1"/>
    <n v="0"/>
    <n v="0"/>
  </r>
  <r>
    <x v="10"/>
    <n v="21"/>
    <x v="19"/>
    <n v="0"/>
    <n v="0"/>
    <n v="-1"/>
    <n v="2.1"/>
    <n v="0"/>
    <n v="-1"/>
    <n v="0"/>
    <n v="0"/>
  </r>
  <r>
    <x v="10"/>
    <n v="21"/>
    <x v="20"/>
    <n v="0"/>
    <n v="0"/>
    <n v="-2"/>
    <n v="1.5"/>
    <n v="0"/>
    <n v="-2"/>
    <n v="0"/>
    <n v="0"/>
  </r>
  <r>
    <x v="10"/>
    <n v="21"/>
    <x v="21"/>
    <n v="0"/>
    <n v="0"/>
    <n v="-2"/>
    <n v="2.1"/>
    <n v="0"/>
    <n v="-2"/>
    <n v="0"/>
    <n v="0"/>
  </r>
  <r>
    <x v="10"/>
    <n v="21"/>
    <x v="22"/>
    <n v="0"/>
    <n v="0"/>
    <n v="-2"/>
    <n v="1.5"/>
    <n v="0"/>
    <n v="-2"/>
    <n v="0"/>
    <n v="0"/>
  </r>
  <r>
    <x v="10"/>
    <n v="21"/>
    <x v="23"/>
    <n v="0"/>
    <n v="0"/>
    <n v="-1"/>
    <n v="1.9"/>
    <n v="0"/>
    <n v="-1"/>
    <n v="0"/>
    <n v="0"/>
  </r>
  <r>
    <x v="10"/>
    <n v="22"/>
    <x v="0"/>
    <n v="0"/>
    <n v="0"/>
    <n v="-2"/>
    <n v="2.2000000000000002"/>
    <n v="0"/>
    <n v="-2"/>
    <n v="0"/>
    <n v="0"/>
  </r>
  <r>
    <x v="10"/>
    <n v="22"/>
    <x v="1"/>
    <n v="0"/>
    <n v="0"/>
    <n v="2"/>
    <n v="2.6"/>
    <n v="0"/>
    <n v="2"/>
    <n v="0"/>
    <n v="0"/>
  </r>
  <r>
    <x v="10"/>
    <n v="22"/>
    <x v="2"/>
    <n v="0"/>
    <n v="0"/>
    <n v="-2"/>
    <n v="1.5"/>
    <n v="0"/>
    <n v="-2"/>
    <n v="0"/>
    <n v="0"/>
  </r>
  <r>
    <x v="10"/>
    <n v="22"/>
    <x v="3"/>
    <n v="0"/>
    <n v="0"/>
    <n v="-3"/>
    <n v="1.6"/>
    <n v="0"/>
    <n v="-3"/>
    <n v="0"/>
    <n v="0"/>
  </r>
  <r>
    <x v="10"/>
    <n v="22"/>
    <x v="4"/>
    <n v="0"/>
    <n v="0"/>
    <n v="-3"/>
    <n v="1.7"/>
    <n v="0"/>
    <n v="-3"/>
    <n v="0"/>
    <n v="0"/>
  </r>
  <r>
    <x v="10"/>
    <n v="22"/>
    <x v="5"/>
    <n v="0"/>
    <n v="0"/>
    <n v="-3"/>
    <n v="1.8"/>
    <n v="0"/>
    <n v="-3"/>
    <n v="0"/>
    <n v="0"/>
  </r>
  <r>
    <x v="10"/>
    <n v="22"/>
    <x v="6"/>
    <n v="0"/>
    <n v="0"/>
    <n v="-3"/>
    <n v="1.9"/>
    <n v="0"/>
    <n v="-3"/>
    <n v="0"/>
    <n v="0"/>
  </r>
  <r>
    <x v="10"/>
    <n v="22"/>
    <x v="7"/>
    <n v="43"/>
    <n v="53"/>
    <n v="-2"/>
    <n v="2"/>
    <n v="77.926000000000002"/>
    <n v="-2.1309999999999998"/>
    <n v="7322.201"/>
    <n v="6624.808"/>
  </r>
  <r>
    <x v="10"/>
    <n v="22"/>
    <x v="8"/>
    <n v="505"/>
    <n v="85"/>
    <n v="3"/>
    <n v="2.1"/>
    <n v="344.51600000000002"/>
    <n v="11.807"/>
    <n v="30022.881000000001"/>
    <n v="28772.748"/>
  </r>
  <r>
    <x v="10"/>
    <n v="22"/>
    <x v="9"/>
    <n v="568"/>
    <n v="111"/>
    <n v="6"/>
    <n v="1.5"/>
    <n v="491.48599999999999"/>
    <n v="22.007999999999999"/>
    <n v="42091.648000000001"/>
    <n v="40476.144999999997"/>
  </r>
  <r>
    <x v="10"/>
    <n v="22"/>
    <x v="10"/>
    <n v="662"/>
    <n v="115"/>
    <n v="8"/>
    <n v="1.5"/>
    <n v="621.21799999999996"/>
    <n v="28.870999999999999"/>
    <n v="51979.141000000003"/>
    <n v="50027.300999999999"/>
  </r>
  <r>
    <x v="10"/>
    <n v="22"/>
    <x v="11"/>
    <n v="704"/>
    <n v="114"/>
    <n v="10"/>
    <n v="2.1"/>
    <n v="679.07299999999998"/>
    <n v="31.190999999999999"/>
    <n v="56332.491999999998"/>
    <n v="54222.008000000002"/>
  </r>
  <r>
    <x v="10"/>
    <n v="22"/>
    <x v="12"/>
    <n v="656"/>
    <n v="120"/>
    <n v="11"/>
    <n v="3.6"/>
    <n v="636.26"/>
    <n v="27.922000000000001"/>
    <n v="53559.438000000002"/>
    <n v="51550.758000000002"/>
  </r>
  <r>
    <x v="10"/>
    <n v="22"/>
    <x v="13"/>
    <n v="548"/>
    <n v="120"/>
    <n v="12"/>
    <n v="2.1"/>
    <n v="508.37400000000002"/>
    <n v="28.204000000000001"/>
    <n v="42484.449000000001"/>
    <n v="40856.218999999997"/>
  </r>
  <r>
    <x v="10"/>
    <n v="22"/>
    <x v="14"/>
    <n v="472"/>
    <n v="92"/>
    <n v="11.6"/>
    <n v="1.8"/>
    <n v="363.173"/>
    <n v="23.512"/>
    <n v="30437.942999999999"/>
    <n v="29176.07"/>
  </r>
  <r>
    <x v="10"/>
    <n v="22"/>
    <x v="15"/>
    <n v="169"/>
    <n v="55"/>
    <n v="11"/>
    <n v="1.5"/>
    <n v="127.223"/>
    <n v="14.95"/>
    <n v="10734.543"/>
    <n v="9965.2790000000005"/>
  </r>
  <r>
    <x v="10"/>
    <n v="22"/>
    <x v="16"/>
    <n v="0"/>
    <n v="0"/>
    <n v="6"/>
    <n v="1.2"/>
    <n v="0"/>
    <n v="6"/>
    <n v="0"/>
    <n v="0"/>
  </r>
  <r>
    <x v="10"/>
    <n v="22"/>
    <x v="17"/>
    <n v="0"/>
    <n v="0"/>
    <n v="4"/>
    <n v="1.9"/>
    <n v="0"/>
    <n v="4"/>
    <n v="0"/>
    <n v="0"/>
  </r>
  <r>
    <x v="10"/>
    <n v="22"/>
    <x v="18"/>
    <n v="0"/>
    <n v="0"/>
    <n v="2"/>
    <n v="1.2"/>
    <n v="0"/>
    <n v="2"/>
    <n v="0"/>
    <n v="0"/>
  </r>
  <r>
    <x v="10"/>
    <n v="22"/>
    <x v="19"/>
    <n v="0"/>
    <n v="0"/>
    <n v="1"/>
    <n v="1.3"/>
    <n v="0"/>
    <n v="1"/>
    <n v="0"/>
    <n v="0"/>
  </r>
  <r>
    <x v="10"/>
    <n v="22"/>
    <x v="20"/>
    <n v="0"/>
    <n v="0"/>
    <n v="0"/>
    <n v="1.3"/>
    <n v="0"/>
    <n v="0"/>
    <n v="0"/>
    <n v="0"/>
  </r>
  <r>
    <x v="10"/>
    <n v="22"/>
    <x v="21"/>
    <n v="0"/>
    <n v="0"/>
    <n v="0"/>
    <n v="1.8"/>
    <n v="0"/>
    <n v="0"/>
    <n v="0"/>
    <n v="0"/>
  </r>
  <r>
    <x v="10"/>
    <n v="22"/>
    <x v="22"/>
    <n v="0"/>
    <n v="0"/>
    <n v="-1"/>
    <n v="1.7"/>
    <n v="0"/>
    <n v="-1"/>
    <n v="0"/>
    <n v="0"/>
  </r>
  <r>
    <x v="10"/>
    <n v="22"/>
    <x v="23"/>
    <n v="0"/>
    <n v="0"/>
    <n v="-1"/>
    <n v="2.6"/>
    <n v="0"/>
    <n v="-1"/>
    <n v="0"/>
    <n v="0"/>
  </r>
  <r>
    <x v="10"/>
    <n v="23"/>
    <x v="0"/>
    <n v="0"/>
    <n v="0"/>
    <n v="-2"/>
    <n v="2.6"/>
    <n v="0"/>
    <n v="-2"/>
    <n v="0"/>
    <n v="0"/>
  </r>
  <r>
    <x v="10"/>
    <n v="23"/>
    <x v="1"/>
    <n v="0"/>
    <n v="0"/>
    <n v="-2"/>
    <n v="3.3"/>
    <n v="0"/>
    <n v="-2"/>
    <n v="0"/>
    <n v="0"/>
  </r>
  <r>
    <x v="10"/>
    <n v="23"/>
    <x v="2"/>
    <n v="0"/>
    <n v="0"/>
    <n v="-2"/>
    <n v="2.6"/>
    <n v="0"/>
    <n v="-2"/>
    <n v="0"/>
    <n v="0"/>
  </r>
  <r>
    <x v="10"/>
    <n v="23"/>
    <x v="3"/>
    <n v="0"/>
    <n v="0"/>
    <n v="-3"/>
    <n v="2.6"/>
    <n v="0"/>
    <n v="-3"/>
    <n v="0"/>
    <n v="0"/>
  </r>
  <r>
    <x v="10"/>
    <n v="23"/>
    <x v="4"/>
    <n v="0"/>
    <n v="0"/>
    <n v="-3"/>
    <n v="3.1"/>
    <n v="0"/>
    <n v="-3"/>
    <n v="0"/>
    <n v="0"/>
  </r>
  <r>
    <x v="10"/>
    <n v="23"/>
    <x v="5"/>
    <n v="0"/>
    <n v="0"/>
    <n v="-2"/>
    <n v="3.1"/>
    <n v="0"/>
    <n v="-2"/>
    <n v="0"/>
    <n v="0"/>
  </r>
  <r>
    <x v="10"/>
    <n v="23"/>
    <x v="6"/>
    <n v="0"/>
    <n v="0"/>
    <n v="-3"/>
    <n v="3"/>
    <n v="0"/>
    <n v="-3"/>
    <n v="0"/>
    <n v="0"/>
  </r>
  <r>
    <x v="10"/>
    <n v="23"/>
    <x v="7"/>
    <n v="69"/>
    <n v="53"/>
    <n v="-2"/>
    <n v="3.2"/>
    <n v="89.364000000000004"/>
    <n v="-1.7270000000000001"/>
    <n v="8273.7489999999998"/>
    <n v="7556.7139999999999"/>
  </r>
  <r>
    <x v="10"/>
    <n v="23"/>
    <x v="8"/>
    <n v="389"/>
    <n v="94"/>
    <n v="3"/>
    <n v="4"/>
    <n v="299.75700000000001"/>
    <n v="9.0190000000000001"/>
    <n v="26577.548999999999"/>
    <n v="25422.613000000001"/>
  </r>
  <r>
    <x v="10"/>
    <n v="23"/>
    <x v="9"/>
    <n v="550"/>
    <n v="113"/>
    <n v="6"/>
    <n v="3.6"/>
    <n v="478.50200000000001"/>
    <n v="17.728999999999999"/>
    <n v="41784.644999999997"/>
    <n v="40179.046999999999"/>
  </r>
  <r>
    <x v="10"/>
    <n v="23"/>
    <x v="10"/>
    <n v="607"/>
    <n v="135"/>
    <n v="8"/>
    <n v="3.4"/>
    <n v="602.19000000000005"/>
    <n v="23.788"/>
    <n v="51630.059000000001"/>
    <n v="49690.66"/>
  </r>
  <r>
    <x v="10"/>
    <n v="23"/>
    <x v="11"/>
    <n v="403"/>
    <n v="198"/>
    <n v="10"/>
    <n v="3.1"/>
    <n v="534.06299999999999"/>
    <n v="24.847999999999999"/>
    <n v="45740.440999999999"/>
    <n v="44004.699000000001"/>
  </r>
  <r>
    <x v="10"/>
    <n v="23"/>
    <x v="12"/>
    <n v="579"/>
    <n v="158"/>
    <n v="12"/>
    <n v="4.0999999999999996"/>
    <n v="617.97"/>
    <n v="27.277000000000001"/>
    <n v="52210.02"/>
    <n v="50249.934000000001"/>
  </r>
  <r>
    <x v="10"/>
    <n v="23"/>
    <x v="13"/>
    <n v="336"/>
    <n v="165"/>
    <n v="12"/>
    <n v="4.0999999999999996"/>
    <n v="412.94900000000001"/>
    <n v="22.428999999999998"/>
    <n v="35575.105000000003"/>
    <n v="34163.050999999999"/>
  </r>
  <r>
    <x v="10"/>
    <n v="23"/>
    <x v="14"/>
    <n v="483"/>
    <n v="85"/>
    <n v="12"/>
    <n v="3.1"/>
    <n v="360.12799999999999"/>
    <n v="21.452000000000002"/>
    <n v="30433.925999999999"/>
    <n v="29172.166000000001"/>
  </r>
  <r>
    <x v="10"/>
    <n v="23"/>
    <x v="15"/>
    <n v="264"/>
    <n v="49"/>
    <n v="11"/>
    <n v="2.6"/>
    <n v="158.44399999999999"/>
    <n v="15.003"/>
    <n v="13133.473"/>
    <n v="12311.308000000001"/>
  </r>
  <r>
    <x v="10"/>
    <n v="23"/>
    <x v="16"/>
    <n v="0"/>
    <n v="0"/>
    <n v="9"/>
    <n v="2.1"/>
    <n v="0"/>
    <n v="9"/>
    <n v="0"/>
    <n v="0"/>
  </r>
  <r>
    <x v="10"/>
    <n v="23"/>
    <x v="17"/>
    <n v="0"/>
    <n v="0"/>
    <n v="9"/>
    <n v="2.6"/>
    <n v="0"/>
    <n v="9"/>
    <n v="0"/>
    <n v="0"/>
  </r>
  <r>
    <x v="10"/>
    <n v="23"/>
    <x v="18"/>
    <n v="0"/>
    <n v="0"/>
    <n v="8"/>
    <n v="1.5"/>
    <n v="0"/>
    <n v="8"/>
    <n v="0"/>
    <n v="0"/>
  </r>
  <r>
    <x v="10"/>
    <n v="23"/>
    <x v="19"/>
    <n v="0"/>
    <n v="0"/>
    <n v="7"/>
    <n v="1.8"/>
    <n v="0"/>
    <n v="7"/>
    <n v="0"/>
    <n v="0"/>
  </r>
  <r>
    <x v="10"/>
    <n v="23"/>
    <x v="20"/>
    <n v="0"/>
    <n v="0"/>
    <n v="6"/>
    <n v="2.1"/>
    <n v="0"/>
    <n v="6"/>
    <n v="0"/>
    <n v="0"/>
  </r>
  <r>
    <x v="10"/>
    <n v="23"/>
    <x v="21"/>
    <n v="0"/>
    <n v="0"/>
    <n v="8"/>
    <n v="2.1"/>
    <n v="0"/>
    <n v="8"/>
    <n v="0"/>
    <n v="0"/>
  </r>
  <r>
    <x v="10"/>
    <n v="23"/>
    <x v="22"/>
    <n v="0"/>
    <n v="0"/>
    <n v="8"/>
    <n v="2.1"/>
    <n v="0"/>
    <n v="8"/>
    <n v="0"/>
    <n v="0"/>
  </r>
  <r>
    <x v="10"/>
    <n v="23"/>
    <x v="23"/>
    <n v="0"/>
    <n v="0"/>
    <n v="8"/>
    <n v="3.1"/>
    <n v="0"/>
    <n v="8"/>
    <n v="0"/>
    <n v="0"/>
  </r>
  <r>
    <x v="10"/>
    <n v="24"/>
    <x v="0"/>
    <n v="0"/>
    <n v="0"/>
    <n v="9"/>
    <n v="2.6"/>
    <n v="0"/>
    <n v="9"/>
    <n v="0"/>
    <n v="0"/>
  </r>
  <r>
    <x v="10"/>
    <n v="24"/>
    <x v="1"/>
    <n v="0"/>
    <n v="0"/>
    <n v="9"/>
    <n v="3.1"/>
    <n v="0"/>
    <n v="9"/>
    <n v="0"/>
    <n v="0"/>
  </r>
  <r>
    <x v="10"/>
    <n v="24"/>
    <x v="2"/>
    <n v="0"/>
    <n v="0"/>
    <n v="8"/>
    <n v="2.6"/>
    <n v="0"/>
    <n v="8"/>
    <n v="0"/>
    <n v="0"/>
  </r>
  <r>
    <x v="10"/>
    <n v="24"/>
    <x v="3"/>
    <n v="0"/>
    <n v="0"/>
    <n v="8"/>
    <n v="2.1"/>
    <n v="0"/>
    <n v="8"/>
    <n v="0"/>
    <n v="0"/>
  </r>
  <r>
    <x v="10"/>
    <n v="24"/>
    <x v="4"/>
    <n v="0"/>
    <n v="0"/>
    <n v="7"/>
    <n v="2.6"/>
    <n v="0"/>
    <n v="7"/>
    <n v="0"/>
    <n v="0"/>
  </r>
  <r>
    <x v="10"/>
    <n v="24"/>
    <x v="5"/>
    <n v="0"/>
    <n v="0"/>
    <n v="7"/>
    <n v="2.1"/>
    <n v="0"/>
    <n v="7"/>
    <n v="0"/>
    <n v="0"/>
  </r>
  <r>
    <x v="10"/>
    <n v="24"/>
    <x v="6"/>
    <n v="0"/>
    <n v="0"/>
    <n v="7"/>
    <n v="1.5"/>
    <n v="0"/>
    <n v="7"/>
    <n v="0"/>
    <n v="0"/>
  </r>
  <r>
    <x v="10"/>
    <n v="24"/>
    <x v="7"/>
    <n v="0"/>
    <n v="15"/>
    <n v="7"/>
    <n v="1.5"/>
    <n v="14.183"/>
    <n v="4.67"/>
    <n v="1336.252"/>
    <n v="755.34900000000005"/>
  </r>
  <r>
    <x v="10"/>
    <n v="24"/>
    <x v="8"/>
    <n v="0"/>
    <n v="46"/>
    <n v="7"/>
    <n v="2.6"/>
    <n v="43.579000000000001"/>
    <n v="6.0350000000000001"/>
    <n v="4081.8719999999998"/>
    <n v="3449.0529999999999"/>
  </r>
  <r>
    <x v="10"/>
    <n v="24"/>
    <x v="9"/>
    <n v="0"/>
    <n v="53"/>
    <n v="7"/>
    <n v="2.1"/>
    <n v="50.220999999999997"/>
    <n v="6.3140000000000001"/>
    <n v="4698.299"/>
    <n v="4053.4720000000002"/>
  </r>
  <r>
    <x v="10"/>
    <n v="24"/>
    <x v="10"/>
    <n v="0"/>
    <n v="69"/>
    <n v="8"/>
    <n v="2.1"/>
    <n v="65.438999999999993"/>
    <n v="7.8529999999999998"/>
    <n v="6081.3159999999998"/>
    <n v="5409.0749999999998"/>
  </r>
  <r>
    <x v="10"/>
    <n v="24"/>
    <x v="11"/>
    <n v="0"/>
    <n v="73"/>
    <n v="8"/>
    <n v="2.1"/>
    <n v="69.25"/>
    <n v="8.0549999999999997"/>
    <n v="6429.7910000000002"/>
    <n v="5750.54"/>
  </r>
  <r>
    <x v="10"/>
    <n v="24"/>
    <x v="12"/>
    <n v="0"/>
    <n v="94"/>
    <n v="9"/>
    <n v="1.5"/>
    <n v="89.959000000000003"/>
    <n v="9.8279999999999994"/>
    <n v="8288.2049999999999"/>
    <n v="7570.87"/>
  </r>
  <r>
    <x v="10"/>
    <n v="24"/>
    <x v="13"/>
    <n v="0"/>
    <n v="135"/>
    <n v="9"/>
    <n v="2.1"/>
    <n v="134.56200000000001"/>
    <n v="11.273999999999999"/>
    <n v="12318.942999999999"/>
    <n v="11514.96"/>
  </r>
  <r>
    <x v="10"/>
    <n v="24"/>
    <x v="14"/>
    <n v="0"/>
    <n v="63"/>
    <n v="10"/>
    <n v="1.5"/>
    <n v="60.033999999999999"/>
    <n v="10.208"/>
    <n v="5521.86"/>
    <n v="4860.7870000000003"/>
  </r>
  <r>
    <x v="10"/>
    <n v="24"/>
    <x v="15"/>
    <n v="21"/>
    <n v="47"/>
    <n v="10"/>
    <n v="2.1"/>
    <n v="56.573999999999998"/>
    <n v="9.6560000000000006"/>
    <n v="5123.7439999999997"/>
    <n v="4470.5529999999999"/>
  </r>
  <r>
    <x v="10"/>
    <n v="24"/>
    <x v="16"/>
    <n v="0"/>
    <n v="0"/>
    <n v="10"/>
    <n v="2.6"/>
    <n v="0"/>
    <n v="10"/>
    <n v="0"/>
    <n v="0"/>
  </r>
  <r>
    <x v="10"/>
    <n v="24"/>
    <x v="17"/>
    <n v="0"/>
    <n v="0"/>
    <n v="11"/>
    <n v="1.5"/>
    <n v="0"/>
    <n v="11"/>
    <n v="0"/>
    <n v="0"/>
  </r>
  <r>
    <x v="10"/>
    <n v="24"/>
    <x v="18"/>
    <n v="0"/>
    <n v="0"/>
    <n v="11"/>
    <n v="2.2999999999999998"/>
    <n v="0"/>
    <n v="11"/>
    <n v="0"/>
    <n v="0"/>
  </r>
  <r>
    <x v="10"/>
    <n v="24"/>
    <x v="19"/>
    <n v="0"/>
    <n v="0"/>
    <n v="12"/>
    <n v="3.1"/>
    <n v="0"/>
    <n v="12"/>
    <n v="0"/>
    <n v="0"/>
  </r>
  <r>
    <x v="10"/>
    <n v="24"/>
    <x v="20"/>
    <n v="0"/>
    <n v="0"/>
    <n v="12"/>
    <n v="2.1"/>
    <n v="0"/>
    <n v="12"/>
    <n v="0"/>
    <n v="0"/>
  </r>
  <r>
    <x v="10"/>
    <n v="24"/>
    <x v="21"/>
    <n v="0"/>
    <n v="0"/>
    <n v="12"/>
    <n v="1.8"/>
    <n v="0"/>
    <n v="12"/>
    <n v="0"/>
    <n v="0"/>
  </r>
  <r>
    <x v="10"/>
    <n v="24"/>
    <x v="22"/>
    <n v="0"/>
    <n v="0"/>
    <n v="12"/>
    <n v="1.5"/>
    <n v="0"/>
    <n v="12"/>
    <n v="0"/>
    <n v="0"/>
  </r>
  <r>
    <x v="10"/>
    <n v="24"/>
    <x v="23"/>
    <n v="0"/>
    <n v="0"/>
    <n v="12"/>
    <n v="1.5"/>
    <n v="0"/>
    <n v="12"/>
    <n v="0"/>
    <n v="0"/>
  </r>
  <r>
    <x v="10"/>
    <n v="25"/>
    <x v="0"/>
    <n v="0"/>
    <n v="0"/>
    <n v="12"/>
    <n v="1.5"/>
    <n v="0"/>
    <n v="12"/>
    <n v="0"/>
    <n v="0"/>
  </r>
  <r>
    <x v="10"/>
    <n v="25"/>
    <x v="1"/>
    <n v="0"/>
    <n v="0"/>
    <n v="12"/>
    <n v="1.5"/>
    <n v="0"/>
    <n v="12"/>
    <n v="0"/>
    <n v="0"/>
  </r>
  <r>
    <x v="10"/>
    <n v="25"/>
    <x v="2"/>
    <n v="0"/>
    <n v="0"/>
    <n v="12"/>
    <n v="1.5"/>
    <n v="0"/>
    <n v="12"/>
    <n v="0"/>
    <n v="0"/>
  </r>
  <r>
    <x v="10"/>
    <n v="25"/>
    <x v="3"/>
    <n v="0"/>
    <n v="0"/>
    <n v="12"/>
    <n v="2.6"/>
    <n v="0"/>
    <n v="12"/>
    <n v="0"/>
    <n v="0"/>
  </r>
  <r>
    <x v="10"/>
    <n v="25"/>
    <x v="4"/>
    <n v="0"/>
    <n v="0"/>
    <n v="12"/>
    <n v="2.6"/>
    <n v="0"/>
    <n v="12"/>
    <n v="0"/>
    <n v="0"/>
  </r>
  <r>
    <x v="10"/>
    <n v="25"/>
    <x v="5"/>
    <n v="0"/>
    <n v="0"/>
    <n v="13"/>
    <n v="3.6"/>
    <n v="0"/>
    <n v="13"/>
    <n v="0"/>
    <n v="0"/>
  </r>
  <r>
    <x v="10"/>
    <n v="25"/>
    <x v="6"/>
    <n v="0"/>
    <n v="0"/>
    <n v="13"/>
    <n v="3.1"/>
    <n v="0"/>
    <n v="13"/>
    <n v="0"/>
    <n v="0"/>
  </r>
  <r>
    <x v="10"/>
    <n v="25"/>
    <x v="7"/>
    <n v="0"/>
    <n v="0"/>
    <n v="13"/>
    <n v="3.6"/>
    <n v="0"/>
    <n v="13"/>
    <n v="0"/>
    <n v="0"/>
  </r>
  <r>
    <x v="10"/>
    <n v="25"/>
    <x v="8"/>
    <n v="0"/>
    <n v="84"/>
    <n v="13"/>
    <n v="4.0999999999999996"/>
    <n v="84.481999999999999"/>
    <n v="13.304"/>
    <n v="7664.8230000000003"/>
    <n v="6960.393"/>
  </r>
  <r>
    <x v="10"/>
    <n v="25"/>
    <x v="9"/>
    <n v="0"/>
    <n v="107"/>
    <n v="14"/>
    <n v="3.1"/>
    <n v="105.18899999999999"/>
    <n v="15.225"/>
    <n v="9461.8269999999993"/>
    <n v="8719.8340000000007"/>
  </r>
  <r>
    <x v="10"/>
    <n v="25"/>
    <x v="10"/>
    <n v="0"/>
    <n v="126"/>
    <n v="14"/>
    <n v="2.6"/>
    <n v="123.563"/>
    <n v="15.929"/>
    <n v="11079.419"/>
    <n v="10302.672"/>
  </r>
  <r>
    <x v="10"/>
    <n v="25"/>
    <x v="11"/>
    <n v="0"/>
    <n v="73"/>
    <n v="16"/>
    <n v="2.6"/>
    <n v="69.248999999999995"/>
    <n v="16.445"/>
    <n v="6194.9030000000002"/>
    <n v="5520.3810000000003"/>
  </r>
  <r>
    <x v="10"/>
    <n v="25"/>
    <x v="12"/>
    <n v="0"/>
    <n v="111"/>
    <n v="17"/>
    <n v="3.1"/>
    <n v="107.46599999999999"/>
    <n v="18.286999999999999"/>
    <n v="9533.6759999999995"/>
    <n v="8790.1579999999994"/>
  </r>
  <r>
    <x v="10"/>
    <n v="25"/>
    <x v="13"/>
    <n v="0"/>
    <n v="73"/>
    <n v="17"/>
    <n v="4.0999999999999996"/>
    <n v="69.242999999999995"/>
    <n v="17.317"/>
    <n v="6169.884"/>
    <n v="5495.8649999999998"/>
  </r>
  <r>
    <x v="10"/>
    <n v="25"/>
    <x v="14"/>
    <n v="0"/>
    <n v="42"/>
    <n v="17"/>
    <n v="3.6"/>
    <n v="39.771999999999998"/>
    <n v="16.428999999999998"/>
    <n v="3558.2040000000002"/>
    <n v="2935.4859999999999"/>
  </r>
  <r>
    <x v="10"/>
    <n v="25"/>
    <x v="15"/>
    <n v="0"/>
    <n v="29"/>
    <n v="17"/>
    <n v="3.6"/>
    <n v="27.454000000000001"/>
    <n v="16.001999999999999"/>
    <n v="2460.904"/>
    <n v="1859.046"/>
  </r>
  <r>
    <x v="10"/>
    <n v="25"/>
    <x v="16"/>
    <n v="0"/>
    <n v="0"/>
    <n v="16"/>
    <n v="3.6"/>
    <n v="0"/>
    <n v="16"/>
    <n v="0"/>
    <n v="0"/>
  </r>
  <r>
    <x v="10"/>
    <n v="25"/>
    <x v="17"/>
    <n v="0"/>
    <n v="0"/>
    <n v="15"/>
    <n v="3.6"/>
    <n v="0"/>
    <n v="15"/>
    <n v="0"/>
    <n v="0"/>
  </r>
  <r>
    <x v="10"/>
    <n v="25"/>
    <x v="18"/>
    <n v="0"/>
    <n v="0"/>
    <n v="14"/>
    <n v="3.6"/>
    <n v="0"/>
    <n v="14"/>
    <n v="0"/>
    <n v="0"/>
  </r>
  <r>
    <x v="10"/>
    <n v="25"/>
    <x v="19"/>
    <n v="0"/>
    <n v="0"/>
    <n v="13.6"/>
    <n v="2.9"/>
    <n v="0"/>
    <n v="13.6"/>
    <n v="0"/>
    <n v="0"/>
  </r>
  <r>
    <x v="10"/>
    <n v="25"/>
    <x v="20"/>
    <n v="0"/>
    <n v="0"/>
    <n v="13.2"/>
    <n v="2.2000000000000002"/>
    <n v="0"/>
    <n v="13.2"/>
    <n v="0"/>
    <n v="0"/>
  </r>
  <r>
    <x v="10"/>
    <n v="25"/>
    <x v="21"/>
    <n v="0"/>
    <n v="0"/>
    <n v="13"/>
    <n v="1.5"/>
    <n v="0"/>
    <n v="13"/>
    <n v="0"/>
    <n v="0"/>
  </r>
  <r>
    <x v="10"/>
    <n v="25"/>
    <x v="22"/>
    <n v="0"/>
    <n v="0"/>
    <n v="13"/>
    <n v="1.5"/>
    <n v="0"/>
    <n v="13"/>
    <n v="0"/>
    <n v="0"/>
  </r>
  <r>
    <x v="10"/>
    <n v="25"/>
    <x v="23"/>
    <n v="0"/>
    <n v="0"/>
    <n v="13"/>
    <n v="2.6"/>
    <n v="0"/>
    <n v="13"/>
    <n v="0"/>
    <n v="0"/>
  </r>
  <r>
    <x v="10"/>
    <n v="26"/>
    <x v="0"/>
    <n v="0"/>
    <n v="0"/>
    <n v="12"/>
    <n v="2.1"/>
    <n v="0"/>
    <n v="12"/>
    <n v="0"/>
    <n v="0"/>
  </r>
  <r>
    <x v="10"/>
    <n v="26"/>
    <x v="1"/>
    <n v="0"/>
    <n v="0"/>
    <n v="11.5"/>
    <n v="1.8"/>
    <n v="0"/>
    <n v="11.5"/>
    <n v="0"/>
    <n v="0"/>
  </r>
  <r>
    <x v="10"/>
    <n v="26"/>
    <x v="2"/>
    <n v="0"/>
    <n v="0"/>
    <n v="11"/>
    <n v="1.5"/>
    <n v="0"/>
    <n v="11"/>
    <n v="0"/>
    <n v="0"/>
  </r>
  <r>
    <x v="10"/>
    <n v="26"/>
    <x v="3"/>
    <n v="0"/>
    <n v="0"/>
    <n v="10"/>
    <n v="1.5"/>
    <n v="0"/>
    <n v="10"/>
    <n v="0"/>
    <n v="0"/>
  </r>
  <r>
    <x v="10"/>
    <n v="26"/>
    <x v="4"/>
    <n v="0"/>
    <n v="0"/>
    <n v="8"/>
    <n v="1.5"/>
    <n v="0"/>
    <n v="8"/>
    <n v="0"/>
    <n v="0"/>
  </r>
  <r>
    <x v="10"/>
    <n v="26"/>
    <x v="5"/>
    <n v="0"/>
    <n v="0"/>
    <n v="8"/>
    <n v="2.6"/>
    <n v="0"/>
    <n v="8"/>
    <n v="0"/>
    <n v="0"/>
  </r>
  <r>
    <x v="10"/>
    <n v="26"/>
    <x v="6"/>
    <n v="0"/>
    <n v="0"/>
    <n v="7.6"/>
    <n v="2.4"/>
    <n v="0"/>
    <n v="7.6"/>
    <n v="0"/>
    <n v="0"/>
  </r>
  <r>
    <x v="10"/>
    <n v="26"/>
    <x v="7"/>
    <n v="0"/>
    <n v="0"/>
    <n v="9"/>
    <n v="2.2999999999999998"/>
    <n v="0"/>
    <n v="9"/>
    <n v="0"/>
    <n v="0"/>
  </r>
  <r>
    <x v="10"/>
    <n v="26"/>
    <x v="8"/>
    <n v="352"/>
    <n v="93"/>
    <n v="9"/>
    <n v="2.1"/>
    <n v="278.89100000000002"/>
    <n v="15.362"/>
    <n v="24036.467000000001"/>
    <n v="22949.15"/>
  </r>
  <r>
    <x v="10"/>
    <n v="26"/>
    <x v="9"/>
    <n v="303"/>
    <n v="160"/>
    <n v="9"/>
    <n v="2.6"/>
    <n v="372.61099999999999"/>
    <n v="18.888000000000002"/>
    <n v="32522.115000000002"/>
    <n v="31200.396000000001"/>
  </r>
  <r>
    <x v="10"/>
    <n v="26"/>
    <x v="10"/>
    <n v="0"/>
    <n v="126"/>
    <n v="11"/>
    <n v="3.1"/>
    <n v="123.65600000000001"/>
    <n v="13.792999999999999"/>
    <n v="11194.509"/>
    <n v="10415.254999999999"/>
  </r>
  <r>
    <x v="10"/>
    <n v="26"/>
    <x v="11"/>
    <n v="0"/>
    <n v="139"/>
    <n v="11"/>
    <n v="3.1"/>
    <n v="136.77799999999999"/>
    <n v="13.215999999999999"/>
    <n v="12414.379000000001"/>
    <n v="11608.277"/>
  </r>
  <r>
    <x v="10"/>
    <n v="26"/>
    <x v="12"/>
    <n v="0"/>
    <n v="105"/>
    <n v="12"/>
    <n v="3.1"/>
    <n v="101.295"/>
    <n v="13.284000000000001"/>
    <n v="9191.0380000000005"/>
    <n v="8454.7759999999998"/>
  </r>
  <r>
    <x v="10"/>
    <n v="26"/>
    <x v="13"/>
    <n v="159"/>
    <n v="174"/>
    <n v="13"/>
    <n v="3.6"/>
    <n v="299.98399999999998"/>
    <n v="19.36"/>
    <n v="26300.682000000001"/>
    <n v="25153.219000000001"/>
  </r>
  <r>
    <x v="10"/>
    <n v="26"/>
    <x v="14"/>
    <n v="0"/>
    <n v="94"/>
    <n v="13"/>
    <n v="4.0999999999999996"/>
    <n v="93.575999999999993"/>
    <n v="14.45"/>
    <n v="8446.5879999999997"/>
    <n v="7725.9520000000002"/>
  </r>
  <r>
    <x v="10"/>
    <n v="26"/>
    <x v="15"/>
    <n v="5"/>
    <n v="45"/>
    <n v="12"/>
    <n v="2.6"/>
    <n v="46.4"/>
    <n v="11.56"/>
    <n v="4220.5230000000001"/>
    <n v="3585.0160000000001"/>
  </r>
  <r>
    <x v="10"/>
    <n v="26"/>
    <x v="16"/>
    <n v="0"/>
    <n v="0"/>
    <n v="11"/>
    <n v="3.1"/>
    <n v="0"/>
    <n v="11"/>
    <n v="0"/>
    <n v="0"/>
  </r>
  <r>
    <x v="10"/>
    <n v="26"/>
    <x v="17"/>
    <n v="0"/>
    <n v="0"/>
    <n v="10"/>
    <n v="1.5"/>
    <n v="0"/>
    <n v="10"/>
    <n v="0"/>
    <n v="0"/>
  </r>
  <r>
    <x v="10"/>
    <n v="26"/>
    <x v="18"/>
    <n v="0"/>
    <n v="0"/>
    <n v="7"/>
    <n v="1.5"/>
    <n v="0"/>
    <n v="7"/>
    <n v="0"/>
    <n v="0"/>
  </r>
  <r>
    <x v="10"/>
    <n v="26"/>
    <x v="19"/>
    <n v="0"/>
    <n v="0"/>
    <n v="7"/>
    <n v="1.5"/>
    <n v="0"/>
    <n v="7"/>
    <n v="0"/>
    <n v="0"/>
  </r>
  <r>
    <x v="10"/>
    <n v="26"/>
    <x v="20"/>
    <n v="0"/>
    <n v="0"/>
    <n v="8"/>
    <n v="1.5"/>
    <n v="0"/>
    <n v="8"/>
    <n v="0"/>
    <n v="0"/>
  </r>
  <r>
    <x v="10"/>
    <n v="26"/>
    <x v="21"/>
    <n v="0"/>
    <n v="0"/>
    <n v="7"/>
    <n v="2.1"/>
    <n v="0"/>
    <n v="7"/>
    <n v="0"/>
    <n v="0"/>
  </r>
  <r>
    <x v="10"/>
    <n v="26"/>
    <x v="22"/>
    <n v="0"/>
    <n v="0"/>
    <n v="7"/>
    <n v="2.6"/>
    <n v="0"/>
    <n v="7"/>
    <n v="0"/>
    <n v="0"/>
  </r>
  <r>
    <x v="10"/>
    <n v="26"/>
    <x v="23"/>
    <n v="0"/>
    <n v="0"/>
    <n v="6"/>
    <n v="1.5"/>
    <n v="0"/>
    <n v="6"/>
    <n v="0"/>
    <n v="0"/>
  </r>
  <r>
    <x v="10"/>
    <n v="27"/>
    <x v="0"/>
    <n v="0"/>
    <n v="0"/>
    <n v="4"/>
    <n v="1.5"/>
    <n v="0"/>
    <n v="4"/>
    <n v="0"/>
    <n v="0"/>
  </r>
  <r>
    <x v="10"/>
    <n v="27"/>
    <x v="1"/>
    <n v="0"/>
    <n v="0"/>
    <n v="3"/>
    <n v="1.5"/>
    <n v="0"/>
    <n v="3"/>
    <n v="0"/>
    <n v="0"/>
  </r>
  <r>
    <x v="10"/>
    <n v="27"/>
    <x v="2"/>
    <n v="0"/>
    <n v="0"/>
    <n v="3"/>
    <n v="1.5"/>
    <n v="0"/>
    <n v="3"/>
    <n v="0"/>
    <n v="0"/>
  </r>
  <r>
    <x v="10"/>
    <n v="27"/>
    <x v="3"/>
    <n v="0"/>
    <n v="0"/>
    <n v="2"/>
    <n v="1.5"/>
    <n v="0"/>
    <n v="2"/>
    <n v="0"/>
    <n v="0"/>
  </r>
  <r>
    <x v="10"/>
    <n v="27"/>
    <x v="4"/>
    <n v="0"/>
    <n v="0"/>
    <n v="1"/>
    <n v="1.5"/>
    <n v="0"/>
    <n v="1"/>
    <n v="0"/>
    <n v="0"/>
  </r>
  <r>
    <x v="10"/>
    <n v="27"/>
    <x v="5"/>
    <n v="0"/>
    <n v="0"/>
    <n v="1"/>
    <n v="1.5"/>
    <n v="0"/>
    <n v="1"/>
    <n v="0"/>
    <n v="0"/>
  </r>
  <r>
    <x v="10"/>
    <n v="27"/>
    <x v="6"/>
    <n v="0"/>
    <n v="0"/>
    <n v="1"/>
    <n v="1.5"/>
    <n v="0"/>
    <n v="1"/>
    <n v="0"/>
    <n v="0"/>
  </r>
  <r>
    <x v="10"/>
    <n v="27"/>
    <x v="7"/>
    <n v="0"/>
    <n v="0"/>
    <n v="2"/>
    <n v="1.5"/>
    <n v="0"/>
    <n v="2"/>
    <n v="0"/>
    <n v="0"/>
  </r>
  <r>
    <x v="10"/>
    <n v="27"/>
    <x v="8"/>
    <n v="7"/>
    <n v="91"/>
    <n v="4"/>
    <n v="1.5"/>
    <n v="96.387"/>
    <n v="4.5350000000000001"/>
    <n v="9064.7849999999999"/>
    <n v="8331.1869999999999"/>
  </r>
  <r>
    <x v="10"/>
    <n v="27"/>
    <x v="9"/>
    <n v="25"/>
    <n v="145"/>
    <n v="7"/>
    <n v="1.5"/>
    <n v="163.131"/>
    <n v="10.525"/>
    <n v="14945.24"/>
    <n v="14081.821"/>
  </r>
  <r>
    <x v="10"/>
    <n v="27"/>
    <x v="10"/>
    <n v="328"/>
    <n v="194"/>
    <n v="10"/>
    <n v="1.5"/>
    <n v="458.166"/>
    <n v="23.82"/>
    <n v="39357.625"/>
    <n v="37829.237999999998"/>
  </r>
  <r>
    <x v="10"/>
    <n v="27"/>
    <x v="11"/>
    <n v="102"/>
    <n v="220"/>
    <n v="11"/>
    <n v="4.0999999999999996"/>
    <n v="315.52499999999998"/>
    <n v="18.507000000000001"/>
    <n v="27901.008000000002"/>
    <n v="26709.982"/>
  </r>
  <r>
    <x v="10"/>
    <n v="27"/>
    <x v="12"/>
    <n v="84"/>
    <n v="221"/>
    <n v="11"/>
    <n v="2.6"/>
    <n v="303.27600000000001"/>
    <n v="19.026"/>
    <n v="26755.396000000001"/>
    <n v="25595.646000000001"/>
  </r>
  <r>
    <x v="10"/>
    <n v="27"/>
    <x v="13"/>
    <n v="83"/>
    <n v="181"/>
    <n v="11"/>
    <n v="3.1"/>
    <n v="251.39"/>
    <n v="17.076000000000001"/>
    <n v="22327.976999999999"/>
    <n v="21284.886999999999"/>
  </r>
  <r>
    <x v="10"/>
    <n v="27"/>
    <x v="14"/>
    <n v="17"/>
    <n v="115"/>
    <n v="11"/>
    <n v="1.5"/>
    <n v="126.651"/>
    <n v="14.253"/>
    <n v="11403.032999999999"/>
    <n v="10619.226000000001"/>
  </r>
  <r>
    <x v="10"/>
    <n v="27"/>
    <x v="15"/>
    <n v="16"/>
    <n v="48"/>
    <n v="11"/>
    <n v="1.7"/>
    <n v="56.610999999999997"/>
    <n v="11.042"/>
    <n v="5117.4930000000004"/>
    <n v="4464.4260000000004"/>
  </r>
  <r>
    <x v="10"/>
    <n v="27"/>
    <x v="16"/>
    <n v="0"/>
    <n v="0"/>
    <n v="11"/>
    <n v="1.9"/>
    <n v="0"/>
    <n v="11"/>
    <n v="0"/>
    <n v="0"/>
  </r>
  <r>
    <x v="10"/>
    <n v="27"/>
    <x v="17"/>
    <n v="0"/>
    <n v="0"/>
    <n v="10"/>
    <n v="2.1"/>
    <n v="0"/>
    <n v="10"/>
    <n v="0"/>
    <n v="0"/>
  </r>
  <r>
    <x v="10"/>
    <n v="27"/>
    <x v="18"/>
    <n v="0"/>
    <n v="0"/>
    <n v="10"/>
    <n v="1.9"/>
    <n v="0"/>
    <n v="10"/>
    <n v="0"/>
    <n v="0"/>
  </r>
  <r>
    <x v="10"/>
    <n v="27"/>
    <x v="19"/>
    <n v="0"/>
    <n v="0"/>
    <n v="10"/>
    <n v="1.7"/>
    <n v="0"/>
    <n v="10"/>
    <n v="0"/>
    <n v="0"/>
  </r>
  <r>
    <x v="10"/>
    <n v="27"/>
    <x v="20"/>
    <n v="0"/>
    <n v="0"/>
    <n v="10"/>
    <n v="1.5"/>
    <n v="0"/>
    <n v="10"/>
    <n v="0"/>
    <n v="0"/>
  </r>
  <r>
    <x v="10"/>
    <n v="27"/>
    <x v="21"/>
    <n v="0"/>
    <n v="0"/>
    <n v="9.1"/>
    <n v="1.5"/>
    <n v="0"/>
    <n v="9.1"/>
    <n v="0"/>
    <n v="0"/>
  </r>
  <r>
    <x v="10"/>
    <n v="27"/>
    <x v="22"/>
    <n v="0"/>
    <n v="0"/>
    <n v="9"/>
    <n v="1.5"/>
    <n v="0"/>
    <n v="9"/>
    <n v="0"/>
    <n v="0"/>
  </r>
  <r>
    <x v="10"/>
    <n v="27"/>
    <x v="23"/>
    <n v="0"/>
    <n v="0"/>
    <n v="10"/>
    <n v="1.5"/>
    <n v="0"/>
    <n v="10"/>
    <n v="0"/>
    <n v="0"/>
  </r>
  <r>
    <x v="10"/>
    <n v="28"/>
    <x v="0"/>
    <n v="0"/>
    <n v="0"/>
    <n v="11"/>
    <n v="1.5"/>
    <n v="0"/>
    <n v="11"/>
    <n v="0"/>
    <n v="0"/>
  </r>
  <r>
    <x v="10"/>
    <n v="28"/>
    <x v="1"/>
    <n v="0"/>
    <n v="0"/>
    <n v="11"/>
    <n v="2.1"/>
    <n v="0"/>
    <n v="11"/>
    <n v="0"/>
    <n v="0"/>
  </r>
  <r>
    <x v="10"/>
    <n v="28"/>
    <x v="2"/>
    <n v="0"/>
    <n v="0"/>
    <n v="10"/>
    <n v="1.5"/>
    <n v="0"/>
    <n v="10"/>
    <n v="0"/>
    <n v="0"/>
  </r>
  <r>
    <x v="10"/>
    <n v="28"/>
    <x v="3"/>
    <n v="0"/>
    <n v="0"/>
    <n v="8.5"/>
    <n v="1.7"/>
    <n v="0"/>
    <n v="8.5"/>
    <n v="0"/>
    <n v="0"/>
  </r>
  <r>
    <x v="10"/>
    <n v="28"/>
    <x v="4"/>
    <n v="0"/>
    <n v="0"/>
    <n v="7.2"/>
    <n v="1.9"/>
    <n v="0"/>
    <n v="7.2"/>
    <n v="0"/>
    <n v="0"/>
  </r>
  <r>
    <x v="10"/>
    <n v="28"/>
    <x v="5"/>
    <n v="0"/>
    <n v="0"/>
    <n v="6"/>
    <n v="2.1"/>
    <n v="0"/>
    <n v="6"/>
    <n v="0"/>
    <n v="0"/>
  </r>
  <r>
    <x v="10"/>
    <n v="28"/>
    <x v="6"/>
    <n v="0"/>
    <n v="0"/>
    <n v="4"/>
    <n v="2.5"/>
    <n v="0"/>
    <n v="4"/>
    <n v="0"/>
    <n v="0"/>
  </r>
  <r>
    <x v="10"/>
    <n v="28"/>
    <x v="7"/>
    <n v="0"/>
    <n v="0"/>
    <n v="6"/>
    <n v="2.9"/>
    <n v="0"/>
    <n v="6"/>
    <n v="0"/>
    <n v="0"/>
  </r>
  <r>
    <x v="10"/>
    <n v="28"/>
    <x v="8"/>
    <n v="65"/>
    <n v="85"/>
    <n v="11"/>
    <n v="3.2"/>
    <n v="120.19"/>
    <n v="12.266999999999999"/>
    <n v="10757.07"/>
    <n v="9987.3189999999995"/>
  </r>
  <r>
    <x v="10"/>
    <n v="28"/>
    <x v="9"/>
    <n v="421"/>
    <n v="156"/>
    <n v="13"/>
    <n v="3.6"/>
    <n v="437.07600000000002"/>
    <n v="23"/>
    <n v="37320.472999999998"/>
    <n v="35855.347999999998"/>
  </r>
  <r>
    <x v="10"/>
    <n v="28"/>
    <x v="10"/>
    <n v="602"/>
    <n v="123"/>
    <n v="15"/>
    <n v="3.6"/>
    <n v="578.20299999999997"/>
    <n v="29.611999999999998"/>
    <n v="48169.945"/>
    <n v="46351.629000000001"/>
  </r>
  <r>
    <x v="10"/>
    <n v="28"/>
    <x v="11"/>
    <n v="692"/>
    <n v="114"/>
    <n v="16"/>
    <n v="1.5"/>
    <n v="660.78599999999994"/>
    <n v="38.183"/>
    <n v="52915.972999999998"/>
    <n v="50930.538999999997"/>
  </r>
  <r>
    <x v="10"/>
    <n v="28"/>
    <x v="12"/>
    <n v="674"/>
    <n v="112"/>
    <n v="16"/>
    <n v="5.0999999999999996"/>
    <n v="632.69000000000005"/>
    <n v="30.091000000000001"/>
    <n v="52656.875"/>
    <n v="50680.766000000003"/>
  </r>
  <r>
    <x v="10"/>
    <n v="28"/>
    <x v="13"/>
    <n v="554"/>
    <n v="114"/>
    <n v="16"/>
    <n v="3.1"/>
    <n v="500.67700000000002"/>
    <n v="29.949000000000002"/>
    <n v="41443.703000000001"/>
    <n v="39849.074000000001"/>
  </r>
  <r>
    <x v="10"/>
    <n v="28"/>
    <x v="14"/>
    <n v="408"/>
    <n v="115"/>
    <n v="15"/>
    <n v="2.1"/>
    <n v="353.97399999999999"/>
    <n v="25.968"/>
    <n v="29409.678"/>
    <n v="28176.785"/>
  </r>
  <r>
    <x v="10"/>
    <n v="28"/>
    <x v="15"/>
    <n v="63"/>
    <n v="49"/>
    <n v="15"/>
    <n v="1.5"/>
    <n v="78.650999999999996"/>
    <n v="17.268000000000001"/>
    <n v="6739.5739999999996"/>
    <n v="6054.0559999999996"/>
  </r>
  <r>
    <x v="10"/>
    <n v="28"/>
    <x v="16"/>
    <n v="0"/>
    <n v="0"/>
    <n v="14"/>
    <n v="2.1"/>
    <n v="0"/>
    <n v="14"/>
    <n v="0"/>
    <n v="0"/>
  </r>
  <r>
    <x v="10"/>
    <n v="28"/>
    <x v="17"/>
    <n v="0"/>
    <n v="0"/>
    <n v="13"/>
    <n v="2.6"/>
    <n v="0"/>
    <n v="13"/>
    <n v="0"/>
    <n v="0"/>
  </r>
  <r>
    <x v="10"/>
    <n v="28"/>
    <x v="18"/>
    <n v="0"/>
    <n v="0"/>
    <n v="13"/>
    <n v="2.6"/>
    <n v="0"/>
    <n v="13"/>
    <n v="0"/>
    <n v="0"/>
  </r>
  <r>
    <x v="10"/>
    <n v="28"/>
    <x v="19"/>
    <n v="0"/>
    <n v="0"/>
    <n v="12"/>
    <n v="2.6"/>
    <n v="0"/>
    <n v="12"/>
    <n v="0"/>
    <n v="0"/>
  </r>
  <r>
    <x v="10"/>
    <n v="28"/>
    <x v="20"/>
    <n v="0"/>
    <n v="0"/>
    <n v="12"/>
    <n v="2.1"/>
    <n v="0"/>
    <n v="12"/>
    <n v="0"/>
    <n v="0"/>
  </r>
  <r>
    <x v="10"/>
    <n v="28"/>
    <x v="21"/>
    <n v="0"/>
    <n v="0"/>
    <n v="12"/>
    <n v="3.6"/>
    <n v="0"/>
    <n v="12"/>
    <n v="0"/>
    <n v="0"/>
  </r>
  <r>
    <x v="10"/>
    <n v="28"/>
    <x v="22"/>
    <n v="0"/>
    <n v="0"/>
    <n v="12"/>
    <n v="2.6"/>
    <n v="0"/>
    <n v="12"/>
    <n v="0"/>
    <n v="0"/>
  </r>
  <r>
    <x v="10"/>
    <n v="28"/>
    <x v="23"/>
    <n v="0"/>
    <n v="0"/>
    <n v="10"/>
    <n v="3.6"/>
    <n v="0"/>
    <n v="10"/>
    <n v="0"/>
    <n v="0"/>
  </r>
  <r>
    <x v="10"/>
    <n v="29"/>
    <x v="0"/>
    <n v="0"/>
    <n v="0"/>
    <n v="9"/>
    <n v="3.1"/>
    <n v="0"/>
    <n v="9"/>
    <n v="0"/>
    <n v="0"/>
  </r>
  <r>
    <x v="10"/>
    <n v="29"/>
    <x v="1"/>
    <n v="0"/>
    <n v="0"/>
    <n v="8"/>
    <n v="4.0999999999999996"/>
    <n v="0"/>
    <n v="8"/>
    <n v="0"/>
    <n v="0"/>
  </r>
  <r>
    <x v="10"/>
    <n v="29"/>
    <x v="2"/>
    <n v="0"/>
    <n v="0"/>
    <n v="8"/>
    <n v="3.1"/>
    <n v="0"/>
    <n v="8"/>
    <n v="0"/>
    <n v="0"/>
  </r>
  <r>
    <x v="10"/>
    <n v="29"/>
    <x v="3"/>
    <n v="0"/>
    <n v="0"/>
    <n v="7"/>
    <n v="3.6"/>
    <n v="0"/>
    <n v="7"/>
    <n v="0"/>
    <n v="0"/>
  </r>
  <r>
    <x v="10"/>
    <n v="29"/>
    <x v="4"/>
    <n v="0"/>
    <n v="0"/>
    <n v="6.4"/>
    <n v="3.8"/>
    <n v="0"/>
    <n v="6.4"/>
    <n v="0"/>
    <n v="0"/>
  </r>
  <r>
    <x v="10"/>
    <n v="29"/>
    <x v="5"/>
    <n v="0"/>
    <n v="0"/>
    <n v="5.8"/>
    <n v="3.9"/>
    <n v="0"/>
    <n v="5.8"/>
    <n v="0"/>
    <n v="0"/>
  </r>
  <r>
    <x v="10"/>
    <n v="29"/>
    <x v="6"/>
    <n v="0"/>
    <n v="0"/>
    <n v="5"/>
    <n v="4.0999999999999996"/>
    <n v="0"/>
    <n v="5"/>
    <n v="0"/>
    <n v="0"/>
  </r>
  <r>
    <x v="10"/>
    <n v="29"/>
    <x v="7"/>
    <n v="0"/>
    <n v="0"/>
    <n v="6"/>
    <n v="4.0999999999999996"/>
    <n v="0"/>
    <n v="6"/>
    <n v="0"/>
    <n v="0"/>
  </r>
  <r>
    <x v="10"/>
    <n v="29"/>
    <x v="8"/>
    <n v="0"/>
    <n v="39"/>
    <n v="6"/>
    <n v="4.5999999999999996"/>
    <n v="36.93"/>
    <n v="5.0720000000000001"/>
    <n v="3473.4830000000002"/>
    <n v="2852.39"/>
  </r>
  <r>
    <x v="10"/>
    <n v="29"/>
    <x v="9"/>
    <n v="0"/>
    <n v="54"/>
    <n v="6"/>
    <n v="4.5999999999999996"/>
    <n v="51.170999999999999"/>
    <n v="5.5129999999999999"/>
    <n v="4803.7579999999998"/>
    <n v="4156.8630000000003"/>
  </r>
  <r>
    <x v="10"/>
    <n v="29"/>
    <x v="10"/>
    <n v="0"/>
    <n v="63"/>
    <n v="7"/>
    <n v="3.6"/>
    <n v="59.731000000000002"/>
    <n v="6.7270000000000003"/>
    <n v="5578.0519999999997"/>
    <n v="4915.8620000000001"/>
  </r>
  <r>
    <x v="10"/>
    <n v="29"/>
    <x v="11"/>
    <n v="0"/>
    <n v="73"/>
    <n v="7"/>
    <n v="4.0999999999999996"/>
    <n v="69.247"/>
    <n v="7.016"/>
    <n v="6458.6270000000004"/>
    <n v="5778.7939999999999"/>
  </r>
  <r>
    <x v="10"/>
    <n v="29"/>
    <x v="12"/>
    <n v="0"/>
    <n v="70"/>
    <n v="7.6"/>
    <n v="3.6"/>
    <n v="66.391000000000005"/>
    <n v="7.5789999999999997"/>
    <n v="6177.1329999999998"/>
    <n v="5502.9679999999998"/>
  </r>
  <r>
    <x v="10"/>
    <n v="29"/>
    <x v="13"/>
    <n v="0"/>
    <n v="56"/>
    <n v="8"/>
    <n v="3.1"/>
    <n v="53.073"/>
    <n v="7.5940000000000003"/>
    <n v="4937.674"/>
    <n v="4288.1490000000003"/>
  </r>
  <r>
    <x v="10"/>
    <n v="29"/>
    <x v="14"/>
    <n v="0"/>
    <n v="88"/>
    <n v="8"/>
    <n v="3.1"/>
    <n v="87.165999999999997"/>
    <n v="8.51"/>
    <n v="8077.2619999999997"/>
    <n v="7364.3090000000002"/>
  </r>
  <r>
    <x v="10"/>
    <n v="29"/>
    <x v="15"/>
    <n v="0"/>
    <n v="25"/>
    <n v="9"/>
    <n v="2.6"/>
    <n v="23.657"/>
    <n v="7.7949999999999999"/>
    <n v="2199.04"/>
    <n v="1602.0989999999999"/>
  </r>
  <r>
    <x v="10"/>
    <n v="29"/>
    <x v="16"/>
    <n v="0"/>
    <n v="0"/>
    <n v="8"/>
    <n v="3.1"/>
    <n v="0"/>
    <n v="8"/>
    <n v="0"/>
    <n v="0"/>
  </r>
  <r>
    <x v="10"/>
    <n v="29"/>
    <x v="17"/>
    <n v="0"/>
    <n v="0"/>
    <n v="8"/>
    <n v="2.6"/>
    <n v="0"/>
    <n v="8"/>
    <n v="0"/>
    <n v="0"/>
  </r>
  <r>
    <x v="10"/>
    <n v="29"/>
    <x v="18"/>
    <n v="0"/>
    <n v="0"/>
    <n v="8"/>
    <n v="2.1"/>
    <n v="0"/>
    <n v="8"/>
    <n v="0"/>
    <n v="0"/>
  </r>
  <r>
    <x v="10"/>
    <n v="29"/>
    <x v="19"/>
    <n v="0"/>
    <n v="0"/>
    <n v="8"/>
    <n v="1.5"/>
    <n v="0"/>
    <n v="8"/>
    <n v="0"/>
    <n v="0"/>
  </r>
  <r>
    <x v="10"/>
    <n v="29"/>
    <x v="20"/>
    <n v="0"/>
    <n v="0"/>
    <n v="8"/>
    <n v="1.5"/>
    <n v="0"/>
    <n v="8"/>
    <n v="0"/>
    <n v="0"/>
  </r>
  <r>
    <x v="10"/>
    <n v="29"/>
    <x v="21"/>
    <n v="0"/>
    <n v="0"/>
    <n v="8"/>
    <n v="1.5"/>
    <n v="0"/>
    <n v="8"/>
    <n v="0"/>
    <n v="0"/>
  </r>
  <r>
    <x v="10"/>
    <n v="29"/>
    <x v="22"/>
    <n v="0"/>
    <n v="0"/>
    <n v="8"/>
    <n v="1.6"/>
    <n v="0"/>
    <n v="8"/>
    <n v="0"/>
    <n v="0"/>
  </r>
  <r>
    <x v="10"/>
    <n v="29"/>
    <x v="23"/>
    <n v="0"/>
    <n v="0"/>
    <n v="8"/>
    <n v="1.7"/>
    <n v="0"/>
    <n v="8"/>
    <n v="0"/>
    <n v="0"/>
  </r>
  <r>
    <x v="10"/>
    <n v="30"/>
    <x v="0"/>
    <n v="0"/>
    <n v="0"/>
    <n v="8"/>
    <n v="1.7"/>
    <n v="0"/>
    <n v="8"/>
    <n v="0"/>
    <n v="0"/>
  </r>
  <r>
    <x v="10"/>
    <n v="30"/>
    <x v="1"/>
    <n v="0"/>
    <n v="0"/>
    <n v="8"/>
    <n v="1.8"/>
    <n v="0"/>
    <n v="8"/>
    <n v="0"/>
    <n v="0"/>
  </r>
  <r>
    <x v="10"/>
    <n v="30"/>
    <x v="2"/>
    <n v="0"/>
    <n v="0"/>
    <n v="8"/>
    <n v="1.9"/>
    <n v="0"/>
    <n v="8"/>
    <n v="0"/>
    <n v="0"/>
  </r>
  <r>
    <x v="10"/>
    <n v="30"/>
    <x v="3"/>
    <n v="0"/>
    <n v="0"/>
    <n v="8"/>
    <n v="2"/>
    <n v="0"/>
    <n v="8"/>
    <n v="0"/>
    <n v="0"/>
  </r>
  <r>
    <x v="10"/>
    <n v="30"/>
    <x v="4"/>
    <n v="0"/>
    <n v="0"/>
    <n v="8"/>
    <n v="2"/>
    <n v="0"/>
    <n v="8"/>
    <n v="0"/>
    <n v="0"/>
  </r>
  <r>
    <x v="10"/>
    <n v="30"/>
    <x v="5"/>
    <n v="0"/>
    <n v="0"/>
    <n v="9"/>
    <n v="2.1"/>
    <n v="0"/>
    <n v="9"/>
    <n v="0"/>
    <n v="0"/>
  </r>
  <r>
    <x v="10"/>
    <n v="30"/>
    <x v="6"/>
    <n v="0"/>
    <n v="0"/>
    <n v="9"/>
    <n v="1.8"/>
    <n v="0"/>
    <n v="9"/>
    <n v="0"/>
    <n v="0"/>
  </r>
  <r>
    <x v="10"/>
    <n v="30"/>
    <x v="7"/>
    <n v="0"/>
    <n v="0"/>
    <n v="9"/>
    <n v="1.5"/>
    <n v="0"/>
    <n v="9"/>
    <n v="0"/>
    <n v="0"/>
  </r>
  <r>
    <x v="10"/>
    <n v="30"/>
    <x v="8"/>
    <n v="0"/>
    <n v="31"/>
    <n v="10"/>
    <n v="2.6"/>
    <n v="29.335999999999999"/>
    <n v="8.6"/>
    <n v="2717.3310000000001"/>
    <n v="2110.6350000000002"/>
  </r>
  <r>
    <x v="10"/>
    <n v="30"/>
    <x v="9"/>
    <n v="0"/>
    <n v="54"/>
    <n v="12"/>
    <n v="3.6"/>
    <n v="51.170999999999999"/>
    <n v="11.494999999999999"/>
    <n v="4680.0169999999998"/>
    <n v="4035.5479999999998"/>
  </r>
  <r>
    <x v="10"/>
    <n v="30"/>
    <x v="10"/>
    <n v="0"/>
    <n v="88"/>
    <n v="13"/>
    <n v="3.1"/>
    <n v="84.176000000000002"/>
    <n v="13.493"/>
    <n v="7630.6379999999999"/>
    <n v="6926.9129999999996"/>
  </r>
  <r>
    <x v="10"/>
    <n v="30"/>
    <x v="11"/>
    <n v="0"/>
    <n v="73"/>
    <n v="14"/>
    <n v="3.1"/>
    <n v="69.247"/>
    <n v="14.218"/>
    <n v="6257.0069999999996"/>
    <n v="5581.2370000000001"/>
  </r>
  <r>
    <x v="10"/>
    <n v="30"/>
    <x v="12"/>
    <n v="0"/>
    <n v="88"/>
    <n v="14"/>
    <n v="4.0999999999999996"/>
    <n v="84.004999999999995"/>
    <n v="14.52"/>
    <n v="7580.2979999999998"/>
    <n v="6877.6080000000002"/>
  </r>
  <r>
    <x v="10"/>
    <n v="30"/>
    <x v="13"/>
    <n v="12"/>
    <n v="141"/>
    <n v="16"/>
    <n v="3.6"/>
    <n v="149.71100000000001"/>
    <n v="18.375"/>
    <n v="13261.833000000001"/>
    <n v="12436.781000000001"/>
  </r>
  <r>
    <x v="10"/>
    <n v="30"/>
    <x v="14"/>
    <n v="0"/>
    <n v="57"/>
    <n v="17"/>
    <n v="3.6"/>
    <n v="54.033000000000001"/>
    <n v="17.077999999999999"/>
    <n v="4819.8280000000004"/>
    <n v="4172.6180000000004"/>
  </r>
  <r>
    <x v="10"/>
    <n v="30"/>
    <x v="15"/>
    <n v="209"/>
    <n v="62"/>
    <n v="17"/>
    <n v="3.6"/>
    <n v="151.327"/>
    <n v="19.334"/>
    <n v="12470.755999999999"/>
    <n v="11663.401"/>
  </r>
  <r>
    <x v="10"/>
    <n v="30"/>
    <x v="16"/>
    <n v="0"/>
    <n v="0"/>
    <n v="17"/>
    <n v="5.0999999999999996"/>
    <n v="0"/>
    <n v="17"/>
    <n v="0"/>
    <n v="0"/>
  </r>
  <r>
    <x v="10"/>
    <n v="30"/>
    <x v="17"/>
    <n v="0"/>
    <n v="0"/>
    <n v="17"/>
    <n v="5.7"/>
    <n v="0"/>
    <n v="17"/>
    <n v="0"/>
    <n v="0"/>
  </r>
  <r>
    <x v="10"/>
    <n v="30"/>
    <x v="18"/>
    <n v="0"/>
    <n v="0"/>
    <n v="17"/>
    <n v="7.2"/>
    <n v="0"/>
    <n v="17"/>
    <n v="0"/>
    <n v="0"/>
  </r>
  <r>
    <x v="10"/>
    <n v="30"/>
    <x v="19"/>
    <n v="0"/>
    <n v="0"/>
    <n v="17"/>
    <n v="5.7"/>
    <n v="0"/>
    <n v="17"/>
    <n v="0"/>
    <n v="0"/>
  </r>
  <r>
    <x v="10"/>
    <n v="30"/>
    <x v="20"/>
    <n v="0"/>
    <n v="0"/>
    <n v="17"/>
    <n v="6.7"/>
    <n v="0"/>
    <n v="17"/>
    <n v="0"/>
    <n v="0"/>
  </r>
  <r>
    <x v="10"/>
    <n v="30"/>
    <x v="21"/>
    <n v="0"/>
    <n v="0"/>
    <n v="16.899999999999999"/>
    <n v="6.3"/>
    <n v="0"/>
    <n v="16.899999999999999"/>
    <n v="0"/>
    <n v="0"/>
  </r>
  <r>
    <x v="10"/>
    <n v="30"/>
    <x v="22"/>
    <n v="0"/>
    <n v="0"/>
    <n v="16.7"/>
    <n v="5.8"/>
    <n v="0"/>
    <n v="16.7"/>
    <n v="0"/>
    <n v="0"/>
  </r>
  <r>
    <x v="10"/>
    <n v="30"/>
    <x v="23"/>
    <n v="0"/>
    <n v="0"/>
    <n v="16.600000000000001"/>
    <n v="5.4"/>
    <n v="0"/>
    <n v="16.600000000000001"/>
    <n v="0"/>
    <n v="0"/>
  </r>
  <r>
    <x v="11"/>
    <n v="1"/>
    <x v="0"/>
    <n v="0"/>
    <n v="0"/>
    <n v="16.399999999999999"/>
    <n v="4.9000000000000004"/>
    <n v="0"/>
    <n v="16.399999999999999"/>
    <n v="0"/>
    <n v="0"/>
  </r>
  <r>
    <x v="11"/>
    <n v="1"/>
    <x v="1"/>
    <n v="0"/>
    <n v="0"/>
    <n v="16.3"/>
    <n v="4.5"/>
    <n v="0"/>
    <n v="16.3"/>
    <n v="0"/>
    <n v="0"/>
  </r>
  <r>
    <x v="11"/>
    <n v="1"/>
    <x v="2"/>
    <n v="0"/>
    <n v="0"/>
    <n v="16.100000000000001"/>
    <n v="4"/>
    <n v="0"/>
    <n v="16.100000000000001"/>
    <n v="0"/>
    <n v="0"/>
  </r>
  <r>
    <x v="11"/>
    <n v="1"/>
    <x v="3"/>
    <n v="0"/>
    <n v="0"/>
    <n v="16"/>
    <n v="3.6"/>
    <n v="0"/>
    <n v="16"/>
    <n v="0"/>
    <n v="0"/>
  </r>
  <r>
    <x v="11"/>
    <n v="1"/>
    <x v="4"/>
    <n v="0"/>
    <n v="0"/>
    <n v="15"/>
    <n v="1.5"/>
    <n v="0"/>
    <n v="15"/>
    <n v="0"/>
    <n v="0"/>
  </r>
  <r>
    <x v="11"/>
    <n v="1"/>
    <x v="5"/>
    <n v="0"/>
    <n v="0"/>
    <n v="16"/>
    <n v="3.1"/>
    <n v="0"/>
    <n v="16"/>
    <n v="0"/>
    <n v="0"/>
  </r>
  <r>
    <x v="11"/>
    <n v="1"/>
    <x v="6"/>
    <n v="0"/>
    <n v="0"/>
    <n v="15.5"/>
    <n v="3.1"/>
    <n v="0"/>
    <n v="15.5"/>
    <n v="0"/>
    <n v="0"/>
  </r>
  <r>
    <x v="11"/>
    <n v="1"/>
    <x v="7"/>
    <n v="0"/>
    <n v="0"/>
    <n v="15"/>
    <n v="3.1"/>
    <n v="0"/>
    <n v="15"/>
    <n v="0"/>
    <n v="0"/>
  </r>
  <r>
    <x v="11"/>
    <n v="1"/>
    <x v="8"/>
    <n v="533"/>
    <n v="71"/>
    <n v="16"/>
    <n v="3.6"/>
    <n v="330.34300000000002"/>
    <n v="22.84"/>
    <n v="27104.098000000002"/>
    <n v="25934.875"/>
  </r>
  <r>
    <x v="11"/>
    <n v="1"/>
    <x v="9"/>
    <n v="558"/>
    <n v="114"/>
    <n v="17"/>
    <n v="6.2"/>
    <n v="473.77600000000001"/>
    <n v="25.738"/>
    <n v="39756.953000000001"/>
    <n v="38216.004000000001"/>
  </r>
  <r>
    <x v="11"/>
    <n v="1"/>
    <x v="10"/>
    <n v="724"/>
    <n v="104"/>
    <n v="17"/>
    <n v="5.7"/>
    <n v="637.16800000000001"/>
    <n v="29.896000000000001"/>
    <n v="52934.207000000002"/>
    <n v="50948.116999999998"/>
  </r>
  <r>
    <x v="11"/>
    <n v="1"/>
    <x v="11"/>
    <n v="728"/>
    <n v="104"/>
    <n v="18"/>
    <n v="5.0999999999999996"/>
    <n v="671.73500000000001"/>
    <n v="32.915999999999997"/>
    <n v="55178.453000000001"/>
    <n v="53110.652000000002"/>
  </r>
  <r>
    <x v="11"/>
    <n v="1"/>
    <x v="12"/>
    <n v="752"/>
    <n v="94"/>
    <n v="18"/>
    <n v="5.0999999999999996"/>
    <n v="664.49400000000003"/>
    <n v="32.834000000000003"/>
    <n v="54526.288999999997"/>
    <n v="52482.413999999997"/>
  </r>
  <r>
    <x v="11"/>
    <n v="1"/>
    <x v="13"/>
    <n v="719"/>
    <n v="83"/>
    <n v="19"/>
    <n v="6.7"/>
    <n v="572.976"/>
    <n v="29.794"/>
    <n v="47352.362999999998"/>
    <n v="45562.059000000001"/>
  </r>
  <r>
    <x v="11"/>
    <n v="1"/>
    <x v="14"/>
    <n v="626"/>
    <n v="67"/>
    <n v="19"/>
    <n v="6.7"/>
    <n v="413.05900000000003"/>
    <n v="26.594000000000001"/>
    <n v="33875.957000000002"/>
    <n v="32514.57"/>
  </r>
  <r>
    <x v="11"/>
    <n v="1"/>
    <x v="15"/>
    <n v="406"/>
    <n v="39"/>
    <n v="18"/>
    <n v="4.0999999999999996"/>
    <n v="196.54499999999999"/>
    <n v="22.466000000000001"/>
    <n v="15399.137000000001"/>
    <n v="14525.207"/>
  </r>
  <r>
    <x v="11"/>
    <n v="1"/>
    <x v="16"/>
    <n v="0"/>
    <n v="0"/>
    <n v="16"/>
    <n v="3.6"/>
    <n v="0"/>
    <n v="16"/>
    <n v="0"/>
    <n v="0"/>
  </r>
  <r>
    <x v="11"/>
    <n v="1"/>
    <x v="17"/>
    <n v="0"/>
    <n v="0"/>
    <n v="14"/>
    <n v="2.1"/>
    <n v="0"/>
    <n v="14"/>
    <n v="0"/>
    <n v="0"/>
  </r>
  <r>
    <x v="11"/>
    <n v="1"/>
    <x v="18"/>
    <n v="0"/>
    <n v="0"/>
    <n v="12"/>
    <n v="2.1"/>
    <n v="0"/>
    <n v="12"/>
    <n v="0"/>
    <n v="0"/>
  </r>
  <r>
    <x v="11"/>
    <n v="1"/>
    <x v="19"/>
    <n v="0"/>
    <n v="0"/>
    <n v="9"/>
    <n v="1.5"/>
    <n v="0"/>
    <n v="9"/>
    <n v="0"/>
    <n v="0"/>
  </r>
  <r>
    <x v="11"/>
    <n v="1"/>
    <x v="20"/>
    <n v="0"/>
    <n v="0"/>
    <n v="10"/>
    <n v="3.1"/>
    <n v="0"/>
    <n v="10"/>
    <n v="0"/>
    <n v="0"/>
  </r>
  <r>
    <x v="11"/>
    <n v="1"/>
    <x v="21"/>
    <n v="0"/>
    <n v="0"/>
    <n v="8"/>
    <n v="2.2999999999999998"/>
    <n v="0"/>
    <n v="8"/>
    <n v="0"/>
    <n v="0"/>
  </r>
  <r>
    <x v="11"/>
    <n v="1"/>
    <x v="22"/>
    <n v="0"/>
    <n v="0"/>
    <n v="6"/>
    <n v="1.5"/>
    <n v="0"/>
    <n v="6"/>
    <n v="0"/>
    <n v="0"/>
  </r>
  <r>
    <x v="11"/>
    <n v="1"/>
    <x v="23"/>
    <n v="0"/>
    <n v="0"/>
    <n v="4"/>
    <n v="1.5"/>
    <n v="0"/>
    <n v="4"/>
    <n v="0"/>
    <n v="0"/>
  </r>
  <r>
    <x v="11"/>
    <n v="2"/>
    <x v="0"/>
    <n v="0"/>
    <n v="0"/>
    <n v="3"/>
    <n v="1.4"/>
    <n v="0"/>
    <n v="3"/>
    <n v="0"/>
    <n v="0"/>
  </r>
  <r>
    <x v="11"/>
    <n v="2"/>
    <x v="1"/>
    <n v="0"/>
    <n v="0"/>
    <n v="3"/>
    <n v="1.3"/>
    <n v="0"/>
    <n v="3"/>
    <n v="0"/>
    <n v="0"/>
  </r>
  <r>
    <x v="11"/>
    <n v="2"/>
    <x v="2"/>
    <n v="0"/>
    <n v="0"/>
    <n v="2"/>
    <n v="1.3"/>
    <n v="0"/>
    <n v="2"/>
    <n v="0"/>
    <n v="0"/>
  </r>
  <r>
    <x v="11"/>
    <n v="2"/>
    <x v="3"/>
    <n v="0"/>
    <n v="0"/>
    <n v="2"/>
    <n v="1.3"/>
    <n v="0"/>
    <n v="2"/>
    <n v="0"/>
    <n v="0"/>
  </r>
  <r>
    <x v="11"/>
    <n v="2"/>
    <x v="4"/>
    <n v="0"/>
    <n v="0"/>
    <n v="2"/>
    <n v="1.2"/>
    <n v="0"/>
    <n v="2"/>
    <n v="0"/>
    <n v="0"/>
  </r>
  <r>
    <x v="11"/>
    <n v="2"/>
    <x v="5"/>
    <n v="0"/>
    <n v="0"/>
    <n v="1"/>
    <n v="1.1000000000000001"/>
    <n v="0"/>
    <n v="1"/>
    <n v="0"/>
    <n v="0"/>
  </r>
  <r>
    <x v="11"/>
    <n v="2"/>
    <x v="6"/>
    <n v="0"/>
    <n v="0"/>
    <n v="2"/>
    <n v="1.1000000000000001"/>
    <n v="0"/>
    <n v="2"/>
    <n v="0"/>
    <n v="0"/>
  </r>
  <r>
    <x v="11"/>
    <n v="2"/>
    <x v="7"/>
    <n v="0"/>
    <n v="0"/>
    <n v="2"/>
    <n v="1.2"/>
    <n v="0"/>
    <n v="2"/>
    <n v="0"/>
    <n v="0"/>
  </r>
  <r>
    <x v="11"/>
    <n v="2"/>
    <x v="8"/>
    <n v="218"/>
    <n v="110"/>
    <n v="4"/>
    <n v="1.3"/>
    <n v="231.99600000000001"/>
    <n v="9.4849999999999994"/>
    <n v="20707.414000000001"/>
    <n v="19705.353999999999"/>
  </r>
  <r>
    <x v="11"/>
    <n v="2"/>
    <x v="9"/>
    <n v="0"/>
    <n v="74"/>
    <n v="7"/>
    <n v="1.3"/>
    <n v="70.811000000000007"/>
    <n v="8.2620000000000005"/>
    <n v="6568.8410000000003"/>
    <n v="5886.7809999999999"/>
  </r>
  <r>
    <x v="11"/>
    <n v="2"/>
    <x v="10"/>
    <n v="0"/>
    <n v="126"/>
    <n v="8"/>
    <n v="1.4"/>
    <n v="124.28400000000001"/>
    <n v="10.065"/>
    <n v="11438.629000000001"/>
    <n v="10654.043"/>
  </r>
  <r>
    <x v="11"/>
    <n v="2"/>
    <x v="11"/>
    <n v="6"/>
    <n v="173"/>
    <n v="9"/>
    <n v="1.5"/>
    <n v="179.27199999999999"/>
    <n v="13.271000000000001"/>
    <n v="16263.228999999999"/>
    <n v="15369.097"/>
  </r>
  <r>
    <x v="11"/>
    <n v="2"/>
    <x v="12"/>
    <n v="89"/>
    <n v="207"/>
    <n v="10"/>
    <n v="2.1"/>
    <n v="290.24099999999999"/>
    <n v="17.577999999999999"/>
    <n v="25765.103999999999"/>
    <n v="24632.025000000001"/>
  </r>
  <r>
    <x v="11"/>
    <n v="2"/>
    <x v="13"/>
    <n v="6"/>
    <n v="144"/>
    <n v="10"/>
    <n v="3.1"/>
    <n v="149.59899999999999"/>
    <n v="13.199"/>
    <n v="13571.7"/>
    <n v="12739.659"/>
  </r>
  <r>
    <x v="11"/>
    <n v="2"/>
    <x v="14"/>
    <n v="0"/>
    <n v="93"/>
    <n v="9"/>
    <n v="2.6"/>
    <n v="93.105000000000004"/>
    <n v="10.151"/>
    <n v="8565.8809999999994"/>
    <n v="7842.7539999999999"/>
  </r>
  <r>
    <x v="11"/>
    <n v="2"/>
    <x v="15"/>
    <n v="0"/>
    <n v="41"/>
    <n v="9"/>
    <n v="2.1"/>
    <n v="40.508000000000003"/>
    <n v="8.2929999999999993"/>
    <n v="3757.2379999999998"/>
    <n v="3130.692"/>
  </r>
  <r>
    <x v="11"/>
    <n v="2"/>
    <x v="16"/>
    <n v="0"/>
    <n v="0"/>
    <n v="8"/>
    <n v="2"/>
    <n v="0"/>
    <n v="8"/>
    <n v="0"/>
    <n v="0"/>
  </r>
  <r>
    <x v="11"/>
    <n v="2"/>
    <x v="17"/>
    <n v="0"/>
    <n v="0"/>
    <n v="4"/>
    <n v="1.8"/>
    <n v="0"/>
    <n v="4"/>
    <n v="0"/>
    <n v="0"/>
  </r>
  <r>
    <x v="11"/>
    <n v="2"/>
    <x v="18"/>
    <n v="0"/>
    <n v="0"/>
    <n v="4"/>
    <n v="1.7"/>
    <n v="0"/>
    <n v="4"/>
    <n v="0"/>
    <n v="0"/>
  </r>
  <r>
    <x v="11"/>
    <n v="2"/>
    <x v="19"/>
    <n v="0"/>
    <n v="0"/>
    <n v="2"/>
    <n v="1.5"/>
    <n v="0"/>
    <n v="2"/>
    <n v="0"/>
    <n v="0"/>
  </r>
  <r>
    <x v="11"/>
    <n v="2"/>
    <x v="20"/>
    <n v="0"/>
    <n v="0"/>
    <n v="1"/>
    <n v="1.5"/>
    <n v="0"/>
    <n v="1"/>
    <n v="0"/>
    <n v="0"/>
  </r>
  <r>
    <x v="11"/>
    <n v="2"/>
    <x v="21"/>
    <n v="0"/>
    <n v="0"/>
    <n v="0"/>
    <n v="1.5"/>
    <n v="0"/>
    <n v="0"/>
    <n v="0"/>
    <n v="0"/>
  </r>
  <r>
    <x v="11"/>
    <n v="2"/>
    <x v="22"/>
    <n v="0"/>
    <n v="0"/>
    <n v="-1"/>
    <n v="1.5"/>
    <n v="0"/>
    <n v="-1"/>
    <n v="0"/>
    <n v="0"/>
  </r>
  <r>
    <x v="11"/>
    <n v="2"/>
    <x v="23"/>
    <n v="0"/>
    <n v="0"/>
    <n v="-1"/>
    <n v="1.5"/>
    <n v="0"/>
    <n v="-1"/>
    <n v="0"/>
    <n v="0"/>
  </r>
  <r>
    <x v="11"/>
    <n v="3"/>
    <x v="0"/>
    <n v="0"/>
    <n v="0"/>
    <n v="-1"/>
    <n v="1.5"/>
    <n v="0"/>
    <n v="-1"/>
    <n v="0"/>
    <n v="0"/>
  </r>
  <r>
    <x v="11"/>
    <n v="3"/>
    <x v="1"/>
    <n v="0"/>
    <n v="0"/>
    <n v="-2"/>
    <n v="2"/>
    <n v="0"/>
    <n v="-2"/>
    <n v="0"/>
    <n v="0"/>
  </r>
  <r>
    <x v="11"/>
    <n v="3"/>
    <x v="2"/>
    <n v="0"/>
    <n v="0"/>
    <n v="-2"/>
    <n v="2.4"/>
    <n v="0"/>
    <n v="-2"/>
    <n v="0"/>
    <n v="0"/>
  </r>
  <r>
    <x v="11"/>
    <n v="3"/>
    <x v="3"/>
    <n v="0"/>
    <n v="0"/>
    <n v="-2"/>
    <n v="2.9"/>
    <n v="0"/>
    <n v="-2"/>
    <n v="0"/>
    <n v="0"/>
  </r>
  <r>
    <x v="11"/>
    <n v="3"/>
    <x v="4"/>
    <n v="0"/>
    <n v="0"/>
    <n v="-3"/>
    <n v="3.3"/>
    <n v="0"/>
    <n v="-3"/>
    <n v="0"/>
    <n v="0"/>
  </r>
  <r>
    <x v="11"/>
    <n v="3"/>
    <x v="5"/>
    <n v="0"/>
    <n v="0"/>
    <n v="-3"/>
    <n v="3.8"/>
    <n v="0"/>
    <n v="-3"/>
    <n v="0"/>
    <n v="0"/>
  </r>
  <r>
    <x v="11"/>
    <n v="3"/>
    <x v="6"/>
    <n v="0"/>
    <n v="0"/>
    <n v="-3"/>
    <n v="4.3"/>
    <n v="0"/>
    <n v="-3"/>
    <n v="0"/>
    <n v="0"/>
  </r>
  <r>
    <x v="11"/>
    <n v="3"/>
    <x v="7"/>
    <n v="0"/>
    <n v="0"/>
    <n v="-2"/>
    <n v="4.7"/>
    <n v="0"/>
    <n v="-2"/>
    <n v="0"/>
    <n v="0"/>
  </r>
  <r>
    <x v="11"/>
    <n v="3"/>
    <x v="8"/>
    <n v="562"/>
    <n v="70"/>
    <n v="1"/>
    <n v="6.3"/>
    <n v="339.11799999999999"/>
    <n v="6.234"/>
    <n v="29890.993999999999"/>
    <n v="28644.581999999999"/>
  </r>
  <r>
    <x v="11"/>
    <n v="3"/>
    <x v="9"/>
    <n v="615"/>
    <n v="100"/>
    <n v="6"/>
    <n v="5.0999999999999996"/>
    <n v="490.90899999999999"/>
    <n v="16.135000000000002"/>
    <n v="42977.004000000001"/>
    <n v="41332.741999999998"/>
  </r>
  <r>
    <x v="11"/>
    <n v="3"/>
    <x v="10"/>
    <n v="633"/>
    <n v="114"/>
    <n v="9"/>
    <n v="3.6"/>
    <n v="583.03599999999994"/>
    <n v="24.010999999999999"/>
    <n v="49817.938000000002"/>
    <n v="47942.461000000003"/>
  </r>
  <r>
    <x v="11"/>
    <n v="3"/>
    <x v="11"/>
    <n v="632"/>
    <n v="126"/>
    <n v="10"/>
    <n v="3.1"/>
    <n v="624.25300000000004"/>
    <n v="27.186"/>
    <n v="52729.387000000002"/>
    <n v="50750.667999999998"/>
  </r>
  <r>
    <x v="11"/>
    <n v="3"/>
    <x v="12"/>
    <n v="758"/>
    <n v="95"/>
    <n v="11"/>
    <n v="5.0999999999999996"/>
    <n v="667.92499999999995"/>
    <n v="25.757000000000001"/>
    <n v="56687.862999999998"/>
    <n v="54564.141000000003"/>
  </r>
  <r>
    <x v="11"/>
    <n v="3"/>
    <x v="13"/>
    <n v="731"/>
    <n v="81"/>
    <n v="12"/>
    <n v="5.0999999999999996"/>
    <n v="576.96100000000001"/>
    <n v="24.844999999999999"/>
    <n v="48798.336000000003"/>
    <n v="46958.332000000002"/>
  </r>
  <r>
    <x v="11"/>
    <n v="3"/>
    <x v="14"/>
    <n v="580"/>
    <n v="71"/>
    <n v="12"/>
    <n v="5.7"/>
    <n v="393.56299999999999"/>
    <n v="19.954999999999998"/>
    <n v="33323.125"/>
    <n v="31978.011999999999"/>
  </r>
  <r>
    <x v="11"/>
    <n v="3"/>
    <x v="15"/>
    <n v="369"/>
    <n v="40"/>
    <n v="11"/>
    <n v="4.0999999999999996"/>
    <n v="185.041"/>
    <n v="15.025"/>
    <n v="15055.474"/>
    <n v="14189.509"/>
  </r>
  <r>
    <x v="11"/>
    <n v="3"/>
    <x v="16"/>
    <n v="0"/>
    <n v="0"/>
    <n v="9"/>
    <n v="2.6"/>
    <n v="0"/>
    <n v="9"/>
    <n v="0"/>
    <n v="0"/>
  </r>
  <r>
    <x v="11"/>
    <n v="3"/>
    <x v="17"/>
    <n v="0"/>
    <n v="0"/>
    <n v="8"/>
    <n v="2.6"/>
    <n v="0"/>
    <n v="8"/>
    <n v="0"/>
    <n v="0"/>
  </r>
  <r>
    <x v="11"/>
    <n v="3"/>
    <x v="18"/>
    <n v="0"/>
    <n v="0"/>
    <n v="7"/>
    <n v="2.1"/>
    <n v="0"/>
    <n v="7"/>
    <n v="0"/>
    <n v="0"/>
  </r>
  <r>
    <x v="11"/>
    <n v="3"/>
    <x v="19"/>
    <n v="0"/>
    <n v="0"/>
    <n v="8"/>
    <n v="1.5"/>
    <n v="0"/>
    <n v="8"/>
    <n v="0"/>
    <n v="0"/>
  </r>
  <r>
    <x v="11"/>
    <n v="3"/>
    <x v="20"/>
    <n v="0"/>
    <n v="0"/>
    <n v="8"/>
    <n v="2.6"/>
    <n v="0"/>
    <n v="8"/>
    <n v="0"/>
    <n v="0"/>
  </r>
  <r>
    <x v="11"/>
    <n v="3"/>
    <x v="21"/>
    <n v="0"/>
    <n v="0"/>
    <n v="8"/>
    <n v="2.6"/>
    <n v="0"/>
    <n v="8"/>
    <n v="0"/>
    <n v="0"/>
  </r>
  <r>
    <x v="11"/>
    <n v="3"/>
    <x v="22"/>
    <n v="0"/>
    <n v="0"/>
    <n v="2"/>
    <n v="2.6"/>
    <n v="0"/>
    <n v="2"/>
    <n v="0"/>
    <n v="0"/>
  </r>
  <r>
    <x v="11"/>
    <n v="3"/>
    <x v="23"/>
    <n v="0"/>
    <n v="0"/>
    <n v="1"/>
    <n v="2.6"/>
    <n v="0"/>
    <n v="1"/>
    <n v="0"/>
    <n v="0"/>
  </r>
  <r>
    <x v="11"/>
    <n v="4"/>
    <x v="0"/>
    <n v="0"/>
    <n v="0"/>
    <n v="1"/>
    <n v="2.6"/>
    <n v="0"/>
    <n v="1"/>
    <n v="0"/>
    <n v="0"/>
  </r>
  <r>
    <x v="11"/>
    <n v="4"/>
    <x v="1"/>
    <n v="0"/>
    <n v="0"/>
    <n v="-1"/>
    <n v="2.4"/>
    <n v="0"/>
    <n v="-1"/>
    <n v="0"/>
    <n v="0"/>
  </r>
  <r>
    <x v="11"/>
    <n v="4"/>
    <x v="2"/>
    <n v="0"/>
    <n v="0"/>
    <n v="-1"/>
    <n v="2.2000000000000002"/>
    <n v="0"/>
    <n v="-1"/>
    <n v="0"/>
    <n v="0"/>
  </r>
  <r>
    <x v="11"/>
    <n v="4"/>
    <x v="3"/>
    <n v="0"/>
    <n v="0"/>
    <n v="-1"/>
    <n v="2"/>
    <n v="0"/>
    <n v="-1"/>
    <n v="0"/>
    <n v="0"/>
  </r>
  <r>
    <x v="11"/>
    <n v="4"/>
    <x v="4"/>
    <n v="0"/>
    <n v="0"/>
    <n v="-1"/>
    <n v="1.7"/>
    <n v="0"/>
    <n v="-1"/>
    <n v="0"/>
    <n v="0"/>
  </r>
  <r>
    <x v="11"/>
    <n v="4"/>
    <x v="5"/>
    <n v="0"/>
    <n v="0"/>
    <n v="-1"/>
    <n v="1.6"/>
    <n v="0"/>
    <n v="-1"/>
    <n v="0"/>
    <n v="0"/>
  </r>
  <r>
    <x v="11"/>
    <n v="4"/>
    <x v="6"/>
    <n v="0"/>
    <n v="0"/>
    <n v="-2"/>
    <n v="1.3"/>
    <n v="0"/>
    <n v="-2"/>
    <n v="0"/>
    <n v="0"/>
  </r>
  <r>
    <x v="11"/>
    <n v="4"/>
    <x v="7"/>
    <n v="0"/>
    <n v="0"/>
    <n v="-1"/>
    <n v="1.2"/>
    <n v="0"/>
    <n v="-1"/>
    <n v="0"/>
    <n v="0"/>
  </r>
  <r>
    <x v="11"/>
    <n v="4"/>
    <x v="8"/>
    <n v="569"/>
    <n v="71"/>
    <n v="3"/>
    <n v="1.5"/>
    <n v="341.58699999999999"/>
    <n v="12.079000000000001"/>
    <n v="29322.241999999998"/>
    <n v="28091.796999999999"/>
  </r>
  <r>
    <x v="11"/>
    <n v="4"/>
    <x v="9"/>
    <n v="609"/>
    <n v="104"/>
    <n v="9"/>
    <n v="0.8"/>
    <n v="490.02800000000002"/>
    <n v="27.321000000000002"/>
    <n v="40730.695"/>
    <n v="39158.875"/>
  </r>
  <r>
    <x v="11"/>
    <n v="4"/>
    <x v="10"/>
    <n v="748"/>
    <n v="87"/>
    <n v="11"/>
    <n v="3.7"/>
    <n v="629.154"/>
    <n v="26.998000000000001"/>
    <n v="52942.046999999999"/>
    <n v="50955.675999999999"/>
  </r>
  <r>
    <x v="11"/>
    <n v="4"/>
    <x v="11"/>
    <n v="770"/>
    <n v="90"/>
    <n v="13"/>
    <n v="1.5"/>
    <n v="678.17499999999995"/>
    <n v="36.100999999999999"/>
    <n v="54801.472999999998"/>
    <n v="52747.519999999997"/>
  </r>
  <r>
    <x v="11"/>
    <n v="4"/>
    <x v="12"/>
    <n v="752"/>
    <n v="93"/>
    <n v="14"/>
    <n v="3.1"/>
    <n v="660.36400000000003"/>
    <n v="32.356000000000002"/>
    <n v="54295.078000000001"/>
    <n v="52259.644999999997"/>
  </r>
  <r>
    <x v="11"/>
    <n v="4"/>
    <x v="13"/>
    <n v="713"/>
    <n v="83"/>
    <n v="15"/>
    <n v="2.6"/>
    <n v="567.34"/>
    <n v="31.774999999999999"/>
    <n v="46425.516000000003"/>
    <n v="44666.690999999999"/>
  </r>
  <r>
    <x v="11"/>
    <n v="4"/>
    <x v="14"/>
    <n v="585"/>
    <n v="70"/>
    <n v="15"/>
    <n v="2.6"/>
    <n v="394.82900000000001"/>
    <n v="26.613"/>
    <n v="32399.083999999999"/>
    <n v="31080.938999999998"/>
  </r>
  <r>
    <x v="11"/>
    <n v="4"/>
    <x v="15"/>
    <n v="390"/>
    <n v="41"/>
    <n v="13"/>
    <n v="1.5"/>
    <n v="193.28200000000001"/>
    <n v="19.363"/>
    <n v="15400.491"/>
    <n v="14526.53"/>
  </r>
  <r>
    <x v="11"/>
    <n v="4"/>
    <x v="16"/>
    <n v="0"/>
    <n v="0"/>
    <n v="11"/>
    <n v="1.5"/>
    <n v="0"/>
    <n v="11"/>
    <n v="0"/>
    <n v="0"/>
  </r>
  <r>
    <x v="11"/>
    <n v="4"/>
    <x v="17"/>
    <n v="0"/>
    <n v="0"/>
    <n v="7"/>
    <n v="1.5"/>
    <n v="0"/>
    <n v="7"/>
    <n v="0"/>
    <n v="0"/>
  </r>
  <r>
    <x v="11"/>
    <n v="4"/>
    <x v="18"/>
    <n v="0"/>
    <n v="0"/>
    <n v="6"/>
    <n v="1.5"/>
    <n v="0"/>
    <n v="6"/>
    <n v="0"/>
    <n v="0"/>
  </r>
  <r>
    <x v="11"/>
    <n v="4"/>
    <x v="19"/>
    <n v="0"/>
    <n v="0"/>
    <n v="6"/>
    <n v="1.5"/>
    <n v="0"/>
    <n v="6"/>
    <n v="0"/>
    <n v="0"/>
  </r>
  <r>
    <x v="11"/>
    <n v="4"/>
    <x v="20"/>
    <n v="0"/>
    <n v="0"/>
    <n v="5"/>
    <n v="2"/>
    <n v="0"/>
    <n v="5"/>
    <n v="0"/>
    <n v="0"/>
  </r>
  <r>
    <x v="11"/>
    <n v="4"/>
    <x v="21"/>
    <n v="0"/>
    <n v="0"/>
    <n v="7"/>
    <n v="2.6"/>
    <n v="0"/>
    <n v="7"/>
    <n v="0"/>
    <n v="0"/>
  </r>
  <r>
    <x v="11"/>
    <n v="4"/>
    <x v="22"/>
    <n v="0"/>
    <n v="0"/>
    <n v="8"/>
    <n v="3.1"/>
    <n v="0"/>
    <n v="8"/>
    <n v="0"/>
    <n v="0"/>
  </r>
  <r>
    <x v="11"/>
    <n v="4"/>
    <x v="23"/>
    <n v="0"/>
    <n v="0"/>
    <n v="13"/>
    <n v="3.6"/>
    <n v="0"/>
    <n v="13"/>
    <n v="0"/>
    <n v="0"/>
  </r>
  <r>
    <x v="11"/>
    <n v="5"/>
    <x v="0"/>
    <n v="0"/>
    <n v="0"/>
    <n v="11"/>
    <n v="2.1"/>
    <n v="0"/>
    <n v="11"/>
    <n v="0"/>
    <n v="0"/>
  </r>
  <r>
    <x v="11"/>
    <n v="5"/>
    <x v="1"/>
    <n v="0"/>
    <n v="0"/>
    <n v="11"/>
    <n v="3.1"/>
    <n v="0"/>
    <n v="11"/>
    <n v="0"/>
    <n v="0"/>
  </r>
  <r>
    <x v="11"/>
    <n v="5"/>
    <x v="2"/>
    <n v="0"/>
    <n v="0"/>
    <n v="12"/>
    <n v="2.2999999999999998"/>
    <n v="0"/>
    <n v="12"/>
    <n v="0"/>
    <n v="0"/>
  </r>
  <r>
    <x v="11"/>
    <n v="5"/>
    <x v="3"/>
    <n v="0"/>
    <n v="0"/>
    <n v="8"/>
    <n v="1.5"/>
    <n v="0"/>
    <n v="8"/>
    <n v="0"/>
    <n v="0"/>
  </r>
  <r>
    <x v="11"/>
    <n v="5"/>
    <x v="4"/>
    <n v="0"/>
    <n v="0"/>
    <n v="6"/>
    <n v="1.5"/>
    <n v="0"/>
    <n v="6"/>
    <n v="0"/>
    <n v="0"/>
  </r>
  <r>
    <x v="11"/>
    <n v="5"/>
    <x v="5"/>
    <n v="0"/>
    <n v="0"/>
    <n v="4"/>
    <n v="1.5"/>
    <n v="0"/>
    <n v="4"/>
    <n v="0"/>
    <n v="0"/>
  </r>
  <r>
    <x v="11"/>
    <n v="5"/>
    <x v="6"/>
    <n v="0"/>
    <n v="0"/>
    <n v="4"/>
    <n v="1.5"/>
    <n v="0"/>
    <n v="4"/>
    <n v="0"/>
    <n v="0"/>
  </r>
  <r>
    <x v="11"/>
    <n v="5"/>
    <x v="7"/>
    <n v="0"/>
    <n v="0"/>
    <n v="6"/>
    <n v="2.1"/>
    <n v="0"/>
    <n v="6"/>
    <n v="0"/>
    <n v="0"/>
  </r>
  <r>
    <x v="11"/>
    <n v="5"/>
    <x v="8"/>
    <n v="431"/>
    <n v="94"/>
    <n v="13"/>
    <n v="2.6"/>
    <n v="306.66300000000001"/>
    <n v="19.823"/>
    <n v="25657.945"/>
    <n v="24527.734"/>
  </r>
  <r>
    <x v="11"/>
    <n v="5"/>
    <x v="9"/>
    <n v="578"/>
    <n v="102"/>
    <n v="14"/>
    <n v="3.6"/>
    <n v="468.56799999999998"/>
    <n v="25.408000000000001"/>
    <n v="39297.133000000002"/>
    <n v="37770.648000000001"/>
  </r>
  <r>
    <x v="11"/>
    <n v="5"/>
    <x v="10"/>
    <n v="499"/>
    <n v="171"/>
    <n v="16"/>
    <n v="3.6"/>
    <n v="550.72"/>
    <n v="29.998000000000001"/>
    <n v="45811.629000000001"/>
    <n v="44073.495999999999"/>
  </r>
  <r>
    <x v="11"/>
    <n v="5"/>
    <x v="11"/>
    <n v="66"/>
    <n v="196"/>
    <n v="17"/>
    <n v="5.0999999999999996"/>
    <n v="260.56299999999999"/>
    <n v="22.582999999999998"/>
    <n v="22618.732"/>
    <n v="21568.186000000002"/>
  </r>
  <r>
    <x v="11"/>
    <n v="5"/>
    <x v="12"/>
    <n v="0"/>
    <n v="141"/>
    <n v="17"/>
    <n v="3.6"/>
    <n v="140.18799999999999"/>
    <n v="19.722999999999999"/>
    <n v="12355.203"/>
    <n v="11550.415999999999"/>
  </r>
  <r>
    <x v="11"/>
    <n v="5"/>
    <x v="13"/>
    <n v="124"/>
    <n v="167"/>
    <n v="18"/>
    <n v="3.6"/>
    <n v="269.65499999999997"/>
    <n v="23.73"/>
    <n v="23181.401999999998"/>
    <n v="22116.344000000001"/>
  </r>
  <r>
    <x v="11"/>
    <n v="5"/>
    <x v="14"/>
    <n v="482"/>
    <n v="98"/>
    <n v="18"/>
    <n v="3.6"/>
    <n v="371.66500000000002"/>
    <n v="26.785"/>
    <n v="30624.516"/>
    <n v="29357.346000000001"/>
  </r>
  <r>
    <x v="11"/>
    <n v="5"/>
    <x v="15"/>
    <n v="379"/>
    <n v="39"/>
    <n v="16"/>
    <n v="1.5"/>
    <n v="187.578"/>
    <n v="22.039000000000001"/>
    <n v="14761.352000000001"/>
    <n v="13902.171"/>
  </r>
  <r>
    <x v="11"/>
    <n v="5"/>
    <x v="16"/>
    <n v="0"/>
    <n v="0"/>
    <n v="12"/>
    <n v="1.5"/>
    <n v="0"/>
    <n v="12"/>
    <n v="0"/>
    <n v="0"/>
  </r>
  <r>
    <x v="11"/>
    <n v="5"/>
    <x v="17"/>
    <n v="0"/>
    <n v="0"/>
    <n v="10"/>
    <n v="1.5"/>
    <n v="0"/>
    <n v="10"/>
    <n v="0"/>
    <n v="0"/>
  </r>
  <r>
    <x v="11"/>
    <n v="5"/>
    <x v="18"/>
    <n v="0"/>
    <n v="0"/>
    <n v="9"/>
    <n v="1.5"/>
    <n v="0"/>
    <n v="9"/>
    <n v="0"/>
    <n v="0"/>
  </r>
  <r>
    <x v="11"/>
    <n v="5"/>
    <x v="19"/>
    <n v="0"/>
    <n v="0"/>
    <n v="8"/>
    <n v="1.5"/>
    <n v="0"/>
    <n v="8"/>
    <n v="0"/>
    <n v="0"/>
  </r>
  <r>
    <x v="11"/>
    <n v="5"/>
    <x v="20"/>
    <n v="0"/>
    <n v="0"/>
    <n v="8"/>
    <n v="1.5"/>
    <n v="0"/>
    <n v="8"/>
    <n v="0"/>
    <n v="0"/>
  </r>
  <r>
    <x v="11"/>
    <n v="5"/>
    <x v="21"/>
    <n v="0"/>
    <n v="0"/>
    <n v="9"/>
    <n v="1.5"/>
    <n v="0"/>
    <n v="9"/>
    <n v="0"/>
    <n v="0"/>
  </r>
  <r>
    <x v="11"/>
    <n v="5"/>
    <x v="22"/>
    <n v="0"/>
    <n v="0"/>
    <n v="8"/>
    <n v="1.5"/>
    <n v="0"/>
    <n v="8"/>
    <n v="0"/>
    <n v="0"/>
  </r>
  <r>
    <x v="11"/>
    <n v="5"/>
    <x v="23"/>
    <n v="0"/>
    <n v="0"/>
    <n v="7"/>
    <n v="1.5"/>
    <n v="0"/>
    <n v="7"/>
    <n v="0"/>
    <n v="0"/>
  </r>
  <r>
    <x v="11"/>
    <n v="6"/>
    <x v="0"/>
    <n v="0"/>
    <n v="0"/>
    <n v="6"/>
    <n v="1.5"/>
    <n v="0"/>
    <n v="6"/>
    <n v="0"/>
    <n v="0"/>
  </r>
  <r>
    <x v="11"/>
    <n v="6"/>
    <x v="1"/>
    <n v="0"/>
    <n v="0"/>
    <n v="6"/>
    <n v="1.5"/>
    <n v="0"/>
    <n v="6"/>
    <n v="0"/>
    <n v="0"/>
  </r>
  <r>
    <x v="11"/>
    <n v="6"/>
    <x v="2"/>
    <n v="0"/>
    <n v="0"/>
    <n v="6"/>
    <n v="1.5"/>
    <n v="0"/>
    <n v="6"/>
    <n v="0"/>
    <n v="0"/>
  </r>
  <r>
    <x v="11"/>
    <n v="6"/>
    <x v="3"/>
    <n v="0"/>
    <n v="0"/>
    <n v="13"/>
    <n v="2.6"/>
    <n v="0"/>
    <n v="13"/>
    <n v="0"/>
    <n v="0"/>
  </r>
  <r>
    <x v="11"/>
    <n v="6"/>
    <x v="4"/>
    <n v="0"/>
    <n v="0"/>
    <n v="13"/>
    <n v="2.1"/>
    <n v="0"/>
    <n v="13"/>
    <n v="0"/>
    <n v="0"/>
  </r>
  <r>
    <x v="11"/>
    <n v="6"/>
    <x v="5"/>
    <n v="0"/>
    <n v="0"/>
    <n v="13"/>
    <n v="2.1"/>
    <n v="0"/>
    <n v="13"/>
    <n v="0"/>
    <n v="0"/>
  </r>
  <r>
    <x v="11"/>
    <n v="6"/>
    <x v="6"/>
    <n v="0"/>
    <n v="0"/>
    <n v="16"/>
    <n v="3.6"/>
    <n v="0"/>
    <n v="16"/>
    <n v="0"/>
    <n v="0"/>
  </r>
  <r>
    <x v="11"/>
    <n v="6"/>
    <x v="7"/>
    <n v="0"/>
    <n v="0"/>
    <n v="16"/>
    <n v="3.6"/>
    <n v="0"/>
    <n v="16"/>
    <n v="0"/>
    <n v="0"/>
  </r>
  <r>
    <x v="11"/>
    <n v="6"/>
    <x v="8"/>
    <n v="0"/>
    <n v="40"/>
    <n v="16"/>
    <n v="3.6"/>
    <n v="37.909999999999997"/>
    <n v="15.122999999999999"/>
    <n v="3411.623"/>
    <n v="2791.7150000000001"/>
  </r>
  <r>
    <x v="11"/>
    <n v="6"/>
    <x v="9"/>
    <n v="311"/>
    <n v="157"/>
    <n v="16"/>
    <n v="3.6"/>
    <n v="368.81700000000001"/>
    <n v="23.963999999999999"/>
    <n v="31367.346000000001"/>
    <n v="30078.969000000001"/>
  </r>
  <r>
    <x v="11"/>
    <n v="6"/>
    <x v="10"/>
    <n v="621"/>
    <n v="136"/>
    <n v="18"/>
    <n v="5.0999999999999996"/>
    <n v="592.75800000000004"/>
    <n v="30.567"/>
    <n v="49093.156000000003"/>
    <n v="47242.93"/>
  </r>
  <r>
    <x v="11"/>
    <n v="6"/>
    <x v="11"/>
    <n v="596"/>
    <n v="152"/>
    <n v="18"/>
    <n v="4.5999999999999996"/>
    <n v="621.36400000000003"/>
    <n v="32.561"/>
    <n v="51152.472999999998"/>
    <n v="49230.031000000003"/>
  </r>
  <r>
    <x v="11"/>
    <n v="6"/>
    <x v="12"/>
    <n v="316"/>
    <n v="193"/>
    <n v="20"/>
    <n v="2.6"/>
    <n v="453.15199999999999"/>
    <n v="33.381999999999998"/>
    <n v="37209.383000000002"/>
    <n v="35747.663999999997"/>
  </r>
  <r>
    <x v="11"/>
    <n v="6"/>
    <x v="13"/>
    <n v="77"/>
    <n v="168"/>
    <n v="20"/>
    <n v="5.0999999999999996"/>
    <n v="232.72200000000001"/>
    <n v="24.783000000000001"/>
    <n v="19943.062999999998"/>
    <n v="18960.044999999998"/>
  </r>
  <r>
    <x v="11"/>
    <n v="6"/>
    <x v="14"/>
    <n v="11"/>
    <n v="106"/>
    <n v="19"/>
    <n v="2.1"/>
    <n v="114.152"/>
    <n v="21.477"/>
    <n v="9954.5450000000001"/>
    <n v="9202.06"/>
  </r>
  <r>
    <x v="11"/>
    <n v="6"/>
    <x v="15"/>
    <n v="0"/>
    <n v="41"/>
    <n v="18"/>
    <n v="3.6"/>
    <n v="40.707000000000001"/>
    <n v="17.626999999999999"/>
    <n v="3622.0729999999999"/>
    <n v="2998.1280000000002"/>
  </r>
  <r>
    <x v="11"/>
    <n v="6"/>
    <x v="16"/>
    <n v="0"/>
    <n v="0"/>
    <n v="18"/>
    <n v="4.5999999999999996"/>
    <n v="0"/>
    <n v="18"/>
    <n v="0"/>
    <n v="0"/>
  </r>
  <r>
    <x v="11"/>
    <n v="6"/>
    <x v="17"/>
    <n v="0"/>
    <n v="0"/>
    <n v="17"/>
    <n v="4.0999999999999996"/>
    <n v="0"/>
    <n v="17"/>
    <n v="0"/>
    <n v="0"/>
  </r>
  <r>
    <x v="11"/>
    <n v="6"/>
    <x v="18"/>
    <n v="0"/>
    <n v="0"/>
    <n v="16"/>
    <n v="4.0999999999999996"/>
    <n v="0"/>
    <n v="16"/>
    <n v="0"/>
    <n v="0"/>
  </r>
  <r>
    <x v="11"/>
    <n v="6"/>
    <x v="19"/>
    <n v="0"/>
    <n v="0"/>
    <n v="16"/>
    <n v="3.6"/>
    <n v="0"/>
    <n v="16"/>
    <n v="0"/>
    <n v="0"/>
  </r>
  <r>
    <x v="11"/>
    <n v="6"/>
    <x v="20"/>
    <n v="0"/>
    <n v="0"/>
    <n v="15"/>
    <n v="4.0999999999999996"/>
    <n v="0"/>
    <n v="15"/>
    <n v="0"/>
    <n v="0"/>
  </r>
  <r>
    <x v="11"/>
    <n v="6"/>
    <x v="21"/>
    <n v="0"/>
    <n v="0"/>
    <n v="14"/>
    <n v="3.1"/>
    <n v="0"/>
    <n v="14"/>
    <n v="0"/>
    <n v="0"/>
  </r>
  <r>
    <x v="11"/>
    <n v="6"/>
    <x v="22"/>
    <n v="0"/>
    <n v="0"/>
    <n v="14"/>
    <n v="3.6"/>
    <n v="0"/>
    <n v="14"/>
    <n v="0"/>
    <n v="0"/>
  </r>
  <r>
    <x v="11"/>
    <n v="6"/>
    <x v="23"/>
    <n v="0"/>
    <n v="0"/>
    <n v="13"/>
    <n v="3.1"/>
    <n v="0"/>
    <n v="13"/>
    <n v="0"/>
    <n v="0"/>
  </r>
  <r>
    <x v="11"/>
    <n v="7"/>
    <x v="0"/>
    <n v="0"/>
    <n v="0"/>
    <n v="11"/>
    <n v="2.1"/>
    <n v="0"/>
    <n v="11"/>
    <n v="0"/>
    <n v="0"/>
  </r>
  <r>
    <x v="11"/>
    <n v="7"/>
    <x v="1"/>
    <n v="0"/>
    <n v="0"/>
    <n v="10"/>
    <n v="2.6"/>
    <n v="0"/>
    <n v="10"/>
    <n v="0"/>
    <n v="0"/>
  </r>
  <r>
    <x v="11"/>
    <n v="7"/>
    <x v="2"/>
    <n v="0"/>
    <n v="0"/>
    <n v="10"/>
    <n v="3.1"/>
    <n v="0"/>
    <n v="10"/>
    <n v="0"/>
    <n v="0"/>
  </r>
  <r>
    <x v="11"/>
    <n v="7"/>
    <x v="3"/>
    <n v="0"/>
    <n v="0"/>
    <n v="10"/>
    <n v="2.8"/>
    <n v="0"/>
    <n v="10"/>
    <n v="0"/>
    <n v="0"/>
  </r>
  <r>
    <x v="11"/>
    <n v="7"/>
    <x v="4"/>
    <n v="0"/>
    <n v="0"/>
    <n v="9"/>
    <n v="2.6"/>
    <n v="0"/>
    <n v="9"/>
    <n v="0"/>
    <n v="0"/>
  </r>
  <r>
    <x v="11"/>
    <n v="7"/>
    <x v="5"/>
    <n v="0"/>
    <n v="0"/>
    <n v="9"/>
    <n v="2.2999999999999998"/>
    <n v="0"/>
    <n v="9"/>
    <n v="0"/>
    <n v="0"/>
  </r>
  <r>
    <x v="11"/>
    <n v="7"/>
    <x v="6"/>
    <n v="0"/>
    <n v="0"/>
    <n v="7"/>
    <n v="2"/>
    <n v="0"/>
    <n v="7"/>
    <n v="0"/>
    <n v="0"/>
  </r>
  <r>
    <x v="11"/>
    <n v="7"/>
    <x v="7"/>
    <n v="0"/>
    <n v="0"/>
    <n v="6"/>
    <n v="1.8"/>
    <n v="0"/>
    <n v="6"/>
    <n v="0"/>
    <n v="0"/>
  </r>
  <r>
    <x v="11"/>
    <n v="7"/>
    <x v="8"/>
    <n v="546"/>
    <n v="66"/>
    <n v="9"/>
    <n v="1.5"/>
    <n v="322.57799999999997"/>
    <n v="17.405000000000001"/>
    <n v="26963.398000000001"/>
    <n v="25798.004000000001"/>
  </r>
  <r>
    <x v="11"/>
    <n v="7"/>
    <x v="9"/>
    <n v="610"/>
    <n v="102"/>
    <n v="12"/>
    <n v="2.6"/>
    <n v="484.31900000000002"/>
    <n v="25.213000000000001"/>
    <n v="40613.285000000003"/>
    <n v="39045.207000000002"/>
  </r>
  <r>
    <x v="11"/>
    <n v="7"/>
    <x v="10"/>
    <n v="499"/>
    <n v="142"/>
    <n v="13"/>
    <n v="4.0999999999999996"/>
    <n v="516.20299999999997"/>
    <n v="25.611000000000001"/>
    <n v="43807.781000000003"/>
    <n v="42136.292999999998"/>
  </r>
  <r>
    <x v="11"/>
    <n v="7"/>
    <x v="11"/>
    <n v="674"/>
    <n v="119"/>
    <n v="14"/>
    <n v="4.0999999999999996"/>
    <n v="642.80200000000002"/>
    <n v="29.797999999999998"/>
    <n v="53587.233999999997"/>
    <n v="51577.546999999999"/>
  </r>
  <r>
    <x v="11"/>
    <n v="7"/>
    <x v="12"/>
    <n v="656"/>
    <n v="114"/>
    <n v="14"/>
    <n v="5.0999999999999996"/>
    <n v="614.45100000000002"/>
    <n v="27.632999999999999"/>
    <n v="51702.063000000002"/>
    <n v="49760.105000000003"/>
  </r>
  <r>
    <x v="11"/>
    <n v="7"/>
    <x v="13"/>
    <n v="454"/>
    <n v="142"/>
    <n v="14"/>
    <n v="4.0999999999999996"/>
    <n v="466.00700000000001"/>
    <n v="25.75"/>
    <n v="39396.875"/>
    <n v="37867.258000000002"/>
  </r>
  <r>
    <x v="11"/>
    <n v="7"/>
    <x v="14"/>
    <n v="212"/>
    <n v="109"/>
    <n v="13"/>
    <n v="3.6"/>
    <n v="240.12100000000001"/>
    <n v="18.995999999999999"/>
    <n v="20744.168000000001"/>
    <n v="19741.187999999998"/>
  </r>
  <r>
    <x v="11"/>
    <n v="7"/>
    <x v="15"/>
    <n v="228"/>
    <n v="59"/>
    <n v="12"/>
    <n v="2.1"/>
    <n v="155.02600000000001"/>
    <n v="15.686999999999999"/>
    <n v="12929.609"/>
    <n v="12112.017"/>
  </r>
  <r>
    <x v="11"/>
    <n v="7"/>
    <x v="16"/>
    <n v="0"/>
    <n v="0"/>
    <n v="12"/>
    <n v="2.1"/>
    <n v="0"/>
    <n v="12"/>
    <n v="0"/>
    <n v="0"/>
  </r>
  <r>
    <x v="11"/>
    <n v="7"/>
    <x v="17"/>
    <n v="0"/>
    <n v="0"/>
    <n v="10"/>
    <n v="2.1"/>
    <n v="0"/>
    <n v="10"/>
    <n v="0"/>
    <n v="0"/>
  </r>
  <r>
    <x v="11"/>
    <n v="7"/>
    <x v="18"/>
    <n v="0"/>
    <n v="0"/>
    <n v="8"/>
    <n v="2.1"/>
    <n v="0"/>
    <n v="8"/>
    <n v="0"/>
    <n v="0"/>
  </r>
  <r>
    <x v="11"/>
    <n v="7"/>
    <x v="19"/>
    <n v="0"/>
    <n v="0"/>
    <n v="4"/>
    <n v="1.8"/>
    <n v="0"/>
    <n v="4"/>
    <n v="0"/>
    <n v="0"/>
  </r>
  <r>
    <x v="11"/>
    <n v="7"/>
    <x v="20"/>
    <n v="0"/>
    <n v="0"/>
    <n v="3"/>
    <n v="1.5"/>
    <n v="0"/>
    <n v="3"/>
    <n v="0"/>
    <n v="0"/>
  </r>
  <r>
    <x v="11"/>
    <n v="7"/>
    <x v="21"/>
    <n v="0"/>
    <n v="0"/>
    <n v="1"/>
    <n v="1.5"/>
    <n v="0"/>
    <n v="1"/>
    <n v="0"/>
    <n v="0"/>
  </r>
  <r>
    <x v="11"/>
    <n v="7"/>
    <x v="22"/>
    <n v="0"/>
    <n v="0"/>
    <n v="0"/>
    <n v="1.5"/>
    <n v="0"/>
    <n v="0"/>
    <n v="0"/>
    <n v="0"/>
  </r>
  <r>
    <x v="11"/>
    <n v="7"/>
    <x v="23"/>
    <n v="0"/>
    <n v="0"/>
    <n v="-1"/>
    <n v="1.5"/>
    <n v="0"/>
    <n v="-1"/>
    <n v="0"/>
    <n v="0"/>
  </r>
  <r>
    <x v="11"/>
    <n v="8"/>
    <x v="0"/>
    <n v="0"/>
    <n v="0"/>
    <n v="-1"/>
    <n v="1.5"/>
    <n v="0"/>
    <n v="-1"/>
    <n v="0"/>
    <n v="0"/>
  </r>
  <r>
    <x v="11"/>
    <n v="8"/>
    <x v="1"/>
    <n v="0"/>
    <n v="0"/>
    <n v="-1"/>
    <n v="1.5"/>
    <n v="0"/>
    <n v="-1"/>
    <n v="0"/>
    <n v="0"/>
  </r>
  <r>
    <x v="11"/>
    <n v="8"/>
    <x v="2"/>
    <n v="0"/>
    <n v="0"/>
    <n v="-1"/>
    <n v="1.7"/>
    <n v="0"/>
    <n v="-1"/>
    <n v="0"/>
    <n v="0"/>
  </r>
  <r>
    <x v="11"/>
    <n v="8"/>
    <x v="3"/>
    <n v="0"/>
    <n v="0"/>
    <n v="-1"/>
    <n v="1.8"/>
    <n v="0"/>
    <n v="-1"/>
    <n v="0"/>
    <n v="0"/>
  </r>
  <r>
    <x v="11"/>
    <n v="8"/>
    <x v="4"/>
    <n v="0"/>
    <n v="0"/>
    <n v="-2"/>
    <n v="2.2000000000000002"/>
    <n v="0"/>
    <n v="-2"/>
    <n v="0"/>
    <n v="0"/>
  </r>
  <r>
    <x v="11"/>
    <n v="8"/>
    <x v="5"/>
    <n v="0"/>
    <n v="0"/>
    <n v="0"/>
    <n v="1.8"/>
    <n v="0"/>
    <n v="0"/>
    <n v="0"/>
    <n v="0"/>
  </r>
  <r>
    <x v="11"/>
    <n v="8"/>
    <x v="6"/>
    <n v="0"/>
    <n v="0"/>
    <n v="-2"/>
    <n v="1.7"/>
    <n v="0"/>
    <n v="-2"/>
    <n v="0"/>
    <n v="0"/>
  </r>
  <r>
    <x v="11"/>
    <n v="8"/>
    <x v="7"/>
    <n v="0"/>
    <n v="0"/>
    <n v="-2"/>
    <n v="1.5"/>
    <n v="0"/>
    <n v="-2"/>
    <n v="0"/>
    <n v="0"/>
  </r>
  <r>
    <x v="11"/>
    <n v="8"/>
    <x v="8"/>
    <n v="327"/>
    <n v="112"/>
    <n v="1"/>
    <n v="1.5"/>
    <n v="280.04899999999998"/>
    <n v="7.9779999999999998"/>
    <n v="24897.241999999998"/>
    <n v="23787.268"/>
  </r>
  <r>
    <x v="11"/>
    <n v="8"/>
    <x v="9"/>
    <n v="0"/>
    <n v="75"/>
    <n v="3"/>
    <n v="2.6"/>
    <n v="72.099999999999994"/>
    <n v="4.0570000000000004"/>
    <n v="6810.951"/>
    <n v="6123.9840000000004"/>
  </r>
  <r>
    <x v="11"/>
    <n v="8"/>
    <x v="10"/>
    <n v="0"/>
    <n v="114"/>
    <n v="4"/>
    <n v="4.5999999999999996"/>
    <n v="111.79900000000001"/>
    <n v="5.0419999999999998"/>
    <n v="10516.575000000001"/>
    <n v="9752.0210000000006"/>
  </r>
  <r>
    <x v="11"/>
    <n v="8"/>
    <x v="11"/>
    <n v="42"/>
    <n v="189"/>
    <n v="4"/>
    <n v="2.1"/>
    <n v="234.97"/>
    <n v="9.5359999999999996"/>
    <n v="21645.26"/>
    <n v="20619.562999999998"/>
  </r>
  <r>
    <x v="11"/>
    <n v="8"/>
    <x v="12"/>
    <n v="0"/>
    <n v="94"/>
    <n v="4"/>
    <n v="2.1"/>
    <n v="90.349000000000004"/>
    <n v="5.5709999999999997"/>
    <n v="8479.5169999999998"/>
    <n v="7758.1930000000002"/>
  </r>
  <r>
    <x v="11"/>
    <n v="8"/>
    <x v="13"/>
    <n v="0"/>
    <n v="79"/>
    <n v="5"/>
    <n v="2.1"/>
    <n v="75.567999999999998"/>
    <n v="5.3479999999999999"/>
    <n v="7099.13"/>
    <n v="6406.2979999999998"/>
  </r>
  <r>
    <x v="11"/>
    <n v="8"/>
    <x v="14"/>
    <n v="0"/>
    <n v="73"/>
    <n v="5"/>
    <n v="2.1"/>
    <n v="71.146000000000001"/>
    <n v="5.1280000000000001"/>
    <n v="6690.0389999999998"/>
    <n v="6005.5259999999998"/>
  </r>
  <r>
    <x v="11"/>
    <n v="8"/>
    <x v="15"/>
    <n v="0"/>
    <n v="33"/>
    <n v="4"/>
    <n v="1.5"/>
    <n v="31.484999999999999"/>
    <n v="2.6909999999999998"/>
    <n v="2991.6149999999998"/>
    <n v="2379.7190000000001"/>
  </r>
  <r>
    <x v="11"/>
    <n v="8"/>
    <x v="16"/>
    <n v="0"/>
    <n v="0"/>
    <n v="3"/>
    <n v="2.6"/>
    <n v="0"/>
    <n v="3"/>
    <n v="0"/>
    <n v="0"/>
  </r>
  <r>
    <x v="11"/>
    <n v="8"/>
    <x v="17"/>
    <n v="0"/>
    <n v="0"/>
    <n v="2"/>
    <n v="3.1"/>
    <n v="0"/>
    <n v="2"/>
    <n v="0"/>
    <n v="0"/>
  </r>
  <r>
    <x v="11"/>
    <n v="8"/>
    <x v="18"/>
    <n v="0"/>
    <n v="0"/>
    <n v="2"/>
    <n v="3.1"/>
    <n v="0"/>
    <n v="2"/>
    <n v="0"/>
    <n v="0"/>
  </r>
  <r>
    <x v="11"/>
    <n v="8"/>
    <x v="19"/>
    <n v="0"/>
    <n v="0"/>
    <n v="1"/>
    <n v="3.1"/>
    <n v="0"/>
    <n v="1"/>
    <n v="0"/>
    <n v="0"/>
  </r>
  <r>
    <x v="11"/>
    <n v="8"/>
    <x v="20"/>
    <n v="0"/>
    <n v="0"/>
    <n v="1"/>
    <n v="3.1"/>
    <n v="0"/>
    <n v="1"/>
    <n v="0"/>
    <n v="0"/>
  </r>
  <r>
    <x v="11"/>
    <n v="8"/>
    <x v="21"/>
    <n v="0"/>
    <n v="0"/>
    <n v="1"/>
    <n v="3.6"/>
    <n v="0"/>
    <n v="1"/>
    <n v="0"/>
    <n v="0"/>
  </r>
  <r>
    <x v="11"/>
    <n v="8"/>
    <x v="22"/>
    <n v="0"/>
    <n v="0"/>
    <n v="1"/>
    <n v="4.5999999999999996"/>
    <n v="0"/>
    <n v="1"/>
    <n v="0"/>
    <n v="0"/>
  </r>
  <r>
    <x v="11"/>
    <n v="8"/>
    <x v="23"/>
    <n v="0"/>
    <n v="0"/>
    <n v="1"/>
    <n v="3.6"/>
    <n v="0"/>
    <n v="1"/>
    <n v="0"/>
    <n v="0"/>
  </r>
  <r>
    <x v="11"/>
    <n v="9"/>
    <x v="0"/>
    <n v="0"/>
    <n v="0"/>
    <n v="1"/>
    <n v="4.5999999999999996"/>
    <n v="0"/>
    <n v="1"/>
    <n v="0"/>
    <n v="0"/>
  </r>
  <r>
    <x v="11"/>
    <n v="9"/>
    <x v="1"/>
    <n v="0"/>
    <n v="0"/>
    <n v="1"/>
    <n v="3.6"/>
    <n v="0"/>
    <n v="1"/>
    <n v="0"/>
    <n v="0"/>
  </r>
  <r>
    <x v="11"/>
    <n v="9"/>
    <x v="2"/>
    <n v="0"/>
    <n v="0"/>
    <n v="1"/>
    <n v="3.1"/>
    <n v="0"/>
    <n v="1"/>
    <n v="0"/>
    <n v="0"/>
  </r>
  <r>
    <x v="11"/>
    <n v="9"/>
    <x v="3"/>
    <n v="0"/>
    <n v="0"/>
    <n v="1"/>
    <n v="3.1"/>
    <n v="0"/>
    <n v="1"/>
    <n v="0"/>
    <n v="0"/>
  </r>
  <r>
    <x v="11"/>
    <n v="9"/>
    <x v="4"/>
    <n v="0"/>
    <n v="0"/>
    <n v="1"/>
    <n v="3.6"/>
    <n v="0"/>
    <n v="1"/>
    <n v="0"/>
    <n v="0"/>
  </r>
  <r>
    <x v="11"/>
    <n v="9"/>
    <x v="5"/>
    <n v="0"/>
    <n v="0"/>
    <n v="0"/>
    <n v="2.6"/>
    <n v="0"/>
    <n v="0"/>
    <n v="0"/>
    <n v="0"/>
  </r>
  <r>
    <x v="11"/>
    <n v="9"/>
    <x v="6"/>
    <n v="0"/>
    <n v="0"/>
    <n v="1"/>
    <n v="2.1"/>
    <n v="0"/>
    <n v="1"/>
    <n v="0"/>
    <n v="0"/>
  </r>
  <r>
    <x v="11"/>
    <n v="9"/>
    <x v="7"/>
    <n v="0"/>
    <n v="0"/>
    <n v="1"/>
    <n v="1.5"/>
    <n v="0"/>
    <n v="1"/>
    <n v="0"/>
    <n v="0"/>
  </r>
  <r>
    <x v="11"/>
    <n v="9"/>
    <x v="8"/>
    <n v="40"/>
    <n v="81"/>
    <n v="1"/>
    <n v="2.1"/>
    <n v="106.309"/>
    <n v="1.8280000000000001"/>
    <n v="9997.2170000000006"/>
    <n v="9243.8189999999995"/>
  </r>
  <r>
    <x v="11"/>
    <n v="9"/>
    <x v="9"/>
    <n v="0"/>
    <n v="54"/>
    <n v="1"/>
    <n v="2.6"/>
    <n v="51.204000000000001"/>
    <n v="0.61499999999999999"/>
    <n v="4908.2749999999996"/>
    <n v="4259.3280000000004"/>
  </r>
  <r>
    <x v="11"/>
    <n v="9"/>
    <x v="10"/>
    <n v="0"/>
    <n v="108"/>
    <n v="1"/>
    <n v="3.1"/>
    <n v="105.44"/>
    <n v="1.9610000000000001"/>
    <n v="10049.77"/>
    <n v="9295.2479999999996"/>
  </r>
  <r>
    <x v="11"/>
    <n v="9"/>
    <x v="11"/>
    <n v="0"/>
    <n v="103"/>
    <n v="1"/>
    <n v="2.1"/>
    <n v="99.548000000000002"/>
    <n v="2.1709999999999998"/>
    <n v="9479.6839999999993"/>
    <n v="8737.3119999999999"/>
  </r>
  <r>
    <x v="11"/>
    <n v="9"/>
    <x v="12"/>
    <n v="203"/>
    <n v="231"/>
    <n v="2"/>
    <n v="4.0999999999999996"/>
    <n v="411.48"/>
    <n v="10.792999999999999"/>
    <n v="37585.445"/>
    <n v="36112.167999999998"/>
  </r>
  <r>
    <x v="11"/>
    <n v="9"/>
    <x v="13"/>
    <n v="0"/>
    <n v="62"/>
    <n v="2"/>
    <n v="2.6"/>
    <n v="58.814"/>
    <n v="3.2509999999999999"/>
    <n v="5575.0339999999997"/>
    <n v="4912.9040000000005"/>
  </r>
  <r>
    <x v="11"/>
    <n v="9"/>
    <x v="14"/>
    <n v="424"/>
    <n v="120"/>
    <n v="3"/>
    <n v="3.1"/>
    <n v="366.94499999999999"/>
    <n v="11.388"/>
    <n v="32564.576000000001"/>
    <n v="31241.623"/>
  </r>
  <r>
    <x v="11"/>
    <n v="9"/>
    <x v="15"/>
    <n v="0"/>
    <n v="37"/>
    <n v="2"/>
    <n v="5.0999999999999996"/>
    <n v="36.055999999999997"/>
    <n v="1.9610000000000001"/>
    <n v="3436.6060000000002"/>
    <n v="2816.22"/>
  </r>
  <r>
    <x v="11"/>
    <n v="9"/>
    <x v="16"/>
    <n v="0"/>
    <n v="0"/>
    <n v="1"/>
    <n v="1.5"/>
    <n v="0"/>
    <n v="1"/>
    <n v="0"/>
    <n v="0"/>
  </r>
  <r>
    <x v="11"/>
    <n v="9"/>
    <x v="17"/>
    <n v="0"/>
    <n v="0"/>
    <n v="-1"/>
    <n v="1.5"/>
    <n v="0"/>
    <n v="-1"/>
    <n v="0"/>
    <n v="0"/>
  </r>
  <r>
    <x v="11"/>
    <n v="9"/>
    <x v="18"/>
    <n v="0"/>
    <n v="0"/>
    <n v="-1"/>
    <n v="0.6"/>
    <n v="0"/>
    <n v="-1"/>
    <n v="0"/>
    <n v="0"/>
  </r>
  <r>
    <x v="11"/>
    <n v="9"/>
    <x v="19"/>
    <n v="0"/>
    <n v="0"/>
    <n v="-2"/>
    <n v="0.6"/>
    <n v="0"/>
    <n v="-2"/>
    <n v="0"/>
    <n v="0"/>
  </r>
  <r>
    <x v="11"/>
    <n v="9"/>
    <x v="20"/>
    <n v="0"/>
    <n v="0"/>
    <n v="-2"/>
    <n v="0"/>
    <n v="0"/>
    <n v="-2"/>
    <n v="0"/>
    <n v="0"/>
  </r>
  <r>
    <x v="11"/>
    <n v="9"/>
    <x v="21"/>
    <n v="0"/>
    <n v="0"/>
    <n v="-3"/>
    <n v="0"/>
    <n v="0"/>
    <n v="-3"/>
    <n v="0"/>
    <n v="0"/>
  </r>
  <r>
    <x v="11"/>
    <n v="9"/>
    <x v="22"/>
    <n v="0"/>
    <n v="0"/>
    <n v="-3"/>
    <n v="0"/>
    <n v="0"/>
    <n v="-3"/>
    <n v="0"/>
    <n v="0"/>
  </r>
  <r>
    <x v="11"/>
    <n v="9"/>
    <x v="23"/>
    <n v="0"/>
    <n v="0"/>
    <n v="-4"/>
    <n v="0"/>
    <n v="0"/>
    <n v="-4"/>
    <n v="0"/>
    <n v="0"/>
  </r>
  <r>
    <x v="11"/>
    <n v="10"/>
    <x v="0"/>
    <n v="0"/>
    <n v="0"/>
    <n v="-4"/>
    <n v="0"/>
    <n v="0"/>
    <n v="-4"/>
    <n v="0"/>
    <n v="0"/>
  </r>
  <r>
    <x v="11"/>
    <n v="10"/>
    <x v="1"/>
    <n v="0"/>
    <n v="0"/>
    <n v="-5"/>
    <n v="0"/>
    <n v="0"/>
    <n v="-5"/>
    <n v="0"/>
    <n v="0"/>
  </r>
  <r>
    <x v="11"/>
    <n v="10"/>
    <x v="2"/>
    <n v="0"/>
    <n v="0"/>
    <n v="-5"/>
    <n v="0"/>
    <n v="0"/>
    <n v="-5"/>
    <n v="0"/>
    <n v="0"/>
  </r>
  <r>
    <x v="11"/>
    <n v="10"/>
    <x v="3"/>
    <n v="0"/>
    <n v="0"/>
    <n v="-6"/>
    <n v="0"/>
    <n v="0"/>
    <n v="-6"/>
    <n v="0"/>
    <n v="0"/>
  </r>
  <r>
    <x v="11"/>
    <n v="10"/>
    <x v="4"/>
    <n v="0"/>
    <n v="0"/>
    <n v="-5"/>
    <n v="0"/>
    <n v="0"/>
    <n v="-5"/>
    <n v="0"/>
    <n v="0"/>
  </r>
  <r>
    <x v="11"/>
    <n v="10"/>
    <x v="5"/>
    <n v="0"/>
    <n v="0"/>
    <n v="-6"/>
    <n v="0"/>
    <n v="0"/>
    <n v="-6"/>
    <n v="0"/>
    <n v="0"/>
  </r>
  <r>
    <x v="11"/>
    <n v="10"/>
    <x v="6"/>
    <n v="0"/>
    <n v="0"/>
    <n v="-7"/>
    <n v="0"/>
    <n v="0"/>
    <n v="-7"/>
    <n v="0"/>
    <n v="0"/>
  </r>
  <r>
    <x v="11"/>
    <n v="10"/>
    <x v="7"/>
    <n v="0"/>
    <n v="0"/>
    <n v="-6"/>
    <n v="0"/>
    <n v="0"/>
    <n v="-6"/>
    <n v="0"/>
    <n v="0"/>
  </r>
  <r>
    <x v="11"/>
    <n v="10"/>
    <x v="8"/>
    <n v="402"/>
    <n v="93"/>
    <n v="-3"/>
    <n v="0"/>
    <n v="288.55700000000002"/>
    <n v="7.3330000000000002"/>
    <n v="25481.168000000001"/>
    <n v="24355.678"/>
  </r>
  <r>
    <x v="11"/>
    <n v="10"/>
    <x v="9"/>
    <n v="393"/>
    <n v="135"/>
    <n v="-1"/>
    <n v="4.5999999999999996"/>
    <n v="392.94299999999998"/>
    <n v="7.3040000000000003"/>
    <n v="35885.855000000003"/>
    <n v="34464.425999999999"/>
  </r>
  <r>
    <x v="11"/>
    <n v="10"/>
    <x v="10"/>
    <n v="573"/>
    <n v="142"/>
    <n v="3"/>
    <n v="3.6"/>
    <n v="563.37099999999998"/>
    <n v="17.309000000000001"/>
    <n v="49636.391000000003"/>
    <n v="47767.254000000001"/>
  </r>
  <r>
    <x v="11"/>
    <n v="10"/>
    <x v="11"/>
    <n v="404"/>
    <n v="173"/>
    <n v="4"/>
    <n v="3.1"/>
    <n v="495.05"/>
    <n v="17.794"/>
    <n v="43724.531000000003"/>
    <n v="42055.781000000003"/>
  </r>
  <r>
    <x v="11"/>
    <n v="10"/>
    <x v="12"/>
    <n v="382"/>
    <n v="174"/>
    <n v="6"/>
    <n v="2.6"/>
    <n v="475.78899999999999"/>
    <n v="19.78"/>
    <n v="41622.269999999997"/>
    <n v="40021.902000000002"/>
  </r>
  <r>
    <x v="11"/>
    <n v="10"/>
    <x v="13"/>
    <n v="495"/>
    <n v="150"/>
    <n v="6"/>
    <n v="1.5"/>
    <n v="500.58"/>
    <n v="23.032"/>
    <n v="42849.464999999997"/>
    <n v="41209.362999999998"/>
  </r>
  <r>
    <x v="11"/>
    <n v="10"/>
    <x v="14"/>
    <n v="172"/>
    <n v="110"/>
    <n v="6"/>
    <n v="1.5"/>
    <n v="214.245"/>
    <n v="13.755000000000001"/>
    <n v="18993.046999999999"/>
    <n v="18033.418000000001"/>
  </r>
  <r>
    <x v="11"/>
    <n v="10"/>
    <x v="15"/>
    <n v="244"/>
    <n v="45"/>
    <n v="4"/>
    <n v="2.1"/>
    <n v="148.15299999999999"/>
    <n v="7.3120000000000003"/>
    <n v="12709.714"/>
    <n v="11897.036"/>
  </r>
  <r>
    <x v="11"/>
    <n v="10"/>
    <x v="16"/>
    <n v="0"/>
    <n v="0"/>
    <n v="2"/>
    <n v="2"/>
    <n v="0"/>
    <n v="2"/>
    <n v="0"/>
    <n v="0"/>
  </r>
  <r>
    <x v="11"/>
    <n v="10"/>
    <x v="17"/>
    <n v="0"/>
    <n v="0"/>
    <n v="3"/>
    <n v="1.8"/>
    <n v="0"/>
    <n v="3"/>
    <n v="0"/>
    <n v="0"/>
  </r>
  <r>
    <x v="11"/>
    <n v="10"/>
    <x v="18"/>
    <n v="0"/>
    <n v="0"/>
    <n v="3"/>
    <n v="1.7"/>
    <n v="0"/>
    <n v="3"/>
    <n v="0"/>
    <n v="0"/>
  </r>
  <r>
    <x v="11"/>
    <n v="10"/>
    <x v="19"/>
    <n v="0"/>
    <n v="0"/>
    <n v="3"/>
    <n v="1.5"/>
    <n v="0"/>
    <n v="3"/>
    <n v="0"/>
    <n v="0"/>
  </r>
  <r>
    <x v="11"/>
    <n v="10"/>
    <x v="20"/>
    <n v="0"/>
    <n v="0"/>
    <n v="3"/>
    <n v="1.4"/>
    <n v="0"/>
    <n v="3"/>
    <n v="0"/>
    <n v="0"/>
  </r>
  <r>
    <x v="11"/>
    <n v="10"/>
    <x v="21"/>
    <n v="0"/>
    <n v="0"/>
    <n v="3"/>
    <n v="1.3"/>
    <n v="0"/>
    <n v="3"/>
    <n v="0"/>
    <n v="0"/>
  </r>
  <r>
    <x v="11"/>
    <n v="10"/>
    <x v="22"/>
    <n v="0"/>
    <n v="0"/>
    <n v="3"/>
    <n v="1.2"/>
    <n v="0"/>
    <n v="3"/>
    <n v="0"/>
    <n v="0"/>
  </r>
  <r>
    <x v="11"/>
    <n v="10"/>
    <x v="23"/>
    <n v="0"/>
    <n v="0"/>
    <n v="3"/>
    <n v="1.1000000000000001"/>
    <n v="0"/>
    <n v="3"/>
    <n v="0"/>
    <n v="0"/>
  </r>
  <r>
    <x v="11"/>
    <n v="11"/>
    <x v="0"/>
    <n v="0"/>
    <n v="0"/>
    <n v="2.5"/>
    <n v="1"/>
    <n v="0"/>
    <n v="2.5"/>
    <n v="0"/>
    <n v="0"/>
  </r>
  <r>
    <x v="11"/>
    <n v="11"/>
    <x v="1"/>
    <n v="0"/>
    <n v="0"/>
    <n v="2"/>
    <n v="0.9"/>
    <n v="0"/>
    <n v="2"/>
    <n v="0"/>
    <n v="0"/>
  </r>
  <r>
    <x v="11"/>
    <n v="11"/>
    <x v="2"/>
    <n v="0"/>
    <n v="0"/>
    <n v="2"/>
    <n v="0.8"/>
    <n v="0"/>
    <n v="2"/>
    <n v="0"/>
    <n v="0"/>
  </r>
  <r>
    <x v="11"/>
    <n v="11"/>
    <x v="3"/>
    <n v="0"/>
    <n v="0"/>
    <n v="1"/>
    <n v="0.7"/>
    <n v="0"/>
    <n v="1"/>
    <n v="0"/>
    <n v="0"/>
  </r>
  <r>
    <x v="11"/>
    <n v="11"/>
    <x v="4"/>
    <n v="0"/>
    <n v="0"/>
    <n v="2"/>
    <n v="0.6"/>
    <n v="0"/>
    <n v="2"/>
    <n v="0"/>
    <n v="0"/>
  </r>
  <r>
    <x v="11"/>
    <n v="11"/>
    <x v="5"/>
    <n v="0"/>
    <n v="0"/>
    <n v="1"/>
    <n v="0.5"/>
    <n v="0"/>
    <n v="1"/>
    <n v="0"/>
    <n v="0"/>
  </r>
  <r>
    <x v="11"/>
    <n v="11"/>
    <x v="6"/>
    <n v="0"/>
    <n v="0"/>
    <n v="2"/>
    <n v="0.4"/>
    <n v="0"/>
    <n v="2"/>
    <n v="0"/>
    <n v="0"/>
  </r>
  <r>
    <x v="11"/>
    <n v="11"/>
    <x v="7"/>
    <n v="0"/>
    <n v="0"/>
    <n v="2"/>
    <n v="0.3"/>
    <n v="0"/>
    <n v="2"/>
    <n v="0"/>
    <n v="0"/>
  </r>
  <r>
    <x v="11"/>
    <n v="11"/>
    <x v="8"/>
    <n v="47"/>
    <n v="81"/>
    <n v="3"/>
    <n v="2"/>
    <n v="109.702"/>
    <n v="3.9620000000000002"/>
    <n v="10200.412"/>
    <n v="9442.6610000000001"/>
  </r>
  <r>
    <x v="11"/>
    <n v="11"/>
    <x v="9"/>
    <n v="12"/>
    <n v="126"/>
    <n v="6"/>
    <n v="3.7"/>
    <n v="135.86199999999999"/>
    <n v="7.9630000000000001"/>
    <n v="12597.619000000001"/>
    <n v="11787.44"/>
  </r>
  <r>
    <x v="11"/>
    <n v="11"/>
    <x v="10"/>
    <n v="554"/>
    <n v="157"/>
    <n v="7"/>
    <n v="3.1"/>
    <n v="566.84"/>
    <n v="21.123999999999999"/>
    <n v="49094.214999999997"/>
    <n v="47243.953000000001"/>
  </r>
  <r>
    <x v="11"/>
    <n v="11"/>
    <x v="11"/>
    <n v="771"/>
    <n v="88"/>
    <n v="8"/>
    <n v="3.1"/>
    <n v="669.27099999999996"/>
    <n v="26.382999999999999"/>
    <n v="56644.120999999999"/>
    <n v="54522.031000000003"/>
  </r>
  <r>
    <x v="11"/>
    <n v="11"/>
    <x v="12"/>
    <n v="764"/>
    <n v="90"/>
    <n v="9"/>
    <n v="3.6"/>
    <n v="660.553"/>
    <n v="26.561"/>
    <n v="55807.792999999998"/>
    <n v="53716.773000000001"/>
  </r>
  <r>
    <x v="11"/>
    <n v="11"/>
    <x v="13"/>
    <n v="719"/>
    <n v="80"/>
    <n v="9"/>
    <n v="3.6"/>
    <n v="565.55700000000002"/>
    <n v="24.106999999999999"/>
    <n v="47975.891000000003"/>
    <n v="46164.241999999998"/>
  </r>
  <r>
    <x v="11"/>
    <n v="11"/>
    <x v="14"/>
    <n v="637"/>
    <n v="64"/>
    <n v="9"/>
    <n v="5.7"/>
    <n v="414.8"/>
    <n v="17.350000000000001"/>
    <n v="35478.370999999999"/>
    <n v="34069.226999999999"/>
  </r>
  <r>
    <x v="11"/>
    <n v="11"/>
    <x v="15"/>
    <n v="384"/>
    <n v="39"/>
    <n v="8"/>
    <n v="2.6"/>
    <n v="190.619"/>
    <n v="13.176"/>
    <n v="15634.755999999999"/>
    <n v="14755.343999999999"/>
  </r>
  <r>
    <x v="11"/>
    <n v="11"/>
    <x v="16"/>
    <n v="0"/>
    <n v="0"/>
    <n v="6"/>
    <n v="2.2000000000000002"/>
    <n v="0"/>
    <n v="6"/>
    <n v="0"/>
    <n v="0"/>
  </r>
  <r>
    <x v="11"/>
    <n v="11"/>
    <x v="17"/>
    <n v="0"/>
    <n v="0"/>
    <n v="2"/>
    <n v="1.9"/>
    <n v="0"/>
    <n v="2"/>
    <n v="0"/>
    <n v="0"/>
  </r>
  <r>
    <x v="11"/>
    <n v="11"/>
    <x v="18"/>
    <n v="0"/>
    <n v="0"/>
    <n v="0"/>
    <n v="1.5"/>
    <n v="0"/>
    <n v="0"/>
    <n v="0"/>
    <n v="0"/>
  </r>
  <r>
    <x v="11"/>
    <n v="11"/>
    <x v="19"/>
    <n v="0"/>
    <n v="0"/>
    <n v="-1"/>
    <n v="1.5"/>
    <n v="0"/>
    <n v="-1"/>
    <n v="0"/>
    <n v="0"/>
  </r>
  <r>
    <x v="11"/>
    <n v="11"/>
    <x v="20"/>
    <n v="0"/>
    <n v="0"/>
    <n v="-2"/>
    <n v="1.5"/>
    <n v="0"/>
    <n v="-2"/>
    <n v="0"/>
    <n v="0"/>
  </r>
  <r>
    <x v="11"/>
    <n v="11"/>
    <x v="21"/>
    <n v="0"/>
    <n v="0"/>
    <n v="-2"/>
    <n v="1.5"/>
    <n v="0"/>
    <n v="-2"/>
    <n v="0"/>
    <n v="0"/>
  </r>
  <r>
    <x v="11"/>
    <n v="11"/>
    <x v="22"/>
    <n v="0"/>
    <n v="0"/>
    <n v="-2"/>
    <n v="1.5"/>
    <n v="0"/>
    <n v="-2"/>
    <n v="0"/>
    <n v="0"/>
  </r>
  <r>
    <x v="11"/>
    <n v="11"/>
    <x v="23"/>
    <n v="0"/>
    <n v="0"/>
    <n v="-2"/>
    <n v="1.5"/>
    <n v="0"/>
    <n v="-2"/>
    <n v="0"/>
    <n v="0"/>
  </r>
  <r>
    <x v="11"/>
    <n v="12"/>
    <x v="0"/>
    <n v="0"/>
    <n v="0"/>
    <n v="-2"/>
    <n v="1.5"/>
    <n v="0"/>
    <n v="-2"/>
    <n v="0"/>
    <n v="0"/>
  </r>
  <r>
    <x v="11"/>
    <n v="12"/>
    <x v="1"/>
    <n v="0"/>
    <n v="0"/>
    <n v="-2"/>
    <n v="1.5"/>
    <n v="0"/>
    <n v="-2"/>
    <n v="0"/>
    <n v="0"/>
  </r>
  <r>
    <x v="11"/>
    <n v="12"/>
    <x v="2"/>
    <n v="0"/>
    <n v="0"/>
    <n v="-2"/>
    <n v="1.5"/>
    <n v="0"/>
    <n v="-2"/>
    <n v="0"/>
    <n v="0"/>
  </r>
  <r>
    <x v="11"/>
    <n v="12"/>
    <x v="3"/>
    <n v="0"/>
    <n v="0"/>
    <n v="-2"/>
    <n v="1.5"/>
    <n v="0"/>
    <n v="-2"/>
    <n v="0"/>
    <n v="0"/>
  </r>
  <r>
    <x v="11"/>
    <n v="12"/>
    <x v="4"/>
    <n v="0"/>
    <n v="0"/>
    <n v="-3"/>
    <n v="1.5"/>
    <n v="0"/>
    <n v="-3"/>
    <n v="0"/>
    <n v="0"/>
  </r>
  <r>
    <x v="11"/>
    <n v="12"/>
    <x v="5"/>
    <n v="0"/>
    <n v="0"/>
    <n v="1"/>
    <n v="3.1"/>
    <n v="0"/>
    <n v="1"/>
    <n v="0"/>
    <n v="0"/>
  </r>
  <r>
    <x v="11"/>
    <n v="12"/>
    <x v="6"/>
    <n v="0"/>
    <n v="0"/>
    <n v="-3"/>
    <n v="3.1"/>
    <n v="0"/>
    <n v="-3"/>
    <n v="0"/>
    <n v="0"/>
  </r>
  <r>
    <x v="11"/>
    <n v="12"/>
    <x v="7"/>
    <n v="0"/>
    <n v="0"/>
    <n v="-3"/>
    <n v="3.1"/>
    <n v="0"/>
    <n v="-3"/>
    <n v="0"/>
    <n v="0"/>
  </r>
  <r>
    <x v="11"/>
    <n v="12"/>
    <x v="8"/>
    <n v="512"/>
    <n v="67"/>
    <n v="3"/>
    <n v="3.1"/>
    <n v="302.73200000000003"/>
    <n v="9.3620000000000001"/>
    <n v="26160.173999999999"/>
    <n v="25016.495999999999"/>
  </r>
  <r>
    <x v="11"/>
    <n v="12"/>
    <x v="9"/>
    <n v="624"/>
    <n v="93"/>
    <n v="4"/>
    <n v="4.0999999999999996"/>
    <n v="476.72500000000002"/>
    <n v="15.057"/>
    <n v="41792.019999999997"/>
    <n v="40186.188000000002"/>
  </r>
  <r>
    <x v="11"/>
    <n v="12"/>
    <x v="10"/>
    <n v="707"/>
    <n v="92"/>
    <n v="6"/>
    <n v="5.0999999999999996"/>
    <n v="597.53"/>
    <n v="18.832000000000001"/>
    <n v="52171.5"/>
    <n v="50212.788999999997"/>
  </r>
  <r>
    <x v="11"/>
    <n v="12"/>
    <x v="11"/>
    <n v="657"/>
    <n v="114"/>
    <n v="7"/>
    <n v="4.0999999999999996"/>
    <n v="621.04100000000005"/>
    <n v="22.541"/>
    <n v="53555.491999999998"/>
    <n v="51546.953000000001"/>
  </r>
  <r>
    <x v="11"/>
    <n v="12"/>
    <x v="12"/>
    <n v="680"/>
    <n v="108"/>
    <n v="7"/>
    <n v="4.0999999999999996"/>
    <n v="622.18799999999999"/>
    <n v="22.638999999999999"/>
    <n v="53571.218999999997"/>
    <n v="51562.112999999998"/>
  </r>
  <r>
    <x v="11"/>
    <n v="12"/>
    <x v="13"/>
    <n v="495"/>
    <n v="140"/>
    <n v="7"/>
    <n v="3.1"/>
    <n v="489.30500000000001"/>
    <n v="20.783000000000001"/>
    <n v="42308.324000000001"/>
    <n v="40685.805"/>
  </r>
  <r>
    <x v="11"/>
    <n v="12"/>
    <x v="14"/>
    <n v="224"/>
    <n v="107"/>
    <n v="6"/>
    <n v="3.6"/>
    <n v="244.32"/>
    <n v="12.202999999999999"/>
    <n v="21744.58"/>
    <n v="20716.363000000001"/>
  </r>
  <r>
    <x v="11"/>
    <n v="12"/>
    <x v="15"/>
    <n v="0"/>
    <n v="33"/>
    <n v="6"/>
    <n v="3.1"/>
    <n v="31.488"/>
    <n v="5.6589999999999998"/>
    <n v="2954.127"/>
    <n v="2342.944"/>
  </r>
  <r>
    <x v="11"/>
    <n v="12"/>
    <x v="16"/>
    <n v="0"/>
    <n v="0"/>
    <n v="6"/>
    <n v="3.1"/>
    <n v="0"/>
    <n v="6"/>
    <n v="0"/>
    <n v="0"/>
  </r>
  <r>
    <x v="11"/>
    <n v="12"/>
    <x v="17"/>
    <n v="0"/>
    <n v="0"/>
    <n v="5"/>
    <n v="2.6"/>
    <n v="0"/>
    <n v="5"/>
    <n v="0"/>
    <n v="0"/>
  </r>
  <r>
    <x v="11"/>
    <n v="12"/>
    <x v="18"/>
    <n v="0"/>
    <n v="0"/>
    <n v="5"/>
    <n v="3.1"/>
    <n v="0"/>
    <n v="5"/>
    <n v="0"/>
    <n v="0"/>
  </r>
  <r>
    <x v="11"/>
    <n v="12"/>
    <x v="19"/>
    <n v="0"/>
    <n v="0"/>
    <n v="5"/>
    <n v="2.1"/>
    <n v="0"/>
    <n v="5"/>
    <n v="0"/>
    <n v="0"/>
  </r>
  <r>
    <x v="11"/>
    <n v="12"/>
    <x v="20"/>
    <n v="0"/>
    <n v="0"/>
    <n v="4"/>
    <n v="3.6"/>
    <n v="0"/>
    <n v="4"/>
    <n v="0"/>
    <n v="0"/>
  </r>
  <r>
    <x v="11"/>
    <n v="12"/>
    <x v="21"/>
    <n v="0"/>
    <n v="0"/>
    <n v="5"/>
    <n v="3.1"/>
    <n v="0"/>
    <n v="5"/>
    <n v="0"/>
    <n v="0"/>
  </r>
  <r>
    <x v="11"/>
    <n v="12"/>
    <x v="22"/>
    <n v="0"/>
    <n v="0"/>
    <n v="4"/>
    <n v="2.6"/>
    <n v="0"/>
    <n v="4"/>
    <n v="0"/>
    <n v="0"/>
  </r>
  <r>
    <x v="11"/>
    <n v="12"/>
    <x v="23"/>
    <n v="0"/>
    <n v="0"/>
    <n v="4"/>
    <n v="2.1"/>
    <n v="0"/>
    <n v="4"/>
    <n v="0"/>
    <n v="0"/>
  </r>
  <r>
    <x v="11"/>
    <n v="13"/>
    <x v="0"/>
    <n v="0"/>
    <n v="0"/>
    <n v="4"/>
    <n v="2.1"/>
    <n v="0"/>
    <n v="4"/>
    <n v="0"/>
    <n v="0"/>
  </r>
  <r>
    <x v="11"/>
    <n v="13"/>
    <x v="1"/>
    <n v="0"/>
    <n v="0"/>
    <n v="4"/>
    <n v="1.5"/>
    <n v="0"/>
    <n v="4"/>
    <n v="0"/>
    <n v="0"/>
  </r>
  <r>
    <x v="11"/>
    <n v="13"/>
    <x v="2"/>
    <n v="0"/>
    <n v="0"/>
    <n v="4"/>
    <n v="2.6"/>
    <n v="0"/>
    <n v="4"/>
    <n v="0"/>
    <n v="0"/>
  </r>
  <r>
    <x v="11"/>
    <n v="13"/>
    <x v="3"/>
    <n v="0"/>
    <n v="0"/>
    <n v="5"/>
    <n v="3.1"/>
    <n v="0"/>
    <n v="5"/>
    <n v="0"/>
    <n v="0"/>
  </r>
  <r>
    <x v="11"/>
    <n v="13"/>
    <x v="4"/>
    <n v="0"/>
    <n v="0"/>
    <n v="4"/>
    <n v="2.6"/>
    <n v="0"/>
    <n v="4"/>
    <n v="0"/>
    <n v="0"/>
  </r>
  <r>
    <x v="11"/>
    <n v="13"/>
    <x v="5"/>
    <n v="0"/>
    <n v="0"/>
    <n v="3.9"/>
    <n v="2.4"/>
    <n v="0"/>
    <n v="3.9"/>
    <n v="0"/>
    <n v="0"/>
  </r>
  <r>
    <x v="11"/>
    <n v="13"/>
    <x v="6"/>
    <n v="0"/>
    <n v="0"/>
    <n v="4"/>
    <n v="2.1"/>
    <n v="0"/>
    <n v="4"/>
    <n v="0"/>
    <n v="0"/>
  </r>
  <r>
    <x v="11"/>
    <n v="13"/>
    <x v="7"/>
    <n v="0"/>
    <n v="0"/>
    <n v="4"/>
    <n v="2.1"/>
    <n v="0"/>
    <n v="4"/>
    <n v="0"/>
    <n v="0"/>
  </r>
  <r>
    <x v="11"/>
    <n v="13"/>
    <x v="8"/>
    <n v="0"/>
    <n v="58"/>
    <n v="4"/>
    <n v="2.1"/>
    <n v="57.512"/>
    <n v="3.2770000000000001"/>
    <n v="5451.049"/>
    <n v="4791.3819999999996"/>
  </r>
  <r>
    <x v="11"/>
    <n v="13"/>
    <x v="9"/>
    <n v="0"/>
    <n v="48"/>
    <n v="5"/>
    <n v="1.5"/>
    <n v="45.499000000000002"/>
    <n v="4.1120000000000001"/>
    <n v="4297.0640000000003"/>
    <n v="3660.069"/>
  </r>
  <r>
    <x v="11"/>
    <n v="13"/>
    <x v="10"/>
    <n v="0"/>
    <n v="83"/>
    <n v="6"/>
    <n v="2.6"/>
    <n v="79.415999999999997"/>
    <n v="6.242"/>
    <n v="7431.88"/>
    <n v="6732.2389999999996"/>
  </r>
  <r>
    <x v="11"/>
    <n v="13"/>
    <x v="11"/>
    <n v="0"/>
    <n v="85"/>
    <n v="6"/>
    <n v="2.4"/>
    <n v="81.106999999999999"/>
    <n v="6.4580000000000002"/>
    <n v="7583.0190000000002"/>
    <n v="6880.2730000000001"/>
  </r>
  <r>
    <x v="11"/>
    <n v="13"/>
    <x v="12"/>
    <n v="0"/>
    <n v="123"/>
    <n v="7"/>
    <n v="2.1"/>
    <n v="121.01300000000001"/>
    <n v="8.7769999999999992"/>
    <n v="11200.656000000001"/>
    <n v="10421.268"/>
  </r>
  <r>
    <x v="11"/>
    <n v="13"/>
    <x v="13"/>
    <n v="0"/>
    <n v="56"/>
    <n v="9"/>
    <n v="3.6"/>
    <n v="53.106000000000002"/>
    <n v="8.8190000000000008"/>
    <n v="4914.4250000000002"/>
    <n v="4265.3559999999998"/>
  </r>
  <r>
    <x v="11"/>
    <n v="13"/>
    <x v="14"/>
    <n v="0"/>
    <n v="47"/>
    <n v="9"/>
    <n v="3.1"/>
    <n v="44.552999999999997"/>
    <n v="8.3149999999999995"/>
    <n v="4131.9989999999998"/>
    <n v="3498.2089999999998"/>
  </r>
  <r>
    <x v="11"/>
    <n v="13"/>
    <x v="15"/>
    <n v="0"/>
    <n v="37"/>
    <n v="10"/>
    <n v="2.1"/>
    <n v="36.045000000000002"/>
    <n v="8.92"/>
    <n v="3334.1289999999999"/>
    <n v="2715.7040000000002"/>
  </r>
  <r>
    <x v="11"/>
    <n v="13"/>
    <x v="16"/>
    <n v="0"/>
    <n v="0"/>
    <n v="10"/>
    <n v="2.1"/>
    <n v="0"/>
    <n v="10"/>
    <n v="0"/>
    <n v="0"/>
  </r>
  <r>
    <x v="11"/>
    <n v="13"/>
    <x v="17"/>
    <n v="0"/>
    <n v="0"/>
    <n v="10"/>
    <n v="4.5999999999999996"/>
    <n v="0"/>
    <n v="10"/>
    <n v="0"/>
    <n v="0"/>
  </r>
  <r>
    <x v="11"/>
    <n v="13"/>
    <x v="18"/>
    <n v="0"/>
    <n v="0"/>
    <n v="10"/>
    <n v="3.6"/>
    <n v="0"/>
    <n v="10"/>
    <n v="0"/>
    <n v="0"/>
  </r>
  <r>
    <x v="11"/>
    <n v="13"/>
    <x v="19"/>
    <n v="0"/>
    <n v="0"/>
    <n v="10"/>
    <n v="1.5"/>
    <n v="0"/>
    <n v="10"/>
    <n v="0"/>
    <n v="0"/>
  </r>
  <r>
    <x v="11"/>
    <n v="13"/>
    <x v="20"/>
    <n v="0"/>
    <n v="0"/>
    <n v="10"/>
    <n v="1.5"/>
    <n v="0"/>
    <n v="10"/>
    <n v="0"/>
    <n v="0"/>
  </r>
  <r>
    <x v="11"/>
    <n v="13"/>
    <x v="21"/>
    <n v="0"/>
    <n v="0"/>
    <n v="9"/>
    <n v="1.5"/>
    <n v="0"/>
    <n v="9"/>
    <n v="0"/>
    <n v="0"/>
  </r>
  <r>
    <x v="11"/>
    <n v="13"/>
    <x v="22"/>
    <n v="0"/>
    <n v="0"/>
    <n v="8.9"/>
    <n v="1.5"/>
    <n v="0"/>
    <n v="8.9"/>
    <n v="0"/>
    <n v="0"/>
  </r>
  <r>
    <x v="11"/>
    <n v="13"/>
    <x v="23"/>
    <n v="0"/>
    <n v="0"/>
    <n v="8.9"/>
    <n v="1.5"/>
    <n v="0"/>
    <n v="8.9"/>
    <n v="0"/>
    <n v="0"/>
  </r>
  <r>
    <x v="11"/>
    <n v="14"/>
    <x v="0"/>
    <n v="0"/>
    <n v="0"/>
    <n v="8.9"/>
    <n v="1.5"/>
    <n v="0"/>
    <n v="8.9"/>
    <n v="0"/>
    <n v="0"/>
  </r>
  <r>
    <x v="11"/>
    <n v="14"/>
    <x v="1"/>
    <n v="0"/>
    <n v="0"/>
    <n v="9"/>
    <n v="1.5"/>
    <n v="0"/>
    <n v="9"/>
    <n v="0"/>
    <n v="0"/>
  </r>
  <r>
    <x v="11"/>
    <n v="14"/>
    <x v="2"/>
    <n v="0"/>
    <n v="0"/>
    <n v="7.9"/>
    <n v="1.9"/>
    <n v="0"/>
    <n v="7.9"/>
    <n v="0"/>
    <n v="0"/>
  </r>
  <r>
    <x v="11"/>
    <n v="14"/>
    <x v="3"/>
    <n v="0"/>
    <n v="0"/>
    <n v="7"/>
    <n v="2.2000000000000002"/>
    <n v="0"/>
    <n v="7"/>
    <n v="0"/>
    <n v="0"/>
  </r>
  <r>
    <x v="11"/>
    <n v="14"/>
    <x v="4"/>
    <n v="0"/>
    <n v="0"/>
    <n v="7"/>
    <n v="2.6"/>
    <n v="0"/>
    <n v="7"/>
    <n v="0"/>
    <n v="0"/>
  </r>
  <r>
    <x v="11"/>
    <n v="14"/>
    <x v="5"/>
    <n v="0"/>
    <n v="0"/>
    <n v="6"/>
    <n v="1.5"/>
    <n v="0"/>
    <n v="6"/>
    <n v="0"/>
    <n v="0"/>
  </r>
  <r>
    <x v="11"/>
    <n v="14"/>
    <x v="6"/>
    <n v="0"/>
    <n v="0"/>
    <n v="6.5"/>
    <n v="1.5"/>
    <n v="0"/>
    <n v="6.5"/>
    <n v="0"/>
    <n v="0"/>
  </r>
  <r>
    <x v="11"/>
    <n v="14"/>
    <x v="7"/>
    <n v="0"/>
    <n v="0"/>
    <n v="7"/>
    <n v="1.5"/>
    <n v="0"/>
    <n v="7"/>
    <n v="0"/>
    <n v="0"/>
  </r>
  <r>
    <x v="11"/>
    <n v="14"/>
    <x v="8"/>
    <n v="0"/>
    <n v="25"/>
    <n v="8"/>
    <n v="1.5"/>
    <n v="23.663"/>
    <n v="6.0279999999999996"/>
    <n v="2216.4789999999998"/>
    <n v="1619.211"/>
  </r>
  <r>
    <x v="11"/>
    <n v="14"/>
    <x v="9"/>
    <n v="0"/>
    <n v="103"/>
    <n v="9"/>
    <n v="1.5"/>
    <n v="102.919"/>
    <n v="9.9930000000000003"/>
    <n v="9475.2870000000003"/>
    <n v="8733.009"/>
  </r>
  <r>
    <x v="11"/>
    <n v="14"/>
    <x v="10"/>
    <n v="0"/>
    <n v="83"/>
    <n v="11"/>
    <n v="1.5"/>
    <n v="79.432000000000002"/>
    <n v="11.704000000000001"/>
    <n v="7258.0370000000003"/>
    <n v="6561.9579999999996"/>
  </r>
  <r>
    <x v="11"/>
    <n v="14"/>
    <x v="11"/>
    <n v="0"/>
    <n v="79"/>
    <n v="10"/>
    <n v="1.5"/>
    <n v="75.042000000000002"/>
    <n v="10.39"/>
    <n v="6896.7259999999997"/>
    <n v="6208.0159999999996"/>
  </r>
  <r>
    <x v="11"/>
    <n v="14"/>
    <x v="12"/>
    <n v="0"/>
    <n v="76"/>
    <n v="10"/>
    <n v="2.6"/>
    <n v="72.144000000000005"/>
    <n v="10.211"/>
    <n v="6635.665"/>
    <n v="5952.2520000000004"/>
  </r>
  <r>
    <x v="11"/>
    <n v="14"/>
    <x v="13"/>
    <n v="0"/>
    <n v="62"/>
    <n v="10"/>
    <n v="2.1"/>
    <n v="58.814"/>
    <n v="9.7889999999999997"/>
    <n v="5419.6220000000003"/>
    <n v="4760.5789999999997"/>
  </r>
  <r>
    <x v="11"/>
    <n v="14"/>
    <x v="14"/>
    <n v="0"/>
    <n v="47"/>
    <n v="10.199999999999999"/>
    <n v="1.8"/>
    <n v="44.552999999999997"/>
    <n v="9.4329999999999998"/>
    <n v="4111.8609999999999"/>
    <n v="3478.462"/>
  </r>
  <r>
    <x v="11"/>
    <n v="14"/>
    <x v="15"/>
    <n v="0"/>
    <n v="16"/>
    <n v="10"/>
    <n v="1.5"/>
    <n v="15.132999999999999"/>
    <n v="8.06"/>
    <n v="1405.0640000000001"/>
    <n v="822.89"/>
  </r>
  <r>
    <x v="11"/>
    <n v="14"/>
    <x v="16"/>
    <n v="0"/>
    <n v="0"/>
    <n v="10"/>
    <n v="4.0999999999999996"/>
    <n v="0"/>
    <n v="10"/>
    <n v="0"/>
    <n v="0"/>
  </r>
  <r>
    <x v="11"/>
    <n v="14"/>
    <x v="17"/>
    <n v="0"/>
    <n v="0"/>
    <n v="10"/>
    <n v="2.1"/>
    <n v="0"/>
    <n v="10"/>
    <n v="0"/>
    <n v="0"/>
  </r>
  <r>
    <x v="11"/>
    <n v="14"/>
    <x v="18"/>
    <n v="0"/>
    <n v="0"/>
    <n v="9"/>
    <n v="2.1"/>
    <n v="0"/>
    <n v="9"/>
    <n v="0"/>
    <n v="0"/>
  </r>
  <r>
    <x v="11"/>
    <n v="14"/>
    <x v="19"/>
    <n v="0"/>
    <n v="0"/>
    <n v="9"/>
    <n v="2.2999999999999998"/>
    <n v="0"/>
    <n v="9"/>
    <n v="0"/>
    <n v="0"/>
  </r>
  <r>
    <x v="11"/>
    <n v="14"/>
    <x v="20"/>
    <n v="0"/>
    <n v="0"/>
    <n v="9"/>
    <n v="2.4"/>
    <n v="0"/>
    <n v="9"/>
    <n v="0"/>
    <n v="0"/>
  </r>
  <r>
    <x v="11"/>
    <n v="14"/>
    <x v="21"/>
    <n v="0"/>
    <n v="0"/>
    <n v="12"/>
    <n v="2.6"/>
    <n v="0"/>
    <n v="12"/>
    <n v="0"/>
    <n v="0"/>
  </r>
  <r>
    <x v="11"/>
    <n v="14"/>
    <x v="22"/>
    <n v="0"/>
    <n v="0"/>
    <n v="13"/>
    <n v="3.1"/>
    <n v="0"/>
    <n v="13"/>
    <n v="0"/>
    <n v="0"/>
  </r>
  <r>
    <x v="11"/>
    <n v="14"/>
    <x v="23"/>
    <n v="0"/>
    <n v="0"/>
    <n v="14"/>
    <n v="6.2"/>
    <n v="0"/>
    <n v="14"/>
    <n v="0"/>
    <n v="0"/>
  </r>
  <r>
    <x v="11"/>
    <n v="15"/>
    <x v="0"/>
    <n v="0"/>
    <n v="0"/>
    <n v="14"/>
    <n v="3.6"/>
    <n v="0"/>
    <n v="14"/>
    <n v="0"/>
    <n v="0"/>
  </r>
  <r>
    <x v="11"/>
    <n v="15"/>
    <x v="1"/>
    <n v="0"/>
    <n v="0"/>
    <n v="12"/>
    <n v="6.7"/>
    <n v="0"/>
    <n v="12"/>
    <n v="0"/>
    <n v="0"/>
  </r>
  <r>
    <x v="11"/>
    <n v="15"/>
    <x v="2"/>
    <n v="0"/>
    <n v="0"/>
    <n v="12"/>
    <n v="4.0999999999999996"/>
    <n v="0"/>
    <n v="12"/>
    <n v="0"/>
    <n v="0"/>
  </r>
  <r>
    <x v="11"/>
    <n v="15"/>
    <x v="3"/>
    <n v="0"/>
    <n v="0"/>
    <n v="11"/>
    <n v="5.7"/>
    <n v="0"/>
    <n v="11"/>
    <n v="0"/>
    <n v="0"/>
  </r>
  <r>
    <x v="11"/>
    <n v="15"/>
    <x v="4"/>
    <n v="0"/>
    <n v="0"/>
    <n v="9"/>
    <n v="6.2"/>
    <n v="0"/>
    <n v="9"/>
    <n v="0"/>
    <n v="0"/>
  </r>
  <r>
    <x v="11"/>
    <n v="15"/>
    <x v="5"/>
    <n v="0"/>
    <n v="0"/>
    <n v="7"/>
    <n v="5.7"/>
    <n v="0"/>
    <n v="7"/>
    <n v="0"/>
    <n v="0"/>
  </r>
  <r>
    <x v="11"/>
    <n v="15"/>
    <x v="6"/>
    <n v="0"/>
    <n v="0"/>
    <n v="6"/>
    <n v="5.7"/>
    <n v="0"/>
    <n v="6"/>
    <n v="0"/>
    <n v="0"/>
  </r>
  <r>
    <x v="11"/>
    <n v="15"/>
    <x v="7"/>
    <n v="0"/>
    <n v="0"/>
    <n v="5"/>
    <n v="5.0999999999999996"/>
    <n v="0"/>
    <n v="5"/>
    <n v="0"/>
    <n v="0"/>
  </r>
  <r>
    <x v="11"/>
    <n v="15"/>
    <x v="8"/>
    <n v="41"/>
    <n v="76"/>
    <n v="4"/>
    <n v="8.1999999999999993"/>
    <n v="101.18300000000001"/>
    <n v="4.4610000000000003"/>
    <n v="9392.4050000000007"/>
    <n v="8651.884"/>
  </r>
  <r>
    <x v="11"/>
    <n v="15"/>
    <x v="9"/>
    <n v="0"/>
    <n v="110"/>
    <n v="4"/>
    <n v="9.3000000000000007"/>
    <n v="110.967"/>
    <n v="4.6929999999999996"/>
    <n v="10454.003000000001"/>
    <n v="9690.7980000000007"/>
  </r>
  <r>
    <x v="11"/>
    <n v="15"/>
    <x v="10"/>
    <n v="140"/>
    <n v="181"/>
    <n v="4"/>
    <n v="7.7"/>
    <n v="300.86"/>
    <n v="8.1379999999999999"/>
    <n v="27774.243999999999"/>
    <n v="26586.701000000001"/>
  </r>
  <r>
    <x v="11"/>
    <n v="15"/>
    <x v="11"/>
    <n v="0"/>
    <n v="92"/>
    <n v="3"/>
    <n v="6.2"/>
    <n v="88.28"/>
    <n v="3.8170000000000002"/>
    <n v="8347.9410000000007"/>
    <n v="7629.3620000000001"/>
  </r>
  <r>
    <x v="11"/>
    <n v="15"/>
    <x v="12"/>
    <n v="78"/>
    <n v="191"/>
    <n v="4"/>
    <n v="8.6999999999999993"/>
    <n v="263.63299999999998"/>
    <n v="7.1920000000000002"/>
    <n v="24504.226999999999"/>
    <n v="23404.629000000001"/>
  </r>
  <r>
    <x v="11"/>
    <n v="15"/>
    <x v="13"/>
    <n v="301"/>
    <n v="166"/>
    <n v="4"/>
    <n v="5.7"/>
    <n v="389.74099999999999"/>
    <n v="11.172000000000001"/>
    <n v="35311.754000000001"/>
    <n v="33907.616999999998"/>
  </r>
  <r>
    <x v="11"/>
    <n v="15"/>
    <x v="14"/>
    <n v="528"/>
    <n v="93"/>
    <n v="4"/>
    <n v="5.0999999999999996"/>
    <n v="391.04500000000002"/>
    <n v="12.007999999999999"/>
    <n v="34440.226999999999"/>
    <n v="33062.120999999999"/>
  </r>
  <r>
    <x v="11"/>
    <n v="15"/>
    <x v="15"/>
    <n v="286"/>
    <n v="44"/>
    <n v="3"/>
    <n v="6.7"/>
    <n v="162.63399999999999"/>
    <n v="5.3310000000000004"/>
    <n v="14005.495999999999"/>
    <n v="13163.615"/>
  </r>
  <r>
    <x v="11"/>
    <n v="15"/>
    <x v="16"/>
    <n v="0"/>
    <n v="0"/>
    <n v="2"/>
    <n v="3.1"/>
    <n v="0"/>
    <n v="2"/>
    <n v="0"/>
    <n v="0"/>
  </r>
  <r>
    <x v="11"/>
    <n v="15"/>
    <x v="17"/>
    <n v="0"/>
    <n v="0"/>
    <n v="1"/>
    <n v="3.1"/>
    <n v="0"/>
    <n v="1"/>
    <n v="0"/>
    <n v="0"/>
  </r>
  <r>
    <x v="11"/>
    <n v="15"/>
    <x v="18"/>
    <n v="0"/>
    <n v="0"/>
    <n v="1"/>
    <n v="3.1"/>
    <n v="0"/>
    <n v="1"/>
    <n v="0"/>
    <n v="0"/>
  </r>
  <r>
    <x v="11"/>
    <n v="15"/>
    <x v="19"/>
    <n v="0"/>
    <n v="0"/>
    <n v="0"/>
    <n v="1.5"/>
    <n v="0"/>
    <n v="0"/>
    <n v="0"/>
    <n v="0"/>
  </r>
  <r>
    <x v="11"/>
    <n v="15"/>
    <x v="20"/>
    <n v="0"/>
    <n v="0"/>
    <n v="0"/>
    <n v="3.1"/>
    <n v="0"/>
    <n v="0"/>
    <n v="0"/>
    <n v="0"/>
  </r>
  <r>
    <x v="11"/>
    <n v="15"/>
    <x v="21"/>
    <n v="0"/>
    <n v="0"/>
    <n v="-1"/>
    <n v="2.6"/>
    <n v="0"/>
    <n v="-1"/>
    <n v="0"/>
    <n v="0"/>
  </r>
  <r>
    <x v="11"/>
    <n v="15"/>
    <x v="22"/>
    <n v="0"/>
    <n v="0"/>
    <n v="-2"/>
    <n v="1.5"/>
    <n v="0"/>
    <n v="-2"/>
    <n v="0"/>
    <n v="0"/>
  </r>
  <r>
    <x v="11"/>
    <n v="15"/>
    <x v="23"/>
    <n v="0"/>
    <n v="0"/>
    <n v="-3"/>
    <n v="2"/>
    <n v="0"/>
    <n v="-3"/>
    <n v="0"/>
    <n v="0"/>
  </r>
  <r>
    <x v="11"/>
    <n v="16"/>
    <x v="0"/>
    <n v="0"/>
    <n v="0"/>
    <n v="-4"/>
    <n v="2.6"/>
    <n v="0"/>
    <n v="-4"/>
    <n v="0"/>
    <n v="0"/>
  </r>
  <r>
    <x v="11"/>
    <n v="16"/>
    <x v="1"/>
    <n v="0"/>
    <n v="0"/>
    <n v="-2"/>
    <n v="3.1"/>
    <n v="0"/>
    <n v="-2"/>
    <n v="0"/>
    <n v="0"/>
  </r>
  <r>
    <x v="11"/>
    <n v="16"/>
    <x v="2"/>
    <n v="0"/>
    <n v="0"/>
    <n v="-1"/>
    <n v="3.6"/>
    <n v="0"/>
    <n v="-1"/>
    <n v="0"/>
    <n v="0"/>
  </r>
  <r>
    <x v="11"/>
    <n v="16"/>
    <x v="3"/>
    <n v="0"/>
    <n v="0"/>
    <n v="-2"/>
    <n v="1.5"/>
    <n v="0"/>
    <n v="-2"/>
    <n v="0"/>
    <n v="0"/>
  </r>
  <r>
    <x v="11"/>
    <n v="16"/>
    <x v="4"/>
    <n v="0"/>
    <n v="0"/>
    <n v="-4"/>
    <n v="2.1"/>
    <n v="0"/>
    <n v="-4"/>
    <n v="0"/>
    <n v="0"/>
  </r>
  <r>
    <x v="11"/>
    <n v="16"/>
    <x v="5"/>
    <n v="0"/>
    <n v="0"/>
    <n v="-2"/>
    <n v="2.6"/>
    <n v="0"/>
    <n v="-2"/>
    <n v="0"/>
    <n v="0"/>
  </r>
  <r>
    <x v="11"/>
    <n v="16"/>
    <x v="6"/>
    <n v="0"/>
    <n v="0"/>
    <n v="-2"/>
    <n v="1.5"/>
    <n v="0"/>
    <n v="-2"/>
    <n v="0"/>
    <n v="0"/>
  </r>
  <r>
    <x v="11"/>
    <n v="16"/>
    <x v="7"/>
    <n v="148"/>
    <n v="5"/>
    <n v="-2"/>
    <n v="4.0999999999999996"/>
    <n v="46.027000000000001"/>
    <n v="-2.8319999999999999"/>
    <n v="3626.9650000000001"/>
    <n v="3002.9259999999999"/>
  </r>
  <r>
    <x v="11"/>
    <n v="16"/>
    <x v="8"/>
    <n v="421"/>
    <n v="74"/>
    <n v="-1"/>
    <n v="2.6"/>
    <n v="270.58499999999998"/>
    <n v="4.9660000000000002"/>
    <n v="23921.335999999999"/>
    <n v="22837.030999999999"/>
  </r>
  <r>
    <x v="11"/>
    <n v="16"/>
    <x v="9"/>
    <n v="500"/>
    <n v="108"/>
    <n v="1"/>
    <n v="2.1"/>
    <n v="418.32799999999997"/>
    <n v="13.08"/>
    <n v="37054.406000000003"/>
    <n v="35597.438000000002"/>
  </r>
  <r>
    <x v="11"/>
    <n v="16"/>
    <x v="10"/>
    <n v="592"/>
    <n v="122"/>
    <n v="2"/>
    <n v="4.0999999999999996"/>
    <n v="550.65099999999995"/>
    <n v="15.259"/>
    <n v="48903.898000000001"/>
    <n v="47060.237999999998"/>
  </r>
  <r>
    <x v="11"/>
    <n v="16"/>
    <x v="11"/>
    <n v="392"/>
    <n v="181"/>
    <n v="3"/>
    <n v="4.0999999999999996"/>
    <n v="494.48700000000002"/>
    <n v="15.249000000000001"/>
    <n v="44177.078000000001"/>
    <n v="42493.406000000003"/>
  </r>
  <r>
    <x v="11"/>
    <n v="16"/>
    <x v="12"/>
    <n v="657"/>
    <n v="138"/>
    <n v="3"/>
    <n v="4.5999999999999996"/>
    <n v="637.23500000000001"/>
    <n v="17.63"/>
    <n v="56170.656000000003"/>
    <n v="54066.184000000001"/>
  </r>
  <r>
    <x v="11"/>
    <n v="16"/>
    <x v="13"/>
    <n v="601"/>
    <n v="108"/>
    <n v="4"/>
    <n v="2.6"/>
    <n v="522.83399999999995"/>
    <n v="19.751000000000001"/>
    <n v="45335.925999999999"/>
    <n v="43613.737999999998"/>
  </r>
  <r>
    <x v="11"/>
    <n v="16"/>
    <x v="14"/>
    <n v="614"/>
    <n v="65"/>
    <n v="4"/>
    <n v="2.6"/>
    <n v="406.05700000000002"/>
    <n v="15.943"/>
    <n v="34991.305"/>
    <n v="33596.769999999997"/>
  </r>
  <r>
    <x v="11"/>
    <n v="16"/>
    <x v="15"/>
    <n v="391"/>
    <n v="42"/>
    <n v="2"/>
    <n v="2.1"/>
    <n v="198.11699999999999"/>
    <n v="7.8819999999999997"/>
    <n v="16691.627"/>
    <n v="15787.384"/>
  </r>
  <r>
    <x v="11"/>
    <n v="16"/>
    <x v="16"/>
    <n v="0"/>
    <n v="0"/>
    <n v="2"/>
    <n v="2.1"/>
    <n v="0"/>
    <n v="2"/>
    <n v="0"/>
    <n v="0"/>
  </r>
  <r>
    <x v="11"/>
    <n v="16"/>
    <x v="17"/>
    <n v="0"/>
    <n v="0"/>
    <n v="0"/>
    <n v="2.6"/>
    <n v="0"/>
    <n v="0"/>
    <n v="0"/>
    <n v="0"/>
  </r>
  <r>
    <x v="11"/>
    <n v="16"/>
    <x v="18"/>
    <n v="0"/>
    <n v="0"/>
    <n v="1"/>
    <n v="2.2000000000000002"/>
    <n v="0"/>
    <n v="1"/>
    <n v="0"/>
    <n v="0"/>
  </r>
  <r>
    <x v="11"/>
    <n v="16"/>
    <x v="19"/>
    <n v="0"/>
    <n v="0"/>
    <n v="1"/>
    <n v="1.9"/>
    <n v="0"/>
    <n v="1"/>
    <n v="0"/>
    <n v="0"/>
  </r>
  <r>
    <x v="11"/>
    <n v="16"/>
    <x v="20"/>
    <n v="0"/>
    <n v="0"/>
    <n v="1"/>
    <n v="1.5"/>
    <n v="0"/>
    <n v="1"/>
    <n v="0"/>
    <n v="0"/>
  </r>
  <r>
    <x v="11"/>
    <n v="16"/>
    <x v="21"/>
    <n v="0"/>
    <n v="0"/>
    <n v="1"/>
    <n v="1.8"/>
    <n v="0"/>
    <n v="1"/>
    <n v="0"/>
    <n v="0"/>
  </r>
  <r>
    <x v="11"/>
    <n v="16"/>
    <x v="22"/>
    <n v="0"/>
    <n v="0"/>
    <n v="0"/>
    <n v="2.1"/>
    <n v="0"/>
    <n v="0"/>
    <n v="0"/>
    <n v="0"/>
  </r>
  <r>
    <x v="11"/>
    <n v="16"/>
    <x v="23"/>
    <n v="0"/>
    <n v="0"/>
    <n v="0"/>
    <n v="2.1"/>
    <n v="0"/>
    <n v="0"/>
    <n v="0"/>
    <n v="0"/>
  </r>
  <r>
    <x v="11"/>
    <n v="17"/>
    <x v="0"/>
    <n v="0"/>
    <n v="0"/>
    <n v="0"/>
    <n v="2.1"/>
    <n v="0"/>
    <n v="0"/>
    <n v="0"/>
    <n v="0"/>
  </r>
  <r>
    <x v="11"/>
    <n v="17"/>
    <x v="1"/>
    <n v="0"/>
    <n v="0"/>
    <n v="0"/>
    <n v="2.1"/>
    <n v="0"/>
    <n v="0"/>
    <n v="0"/>
    <n v="0"/>
  </r>
  <r>
    <x v="11"/>
    <n v="17"/>
    <x v="2"/>
    <n v="0"/>
    <n v="0"/>
    <n v="0"/>
    <n v="2.1"/>
    <n v="0"/>
    <n v="0"/>
    <n v="0"/>
    <n v="0"/>
  </r>
  <r>
    <x v="11"/>
    <n v="17"/>
    <x v="3"/>
    <n v="0"/>
    <n v="0"/>
    <n v="0"/>
    <n v="2.1"/>
    <n v="0"/>
    <n v="0"/>
    <n v="0"/>
    <n v="0"/>
  </r>
  <r>
    <x v="11"/>
    <n v="17"/>
    <x v="4"/>
    <n v="0"/>
    <n v="0"/>
    <n v="1"/>
    <n v="2.6"/>
    <n v="0"/>
    <n v="1"/>
    <n v="0"/>
    <n v="0"/>
  </r>
  <r>
    <x v="11"/>
    <n v="17"/>
    <x v="5"/>
    <n v="0"/>
    <n v="0"/>
    <n v="1"/>
    <n v="2.1"/>
    <n v="0"/>
    <n v="1"/>
    <n v="0"/>
    <n v="0"/>
  </r>
  <r>
    <x v="11"/>
    <n v="17"/>
    <x v="6"/>
    <n v="0"/>
    <n v="0"/>
    <n v="1"/>
    <n v="1.5"/>
    <n v="0"/>
    <n v="1"/>
    <n v="0"/>
    <n v="0"/>
  </r>
  <r>
    <x v="11"/>
    <n v="17"/>
    <x v="7"/>
    <n v="0"/>
    <n v="2"/>
    <n v="1"/>
    <n v="2.6"/>
    <n v="1.887"/>
    <n v="-1.3819999999999999"/>
    <n v="182.44399999999999"/>
    <n v="0"/>
  </r>
  <r>
    <x v="11"/>
    <n v="17"/>
    <x v="8"/>
    <n v="0"/>
    <n v="25"/>
    <n v="1"/>
    <n v="2.1"/>
    <n v="23.664000000000001"/>
    <n v="-0.85699999999999998"/>
    <n v="2282.3870000000002"/>
    <n v="1683.884"/>
  </r>
  <r>
    <x v="11"/>
    <n v="17"/>
    <x v="9"/>
    <n v="0"/>
    <n v="48"/>
    <n v="1"/>
    <n v="2.1"/>
    <n v="45.499000000000002"/>
    <n v="-2.7E-2"/>
    <n v="4373.2219999999998"/>
    <n v="3734.7440000000001"/>
  </r>
  <r>
    <x v="11"/>
    <n v="17"/>
    <x v="10"/>
    <n v="0"/>
    <n v="70"/>
    <n v="1"/>
    <n v="1.5"/>
    <n v="66.430000000000007"/>
    <n v="0.73"/>
    <n v="6364.6210000000001"/>
    <n v="5686.6840000000002"/>
  </r>
  <r>
    <x v="11"/>
    <n v="17"/>
    <x v="11"/>
    <n v="0"/>
    <n v="92"/>
    <n v="2"/>
    <n v="3.1"/>
    <n v="88.298000000000002"/>
    <n v="2.536"/>
    <n v="8395.33"/>
    <n v="7675.7629999999999"/>
  </r>
  <r>
    <x v="11"/>
    <n v="17"/>
    <x v="12"/>
    <n v="0"/>
    <n v="88"/>
    <n v="2"/>
    <n v="3.6"/>
    <n v="84.272000000000006"/>
    <n v="2.4809999999999999"/>
    <n v="8014.4390000000003"/>
    <n v="7302.7879999999996"/>
  </r>
  <r>
    <x v="11"/>
    <n v="17"/>
    <x v="13"/>
    <n v="0"/>
    <n v="73"/>
    <n v="3"/>
    <n v="2.6"/>
    <n v="69.460999999999999"/>
    <n v="3.085"/>
    <n v="6588.9189999999999"/>
    <n v="5906.4530000000004"/>
  </r>
  <r>
    <x v="11"/>
    <n v="17"/>
    <x v="14"/>
    <n v="0"/>
    <n v="36"/>
    <n v="3"/>
    <n v="1.5"/>
    <n v="34.098999999999997"/>
    <n v="1.756"/>
    <n v="3252.8690000000001"/>
    <n v="2635.9960000000001"/>
  </r>
  <r>
    <x v="11"/>
    <n v="17"/>
    <x v="15"/>
    <n v="0"/>
    <n v="29"/>
    <n v="4"/>
    <n v="2.1"/>
    <n v="27.475999999999999"/>
    <n v="2.4820000000000002"/>
    <n v="2613.0360000000001"/>
    <n v="2008.31"/>
  </r>
  <r>
    <x v="11"/>
    <n v="17"/>
    <x v="16"/>
    <n v="0"/>
    <n v="0"/>
    <n v="4"/>
    <n v="2.6"/>
    <n v="0"/>
    <n v="4"/>
    <n v="0"/>
    <n v="0"/>
  </r>
  <r>
    <x v="11"/>
    <n v="17"/>
    <x v="17"/>
    <n v="0"/>
    <n v="0"/>
    <n v="5"/>
    <n v="1.5"/>
    <n v="0"/>
    <n v="5"/>
    <n v="0"/>
    <n v="0"/>
  </r>
  <r>
    <x v="11"/>
    <n v="17"/>
    <x v="18"/>
    <n v="0"/>
    <n v="0"/>
    <n v="6"/>
    <n v="2.1"/>
    <n v="0"/>
    <n v="6"/>
    <n v="0"/>
    <n v="0"/>
  </r>
  <r>
    <x v="11"/>
    <n v="17"/>
    <x v="19"/>
    <n v="0"/>
    <n v="0"/>
    <n v="6"/>
    <n v="1.5"/>
    <n v="0"/>
    <n v="6"/>
    <n v="0"/>
    <n v="0"/>
  </r>
  <r>
    <x v="11"/>
    <n v="17"/>
    <x v="20"/>
    <n v="0"/>
    <n v="0"/>
    <n v="7"/>
    <n v="1.8"/>
    <n v="0"/>
    <n v="7"/>
    <n v="0"/>
    <n v="0"/>
  </r>
  <r>
    <x v="11"/>
    <n v="17"/>
    <x v="21"/>
    <n v="0"/>
    <n v="0"/>
    <n v="7"/>
    <n v="2.1"/>
    <n v="0"/>
    <n v="7"/>
    <n v="0"/>
    <n v="0"/>
  </r>
  <r>
    <x v="11"/>
    <n v="17"/>
    <x v="22"/>
    <n v="0"/>
    <n v="0"/>
    <n v="8"/>
    <n v="2.6"/>
    <n v="0"/>
    <n v="8"/>
    <n v="0"/>
    <n v="0"/>
  </r>
  <r>
    <x v="11"/>
    <n v="17"/>
    <x v="23"/>
    <n v="0"/>
    <n v="0"/>
    <n v="7"/>
    <n v="2.1"/>
    <n v="0"/>
    <n v="7"/>
    <n v="0"/>
    <n v="0"/>
  </r>
  <r>
    <x v="11"/>
    <n v="18"/>
    <x v="0"/>
    <n v="0"/>
    <n v="0"/>
    <n v="7"/>
    <n v="2.5"/>
    <n v="0"/>
    <n v="7"/>
    <n v="0"/>
    <n v="0"/>
  </r>
  <r>
    <x v="11"/>
    <n v="18"/>
    <x v="1"/>
    <n v="0"/>
    <n v="0"/>
    <n v="7.1"/>
    <n v="3"/>
    <n v="0"/>
    <n v="7.1"/>
    <n v="0"/>
    <n v="0"/>
  </r>
  <r>
    <x v="11"/>
    <n v="18"/>
    <x v="2"/>
    <n v="0"/>
    <n v="0"/>
    <n v="7"/>
    <n v="3.4"/>
    <n v="0"/>
    <n v="7"/>
    <n v="0"/>
    <n v="0"/>
  </r>
  <r>
    <x v="11"/>
    <n v="18"/>
    <x v="3"/>
    <n v="0"/>
    <n v="0"/>
    <n v="7"/>
    <n v="3.8"/>
    <n v="0"/>
    <n v="7"/>
    <n v="0"/>
    <n v="0"/>
  </r>
  <r>
    <x v="11"/>
    <n v="18"/>
    <x v="4"/>
    <n v="0"/>
    <n v="0"/>
    <n v="6.8"/>
    <n v="4.2"/>
    <n v="0"/>
    <n v="6.8"/>
    <n v="0"/>
    <n v="0"/>
  </r>
  <r>
    <x v="11"/>
    <n v="18"/>
    <x v="5"/>
    <n v="0"/>
    <n v="0"/>
    <n v="7"/>
    <n v="4.7"/>
    <n v="0"/>
    <n v="7"/>
    <n v="0"/>
    <n v="0"/>
  </r>
  <r>
    <x v="11"/>
    <n v="18"/>
    <x v="6"/>
    <n v="0"/>
    <n v="0"/>
    <n v="6"/>
    <n v="5.0999999999999996"/>
    <n v="0"/>
    <n v="6"/>
    <n v="0"/>
    <n v="0"/>
  </r>
  <r>
    <x v="11"/>
    <n v="18"/>
    <x v="7"/>
    <n v="30"/>
    <n v="5"/>
    <n v="4"/>
    <n v="5.7"/>
    <n v="15.739000000000001"/>
    <n v="2.7389999999999999"/>
    <n v="1326.5250000000001"/>
    <n v="745.80100000000004"/>
  </r>
  <r>
    <x v="11"/>
    <n v="18"/>
    <x v="8"/>
    <n v="89"/>
    <n v="77"/>
    <n v="3"/>
    <n v="7.2"/>
    <n v="127.794"/>
    <n v="3.9969999999999999"/>
    <n v="11744.273999999999"/>
    <n v="10952.983"/>
  </r>
  <r>
    <x v="11"/>
    <n v="18"/>
    <x v="9"/>
    <n v="0"/>
    <n v="117"/>
    <n v="3"/>
    <n v="6.2"/>
    <n v="119.35599999999999"/>
    <n v="4.1210000000000004"/>
    <n v="11271.849"/>
    <n v="10490.906999999999"/>
  </r>
  <r>
    <x v="11"/>
    <n v="18"/>
    <x v="10"/>
    <n v="18"/>
    <n v="172"/>
    <n v="4"/>
    <n v="6.2"/>
    <n v="189.904"/>
    <n v="6.5289999999999999"/>
    <n v="17729.740000000002"/>
    <n v="16800.738000000001"/>
  </r>
  <r>
    <x v="11"/>
    <n v="18"/>
    <x v="11"/>
    <n v="102"/>
    <n v="195"/>
    <n v="5"/>
    <n v="4.0999999999999996"/>
    <n v="285.88600000000002"/>
    <n v="10.906000000000001"/>
    <n v="26135.203000000001"/>
    <n v="24992.197"/>
  </r>
  <r>
    <x v="11"/>
    <n v="18"/>
    <x v="12"/>
    <n v="0"/>
    <n v="76"/>
    <n v="6"/>
    <n v="3.1"/>
    <n v="72.144000000000005"/>
    <n v="6.9779999999999998"/>
    <n v="6729.942"/>
    <n v="6044.62"/>
  </r>
  <r>
    <x v="11"/>
    <n v="18"/>
    <x v="13"/>
    <n v="35"/>
    <n v="150"/>
    <n v="8"/>
    <n v="7.2"/>
    <n v="184.334"/>
    <n v="10.156000000000001"/>
    <n v="16914.129000000001"/>
    <n v="16004.61"/>
  </r>
  <r>
    <x v="11"/>
    <n v="18"/>
    <x v="14"/>
    <n v="190"/>
    <n v="116"/>
    <n v="7"/>
    <n v="6.2"/>
    <n v="232.179"/>
    <n v="10.52"/>
    <n v="20880.773000000001"/>
    <n v="19874.365000000002"/>
  </r>
  <r>
    <x v="11"/>
    <n v="18"/>
    <x v="15"/>
    <n v="230"/>
    <n v="47"/>
    <n v="7"/>
    <n v="6.7"/>
    <n v="147.761"/>
    <n v="8.81"/>
    <n v="12675.353999999999"/>
    <n v="11863.441999999999"/>
  </r>
  <r>
    <x v="11"/>
    <n v="18"/>
    <x v="16"/>
    <n v="0"/>
    <n v="0"/>
    <n v="6"/>
    <n v="4.5999999999999996"/>
    <n v="0"/>
    <n v="6"/>
    <n v="0"/>
    <n v="0"/>
  </r>
  <r>
    <x v="11"/>
    <n v="18"/>
    <x v="17"/>
    <n v="0"/>
    <n v="0"/>
    <n v="6"/>
    <n v="5.7"/>
    <n v="0"/>
    <n v="6"/>
    <n v="0"/>
    <n v="0"/>
  </r>
  <r>
    <x v="11"/>
    <n v="18"/>
    <x v="18"/>
    <n v="0"/>
    <n v="0"/>
    <n v="5"/>
    <n v="4.0999999999999996"/>
    <n v="0"/>
    <n v="5"/>
    <n v="0"/>
    <n v="0"/>
  </r>
  <r>
    <x v="11"/>
    <n v="18"/>
    <x v="19"/>
    <n v="0"/>
    <n v="0"/>
    <n v="5"/>
    <n v="6.2"/>
    <n v="0"/>
    <n v="5"/>
    <n v="0"/>
    <n v="0"/>
  </r>
  <r>
    <x v="11"/>
    <n v="18"/>
    <x v="20"/>
    <n v="0"/>
    <n v="0"/>
    <n v="5"/>
    <n v="4.5999999999999996"/>
    <n v="0"/>
    <n v="5"/>
    <n v="0"/>
    <n v="0"/>
  </r>
  <r>
    <x v="11"/>
    <n v="18"/>
    <x v="21"/>
    <n v="0"/>
    <n v="0"/>
    <n v="4"/>
    <n v="1.5"/>
    <n v="0"/>
    <n v="4"/>
    <n v="0"/>
    <n v="0"/>
  </r>
  <r>
    <x v="11"/>
    <n v="18"/>
    <x v="22"/>
    <n v="0"/>
    <n v="0"/>
    <n v="4"/>
    <n v="1.5"/>
    <n v="0"/>
    <n v="4"/>
    <n v="0"/>
    <n v="0"/>
  </r>
  <r>
    <x v="11"/>
    <n v="18"/>
    <x v="23"/>
    <n v="0"/>
    <n v="0"/>
    <n v="4"/>
    <n v="1.8"/>
    <n v="0"/>
    <n v="4"/>
    <n v="0"/>
    <n v="0"/>
  </r>
  <r>
    <x v="11"/>
    <n v="19"/>
    <x v="0"/>
    <n v="0"/>
    <n v="0"/>
    <n v="4"/>
    <n v="2.1"/>
    <n v="0"/>
    <n v="4"/>
    <n v="0"/>
    <n v="0"/>
  </r>
  <r>
    <x v="11"/>
    <n v="19"/>
    <x v="1"/>
    <n v="0"/>
    <n v="0"/>
    <n v="3"/>
    <n v="2.6"/>
    <n v="0"/>
    <n v="3"/>
    <n v="0"/>
    <n v="0"/>
  </r>
  <r>
    <x v="11"/>
    <n v="19"/>
    <x v="2"/>
    <n v="0"/>
    <n v="0"/>
    <n v="4"/>
    <n v="2.6"/>
    <n v="0"/>
    <n v="4"/>
    <n v="0"/>
    <n v="0"/>
  </r>
  <r>
    <x v="11"/>
    <n v="19"/>
    <x v="3"/>
    <n v="0"/>
    <n v="0"/>
    <n v="4"/>
    <n v="3.1"/>
    <n v="0"/>
    <n v="4"/>
    <n v="0"/>
    <n v="0"/>
  </r>
  <r>
    <x v="11"/>
    <n v="19"/>
    <x v="4"/>
    <n v="0"/>
    <n v="0"/>
    <n v="4"/>
    <n v="2.6"/>
    <n v="0"/>
    <n v="4"/>
    <n v="0"/>
    <n v="0"/>
  </r>
  <r>
    <x v="11"/>
    <n v="19"/>
    <x v="5"/>
    <n v="0"/>
    <n v="0"/>
    <n v="4"/>
    <n v="2.6"/>
    <n v="0"/>
    <n v="4"/>
    <n v="0"/>
    <n v="0"/>
  </r>
  <r>
    <x v="11"/>
    <n v="19"/>
    <x v="6"/>
    <n v="0"/>
    <n v="0"/>
    <n v="4"/>
    <n v="3.1"/>
    <n v="0"/>
    <n v="4"/>
    <n v="0"/>
    <n v="0"/>
  </r>
  <r>
    <x v="11"/>
    <n v="19"/>
    <x v="7"/>
    <n v="130"/>
    <n v="4"/>
    <n v="4"/>
    <n v="3.1"/>
    <n v="39.450000000000003"/>
    <n v="2.8879999999999999"/>
    <n v="3014.0619999999999"/>
    <n v="2401.7399999999998"/>
  </r>
  <r>
    <x v="11"/>
    <n v="19"/>
    <x v="8"/>
    <n v="396"/>
    <n v="74"/>
    <n v="6"/>
    <n v="2.1"/>
    <n v="258.41000000000003"/>
    <n v="11.907999999999999"/>
    <n v="22160.168000000001"/>
    <n v="21121.366999999998"/>
  </r>
  <r>
    <x v="11"/>
    <n v="19"/>
    <x v="9"/>
    <n v="475"/>
    <n v="105"/>
    <n v="6"/>
    <n v="4.0999999999999996"/>
    <n v="398.93099999999998"/>
    <n v="14.973000000000001"/>
    <n v="35023.707000000002"/>
    <n v="33628.203000000001"/>
  </r>
  <r>
    <x v="11"/>
    <n v="19"/>
    <x v="10"/>
    <n v="427"/>
    <n v="149"/>
    <n v="7"/>
    <n v="4.5999999999999996"/>
    <n v="468.91699999999997"/>
    <n v="17.422000000000001"/>
    <n v="41312.082000000002"/>
    <n v="39721.68"/>
  </r>
  <r>
    <x v="11"/>
    <n v="19"/>
    <x v="11"/>
    <n v="193"/>
    <n v="224"/>
    <n v="7"/>
    <n v="4.0999999999999996"/>
    <n v="396.93400000000003"/>
    <n v="16.562000000000001"/>
    <n v="35342.824000000001"/>
    <n v="33937.754000000001"/>
  </r>
  <r>
    <x v="11"/>
    <n v="19"/>
    <x v="12"/>
    <n v="263"/>
    <n v="191"/>
    <n v="7"/>
    <n v="4.0999999999999996"/>
    <n v="412.69400000000002"/>
    <n v="16.741"/>
    <n v="36656.288999999997"/>
    <n v="35211.480000000003"/>
  </r>
  <r>
    <x v="11"/>
    <n v="19"/>
    <x v="13"/>
    <n v="495"/>
    <n v="141"/>
    <n v="8"/>
    <n v="3.1"/>
    <n v="491.625"/>
    <n v="21.068999999999999"/>
    <n v="42462.32"/>
    <n v="40834.809000000001"/>
  </r>
  <r>
    <x v="11"/>
    <n v="19"/>
    <x v="14"/>
    <n v="534"/>
    <n v="76"/>
    <n v="8"/>
    <n v="3.1"/>
    <n v="378.81700000000001"/>
    <n v="18.288"/>
    <n v="32401.763999999999"/>
    <n v="31083.541000000001"/>
  </r>
  <r>
    <x v="11"/>
    <n v="19"/>
    <x v="15"/>
    <n v="387"/>
    <n v="42"/>
    <n v="8"/>
    <n v="2.8"/>
    <n v="198.33799999999999"/>
    <n v="13.096"/>
    <n v="16368.322"/>
    <n v="15471.716"/>
  </r>
  <r>
    <x v="11"/>
    <n v="19"/>
    <x v="16"/>
    <n v="0"/>
    <n v="0"/>
    <n v="4"/>
    <n v="2.4"/>
    <n v="0"/>
    <n v="4"/>
    <n v="0"/>
    <n v="0"/>
  </r>
  <r>
    <x v="11"/>
    <n v="19"/>
    <x v="17"/>
    <n v="0"/>
    <n v="0"/>
    <n v="2"/>
    <n v="2.1"/>
    <n v="0"/>
    <n v="2"/>
    <n v="0"/>
    <n v="0"/>
  </r>
  <r>
    <x v="11"/>
    <n v="19"/>
    <x v="18"/>
    <n v="0"/>
    <n v="0"/>
    <n v="2"/>
    <n v="2.1"/>
    <n v="0"/>
    <n v="2"/>
    <n v="0"/>
    <n v="0"/>
  </r>
  <r>
    <x v="11"/>
    <n v="19"/>
    <x v="19"/>
    <n v="0"/>
    <n v="0"/>
    <n v="1"/>
    <n v="2"/>
    <n v="0"/>
    <n v="1"/>
    <n v="0"/>
    <n v="0"/>
  </r>
  <r>
    <x v="11"/>
    <n v="19"/>
    <x v="20"/>
    <n v="0"/>
    <n v="0"/>
    <n v="0"/>
    <n v="2"/>
    <n v="0"/>
    <n v="0"/>
    <n v="0"/>
    <n v="0"/>
  </r>
  <r>
    <x v="11"/>
    <n v="19"/>
    <x v="21"/>
    <n v="0"/>
    <n v="0"/>
    <n v="-1"/>
    <n v="1.9"/>
    <n v="0"/>
    <n v="-1"/>
    <n v="0"/>
    <n v="0"/>
  </r>
  <r>
    <x v="11"/>
    <n v="19"/>
    <x v="22"/>
    <n v="0"/>
    <n v="0"/>
    <n v="-1"/>
    <n v="1.9"/>
    <n v="0"/>
    <n v="-1"/>
    <n v="0"/>
    <n v="0"/>
  </r>
  <r>
    <x v="11"/>
    <n v="19"/>
    <x v="23"/>
    <n v="0"/>
    <n v="0"/>
    <n v="1"/>
    <n v="1.8"/>
    <n v="0"/>
    <n v="1"/>
    <n v="0"/>
    <n v="0"/>
  </r>
  <r>
    <x v="11"/>
    <n v="20"/>
    <x v="0"/>
    <n v="0"/>
    <n v="0"/>
    <n v="1"/>
    <n v="1.8"/>
    <n v="0"/>
    <n v="1"/>
    <n v="0"/>
    <n v="0"/>
  </r>
  <r>
    <x v="11"/>
    <n v="20"/>
    <x v="1"/>
    <n v="0"/>
    <n v="0"/>
    <n v="1.1000000000000001"/>
    <n v="1.7"/>
    <n v="0"/>
    <n v="1.1000000000000001"/>
    <n v="0"/>
    <n v="0"/>
  </r>
  <r>
    <x v="11"/>
    <n v="20"/>
    <x v="2"/>
    <n v="0"/>
    <n v="0"/>
    <n v="1"/>
    <n v="1.7"/>
    <n v="0"/>
    <n v="1"/>
    <n v="0"/>
    <n v="0"/>
  </r>
  <r>
    <x v="11"/>
    <n v="20"/>
    <x v="3"/>
    <n v="0"/>
    <n v="0"/>
    <n v="2"/>
    <n v="1.6"/>
    <n v="0"/>
    <n v="2"/>
    <n v="0"/>
    <n v="0"/>
  </r>
  <r>
    <x v="11"/>
    <n v="20"/>
    <x v="4"/>
    <n v="0"/>
    <n v="0"/>
    <n v="2"/>
    <n v="1.6"/>
    <n v="0"/>
    <n v="2"/>
    <n v="0"/>
    <n v="0"/>
  </r>
  <r>
    <x v="11"/>
    <n v="20"/>
    <x v="5"/>
    <n v="0"/>
    <n v="0"/>
    <n v="0"/>
    <n v="1.5"/>
    <n v="0"/>
    <n v="0"/>
    <n v="0"/>
    <n v="0"/>
  </r>
  <r>
    <x v="11"/>
    <n v="20"/>
    <x v="6"/>
    <n v="0"/>
    <n v="0"/>
    <n v="1"/>
    <n v="2.6"/>
    <n v="0"/>
    <n v="1"/>
    <n v="0"/>
    <n v="0"/>
  </r>
  <r>
    <x v="11"/>
    <n v="20"/>
    <x v="7"/>
    <n v="151"/>
    <n v="4"/>
    <n v="3"/>
    <n v="3.6"/>
    <n v="44.597999999999999"/>
    <n v="2.0859999999999999"/>
    <n v="3395.0360000000001"/>
    <n v="2775.4459999999999"/>
  </r>
  <r>
    <x v="11"/>
    <n v="20"/>
    <x v="8"/>
    <n v="472"/>
    <n v="70"/>
    <n v="6"/>
    <n v="4.5999999999999996"/>
    <n v="283.75799999999998"/>
    <n v="11.087999999999999"/>
    <n v="24278.287"/>
    <n v="23184.631000000001"/>
  </r>
  <r>
    <x v="11"/>
    <n v="20"/>
    <x v="9"/>
    <n v="544"/>
    <n v="106"/>
    <n v="6"/>
    <n v="6.2"/>
    <n v="437.72"/>
    <n v="13.815"/>
    <n v="38579.379000000001"/>
    <n v="37075.324000000001"/>
  </r>
  <r>
    <x v="11"/>
    <n v="20"/>
    <x v="10"/>
    <n v="403"/>
    <n v="152"/>
    <n v="7"/>
    <n v="5.0999999999999996"/>
    <n v="456.15100000000001"/>
    <n v="16.593"/>
    <n v="40349.550999999999"/>
    <n v="38789.851999999999"/>
  </r>
  <r>
    <x v="11"/>
    <n v="20"/>
    <x v="11"/>
    <n v="518"/>
    <n v="147"/>
    <n v="7"/>
    <n v="6.7"/>
    <n v="553.16"/>
    <n v="16.939"/>
    <n v="48978.387000000002"/>
    <n v="47132.144999999997"/>
  </r>
  <r>
    <x v="11"/>
    <n v="20"/>
    <x v="12"/>
    <n v="287"/>
    <n v="198"/>
    <n v="6"/>
    <n v="6.2"/>
    <n v="438.12299999999999"/>
    <n v="14.315"/>
    <n v="39335.938000000002"/>
    <n v="37808.233999999997"/>
  </r>
  <r>
    <x v="11"/>
    <n v="20"/>
    <x v="13"/>
    <n v="0"/>
    <n v="62"/>
    <n v="5"/>
    <n v="7.2"/>
    <n v="58.814"/>
    <n v="5.3860000000000001"/>
    <n v="5524.2939999999999"/>
    <n v="4863.1719999999996"/>
  </r>
  <r>
    <x v="11"/>
    <n v="20"/>
    <x v="14"/>
    <n v="437"/>
    <n v="122"/>
    <n v="6"/>
    <n v="7.7"/>
    <n v="379.27300000000002"/>
    <n v="11.46"/>
    <n v="33681.917999999998"/>
    <n v="32326.256000000001"/>
  </r>
  <r>
    <x v="11"/>
    <n v="20"/>
    <x v="15"/>
    <n v="409"/>
    <n v="39"/>
    <n v="4"/>
    <n v="5.0999999999999996"/>
    <n v="203.56299999999999"/>
    <n v="7.7750000000000004"/>
    <n v="17153.363000000001"/>
    <n v="16238.153"/>
  </r>
  <r>
    <x v="11"/>
    <n v="20"/>
    <x v="16"/>
    <n v="0"/>
    <n v="0"/>
    <n v="3"/>
    <n v="4.5999999999999996"/>
    <n v="0"/>
    <n v="3"/>
    <n v="0"/>
    <n v="0"/>
  </r>
  <r>
    <x v="11"/>
    <n v="20"/>
    <x v="17"/>
    <n v="0"/>
    <n v="0"/>
    <n v="3"/>
    <n v="5.7"/>
    <n v="0"/>
    <n v="3"/>
    <n v="0"/>
    <n v="0"/>
  </r>
  <r>
    <x v="11"/>
    <n v="20"/>
    <x v="18"/>
    <n v="0"/>
    <n v="0"/>
    <n v="2"/>
    <n v="5.0999999999999996"/>
    <n v="0"/>
    <n v="2"/>
    <n v="0"/>
    <n v="0"/>
  </r>
  <r>
    <x v="11"/>
    <n v="20"/>
    <x v="19"/>
    <n v="0"/>
    <n v="0"/>
    <n v="2"/>
    <n v="4.5999999999999996"/>
    <n v="0"/>
    <n v="2"/>
    <n v="0"/>
    <n v="0"/>
  </r>
  <r>
    <x v="11"/>
    <n v="20"/>
    <x v="20"/>
    <n v="0"/>
    <n v="0"/>
    <n v="2"/>
    <n v="5.0999999999999996"/>
    <n v="0"/>
    <n v="2"/>
    <n v="0"/>
    <n v="0"/>
  </r>
  <r>
    <x v="11"/>
    <n v="20"/>
    <x v="21"/>
    <n v="0"/>
    <n v="0"/>
    <n v="2"/>
    <n v="4.0999999999999996"/>
    <n v="0"/>
    <n v="2"/>
    <n v="0"/>
    <n v="0"/>
  </r>
  <r>
    <x v="11"/>
    <n v="20"/>
    <x v="22"/>
    <n v="0"/>
    <n v="0"/>
    <n v="2"/>
    <n v="4.5999999999999996"/>
    <n v="0"/>
    <n v="2"/>
    <n v="0"/>
    <n v="0"/>
  </r>
  <r>
    <x v="11"/>
    <n v="20"/>
    <x v="23"/>
    <n v="0"/>
    <n v="0"/>
    <n v="2"/>
    <n v="4.5999999999999996"/>
    <n v="0"/>
    <n v="2"/>
    <n v="0"/>
    <n v="0"/>
  </r>
  <r>
    <x v="11"/>
    <n v="21"/>
    <x v="0"/>
    <n v="0"/>
    <n v="0"/>
    <n v="3"/>
    <n v="5.0999999999999996"/>
    <n v="0"/>
    <n v="3"/>
    <n v="0"/>
    <n v="0"/>
  </r>
  <r>
    <x v="11"/>
    <n v="21"/>
    <x v="1"/>
    <n v="0"/>
    <n v="0"/>
    <n v="3"/>
    <n v="7.2"/>
    <n v="0"/>
    <n v="3"/>
    <n v="0"/>
    <n v="0"/>
  </r>
  <r>
    <x v="11"/>
    <n v="21"/>
    <x v="2"/>
    <n v="0"/>
    <n v="0"/>
    <n v="3"/>
    <n v="5.7"/>
    <n v="0"/>
    <n v="3"/>
    <n v="0"/>
    <n v="0"/>
  </r>
  <r>
    <x v="11"/>
    <n v="21"/>
    <x v="3"/>
    <n v="0"/>
    <n v="0"/>
    <n v="3"/>
    <n v="5.0999999999999996"/>
    <n v="0"/>
    <n v="3"/>
    <n v="0"/>
    <n v="0"/>
  </r>
  <r>
    <x v="11"/>
    <n v="21"/>
    <x v="4"/>
    <n v="0"/>
    <n v="0"/>
    <n v="3"/>
    <n v="4.5999999999999996"/>
    <n v="0"/>
    <n v="3"/>
    <n v="0"/>
    <n v="0"/>
  </r>
  <r>
    <x v="11"/>
    <n v="21"/>
    <x v="5"/>
    <n v="0"/>
    <n v="0"/>
    <n v="2"/>
    <n v="3.1"/>
    <n v="0"/>
    <n v="2"/>
    <n v="0"/>
    <n v="0"/>
  </r>
  <r>
    <x v="11"/>
    <n v="21"/>
    <x v="6"/>
    <n v="0"/>
    <n v="0"/>
    <n v="2"/>
    <n v="6.2"/>
    <n v="0"/>
    <n v="2"/>
    <n v="0"/>
    <n v="0"/>
  </r>
  <r>
    <x v="11"/>
    <n v="21"/>
    <x v="7"/>
    <n v="0"/>
    <n v="3"/>
    <n v="2"/>
    <n v="5.0999999999999996"/>
    <n v="2.8319999999999999"/>
    <n v="0.33700000000000002"/>
    <n v="271.774"/>
    <n v="0"/>
  </r>
  <r>
    <x v="11"/>
    <n v="21"/>
    <x v="8"/>
    <n v="0"/>
    <n v="60"/>
    <n v="2"/>
    <n v="4.0999999999999996"/>
    <n v="60.665999999999997"/>
    <n v="1.5740000000000001"/>
    <n v="5791.7060000000001"/>
    <n v="5125.259"/>
  </r>
  <r>
    <x v="11"/>
    <n v="21"/>
    <x v="9"/>
    <n v="106"/>
    <n v="147"/>
    <n v="2"/>
    <n v="5.7"/>
    <n v="230.64599999999999"/>
    <n v="5.3920000000000003"/>
    <n v="21451.396000000001"/>
    <n v="20430.609"/>
  </r>
  <r>
    <x v="11"/>
    <n v="21"/>
    <x v="10"/>
    <n v="293"/>
    <n v="163"/>
    <n v="3"/>
    <n v="5.7"/>
    <n v="387.928"/>
    <n v="10.061"/>
    <n v="35381.43"/>
    <n v="33975.199000000001"/>
  </r>
  <r>
    <x v="11"/>
    <n v="21"/>
    <x v="11"/>
    <n v="326"/>
    <n v="180"/>
    <n v="4"/>
    <n v="3.1"/>
    <n v="445.85"/>
    <n v="15.801"/>
    <n v="39750.214999999997"/>
    <n v="38209.476999999999"/>
  </r>
  <r>
    <x v="11"/>
    <n v="21"/>
    <x v="12"/>
    <n v="197"/>
    <n v="200"/>
    <n v="4"/>
    <n v="6.7"/>
    <n v="368.11700000000002"/>
    <n v="10.361000000000001"/>
    <n v="33672.487999999998"/>
    <n v="32317.103999999999"/>
  </r>
  <r>
    <x v="11"/>
    <n v="21"/>
    <x v="13"/>
    <n v="566"/>
    <n v="143"/>
    <n v="4"/>
    <n v="8.1999999999999993"/>
    <n v="539.70600000000002"/>
    <n v="12.335000000000001"/>
    <n v="48471.144999999997"/>
    <n v="46642.449000000001"/>
  </r>
  <r>
    <x v="11"/>
    <n v="21"/>
    <x v="14"/>
    <n v="138"/>
    <n v="114"/>
    <n v="3"/>
    <n v="5.7"/>
    <n v="203.124"/>
    <n v="6.8010000000000002"/>
    <n v="18638.651999999998"/>
    <n v="17687.669999999998"/>
  </r>
  <r>
    <x v="11"/>
    <n v="21"/>
    <x v="15"/>
    <n v="247"/>
    <n v="62"/>
    <n v="3"/>
    <n v="6.7"/>
    <n v="172.49700000000001"/>
    <n v="5.2069999999999999"/>
    <n v="15138.453"/>
    <n v="14270.569"/>
  </r>
  <r>
    <x v="11"/>
    <n v="21"/>
    <x v="16"/>
    <n v="0"/>
    <n v="0"/>
    <n v="2"/>
    <n v="6.7"/>
    <n v="0"/>
    <n v="2"/>
    <n v="0"/>
    <n v="0"/>
  </r>
  <r>
    <x v="11"/>
    <n v="21"/>
    <x v="17"/>
    <n v="0"/>
    <n v="0"/>
    <n v="1"/>
    <n v="5.0999999999999996"/>
    <n v="0"/>
    <n v="1"/>
    <n v="0"/>
    <n v="0"/>
  </r>
  <r>
    <x v="11"/>
    <n v="21"/>
    <x v="18"/>
    <n v="0"/>
    <n v="0"/>
    <n v="1"/>
    <n v="4.5999999999999996"/>
    <n v="0"/>
    <n v="1"/>
    <n v="0"/>
    <n v="0"/>
  </r>
  <r>
    <x v="11"/>
    <n v="21"/>
    <x v="19"/>
    <n v="0"/>
    <n v="0"/>
    <n v="-1"/>
    <n v="3.6"/>
    <n v="0"/>
    <n v="-1"/>
    <n v="0"/>
    <n v="0"/>
  </r>
  <r>
    <x v="11"/>
    <n v="21"/>
    <x v="20"/>
    <n v="0"/>
    <n v="0"/>
    <n v="-1"/>
    <n v="3.1"/>
    <n v="0"/>
    <n v="-1"/>
    <n v="0"/>
    <n v="0"/>
  </r>
  <r>
    <x v="11"/>
    <n v="21"/>
    <x v="21"/>
    <n v="0"/>
    <n v="0"/>
    <n v="-1"/>
    <n v="2.1"/>
    <n v="0"/>
    <n v="-1"/>
    <n v="0"/>
    <n v="0"/>
  </r>
  <r>
    <x v="11"/>
    <n v="21"/>
    <x v="22"/>
    <n v="0"/>
    <n v="0"/>
    <n v="-2"/>
    <n v="2.6"/>
    <n v="0"/>
    <n v="-2"/>
    <n v="0"/>
    <n v="0"/>
  </r>
  <r>
    <x v="11"/>
    <n v="21"/>
    <x v="23"/>
    <n v="0"/>
    <n v="0"/>
    <n v="-2"/>
    <n v="2.1"/>
    <n v="0"/>
    <n v="-2"/>
    <n v="0"/>
    <n v="0"/>
  </r>
  <r>
    <x v="11"/>
    <n v="22"/>
    <x v="0"/>
    <n v="0"/>
    <n v="0"/>
    <n v="-2"/>
    <n v="1.5"/>
    <n v="0"/>
    <n v="-2"/>
    <n v="0"/>
    <n v="0"/>
  </r>
  <r>
    <x v="11"/>
    <n v="22"/>
    <x v="1"/>
    <n v="0"/>
    <n v="0"/>
    <n v="-2"/>
    <n v="1.8"/>
    <n v="0"/>
    <n v="-2"/>
    <n v="0"/>
    <n v="0"/>
  </r>
  <r>
    <x v="11"/>
    <n v="22"/>
    <x v="2"/>
    <n v="0"/>
    <n v="0"/>
    <n v="-3"/>
    <n v="2.1"/>
    <n v="0"/>
    <n v="-3"/>
    <n v="0"/>
    <n v="0"/>
  </r>
  <r>
    <x v="11"/>
    <n v="22"/>
    <x v="3"/>
    <n v="0"/>
    <n v="0"/>
    <n v="-2"/>
    <n v="3.6"/>
    <n v="0"/>
    <n v="-2"/>
    <n v="0"/>
    <n v="0"/>
  </r>
  <r>
    <x v="11"/>
    <n v="22"/>
    <x v="4"/>
    <n v="0"/>
    <n v="0"/>
    <n v="-3"/>
    <n v="1.5"/>
    <n v="0"/>
    <n v="-3"/>
    <n v="0"/>
    <n v="0"/>
  </r>
  <r>
    <x v="11"/>
    <n v="22"/>
    <x v="5"/>
    <n v="0"/>
    <n v="0"/>
    <n v="-4"/>
    <n v="2.2000000000000002"/>
    <n v="0"/>
    <n v="-4"/>
    <n v="0"/>
    <n v="0"/>
  </r>
  <r>
    <x v="11"/>
    <n v="22"/>
    <x v="6"/>
    <n v="0"/>
    <n v="0"/>
    <n v="-6"/>
    <n v="2.8"/>
    <n v="0"/>
    <n v="-6"/>
    <n v="0"/>
    <n v="0"/>
  </r>
  <r>
    <x v="11"/>
    <n v="22"/>
    <x v="7"/>
    <n v="148"/>
    <n v="3"/>
    <n v="-6"/>
    <n v="3.5"/>
    <n v="41.941000000000003"/>
    <n v="-7.0609999999999999"/>
    <n v="3279.1480000000001"/>
    <n v="2661.7730000000001"/>
  </r>
  <r>
    <x v="11"/>
    <n v="22"/>
    <x v="8"/>
    <n v="480"/>
    <n v="71"/>
    <n v="-2"/>
    <n v="4.0999999999999996"/>
    <n v="286.74299999999999"/>
    <n v="3.4430000000000001"/>
    <n v="25331.625"/>
    <n v="24210.118999999999"/>
  </r>
  <r>
    <x v="11"/>
    <n v="22"/>
    <x v="9"/>
    <n v="626"/>
    <n v="90"/>
    <n v="0"/>
    <n v="4.5999999999999996"/>
    <n v="465.38299999999998"/>
    <n v="10.02"/>
    <n v="41606.472999999998"/>
    <n v="40006.612999999998"/>
  </r>
  <r>
    <x v="11"/>
    <n v="22"/>
    <x v="10"/>
    <n v="684"/>
    <n v="97"/>
    <n v="1"/>
    <n v="4.5999999999999996"/>
    <n v="580.94200000000001"/>
    <n v="14.227"/>
    <n v="51748.023000000001"/>
    <n v="49804.43"/>
  </r>
  <r>
    <x v="11"/>
    <n v="22"/>
    <x v="11"/>
    <n v="754"/>
    <n v="91"/>
    <n v="1"/>
    <n v="5.7"/>
    <n v="659.45799999999997"/>
    <n v="14.465"/>
    <n v="58937.57"/>
    <n v="56729.059000000001"/>
  </r>
  <r>
    <x v="11"/>
    <n v="22"/>
    <x v="12"/>
    <n v="782"/>
    <n v="86"/>
    <n v="3"/>
    <n v="5.7"/>
    <n v="663.99599999999998"/>
    <n v="16.727"/>
    <n v="58693.766000000003"/>
    <n v="56494.527000000002"/>
  </r>
  <r>
    <x v="11"/>
    <n v="22"/>
    <x v="13"/>
    <n v="743"/>
    <n v="78"/>
    <n v="3"/>
    <n v="4.0999999999999996"/>
    <n v="581.52300000000002"/>
    <n v="17.763999999999999"/>
    <n v="50810.93"/>
    <n v="48900.565999999999"/>
  </r>
  <r>
    <x v="11"/>
    <n v="22"/>
    <x v="14"/>
    <n v="627"/>
    <n v="65"/>
    <n v="3.2"/>
    <n v="3.6"/>
    <n v="416.67599999999999"/>
    <n v="14.3"/>
    <n v="36218.663999999997"/>
    <n v="34787.160000000003"/>
  </r>
  <r>
    <x v="11"/>
    <n v="22"/>
    <x v="15"/>
    <n v="442"/>
    <n v="39"/>
    <n v="3"/>
    <n v="3.1"/>
    <n v="216.60300000000001"/>
    <n v="8.5649999999999995"/>
    <n v="18177.259999999998"/>
    <n v="17237.471000000001"/>
  </r>
  <r>
    <x v="11"/>
    <n v="22"/>
    <x v="16"/>
    <n v="0"/>
    <n v="0"/>
    <n v="1"/>
    <n v="2.1"/>
    <n v="0"/>
    <n v="1"/>
    <n v="0"/>
    <n v="0"/>
  </r>
  <r>
    <x v="11"/>
    <n v="22"/>
    <x v="17"/>
    <n v="0"/>
    <n v="0"/>
    <n v="-1"/>
    <n v="2.1"/>
    <n v="0"/>
    <n v="-1"/>
    <n v="0"/>
    <n v="0"/>
  </r>
  <r>
    <x v="11"/>
    <n v="22"/>
    <x v="18"/>
    <n v="0"/>
    <n v="0"/>
    <n v="-3"/>
    <n v="2.1"/>
    <n v="0"/>
    <n v="-3"/>
    <n v="0"/>
    <n v="0"/>
  </r>
  <r>
    <x v="11"/>
    <n v="22"/>
    <x v="19"/>
    <n v="0"/>
    <n v="0"/>
    <n v="-3"/>
    <n v="2.1"/>
    <n v="0"/>
    <n v="-3"/>
    <n v="0"/>
    <n v="0"/>
  </r>
  <r>
    <x v="11"/>
    <n v="22"/>
    <x v="20"/>
    <n v="0"/>
    <n v="0"/>
    <n v="-4"/>
    <n v="2.1"/>
    <n v="0"/>
    <n v="-4"/>
    <n v="0"/>
    <n v="0"/>
  </r>
  <r>
    <x v="11"/>
    <n v="22"/>
    <x v="21"/>
    <n v="0"/>
    <n v="0"/>
    <n v="-4"/>
    <n v="2.1"/>
    <n v="0"/>
    <n v="-4"/>
    <n v="0"/>
    <n v="0"/>
  </r>
  <r>
    <x v="11"/>
    <n v="22"/>
    <x v="22"/>
    <n v="0"/>
    <n v="0"/>
    <n v="-5"/>
    <n v="2.1"/>
    <n v="0"/>
    <n v="-5"/>
    <n v="0"/>
    <n v="0"/>
  </r>
  <r>
    <x v="11"/>
    <n v="22"/>
    <x v="23"/>
    <n v="0"/>
    <n v="0"/>
    <n v="-6"/>
    <n v="1.9"/>
    <n v="0"/>
    <n v="-6"/>
    <n v="0"/>
    <n v="0"/>
  </r>
  <r>
    <x v="11"/>
    <n v="23"/>
    <x v="0"/>
    <n v="0"/>
    <n v="0"/>
    <n v="-5"/>
    <n v="1.7"/>
    <n v="0"/>
    <n v="-5"/>
    <n v="0"/>
    <n v="0"/>
  </r>
  <r>
    <x v="11"/>
    <n v="23"/>
    <x v="1"/>
    <n v="0"/>
    <n v="0"/>
    <n v="-6"/>
    <n v="3.6"/>
    <n v="0"/>
    <n v="-6"/>
    <n v="0"/>
    <n v="0"/>
  </r>
  <r>
    <x v="11"/>
    <n v="23"/>
    <x v="2"/>
    <n v="0"/>
    <n v="0"/>
    <n v="-6"/>
    <n v="1.3"/>
    <n v="0"/>
    <n v="-6"/>
    <n v="0"/>
    <n v="0"/>
  </r>
  <r>
    <x v="11"/>
    <n v="23"/>
    <x v="3"/>
    <n v="0"/>
    <n v="0"/>
    <n v="-6"/>
    <n v="1.1000000000000001"/>
    <n v="0"/>
    <n v="-6"/>
    <n v="0"/>
    <n v="0"/>
  </r>
  <r>
    <x v="11"/>
    <n v="23"/>
    <x v="4"/>
    <n v="0"/>
    <n v="0"/>
    <n v="-7"/>
    <n v="0.9"/>
    <n v="0"/>
    <n v="-7"/>
    <n v="0"/>
    <n v="0"/>
  </r>
  <r>
    <x v="11"/>
    <n v="23"/>
    <x v="5"/>
    <n v="0"/>
    <n v="0"/>
    <n v="-7"/>
    <n v="0.7"/>
    <n v="0"/>
    <n v="-7"/>
    <n v="0"/>
    <n v="0"/>
  </r>
  <r>
    <x v="11"/>
    <n v="23"/>
    <x v="6"/>
    <n v="0"/>
    <n v="0"/>
    <n v="-8"/>
    <n v="2"/>
    <n v="0"/>
    <n v="-8"/>
    <n v="0"/>
    <n v="0"/>
  </r>
  <r>
    <x v="11"/>
    <n v="23"/>
    <x v="7"/>
    <n v="137"/>
    <n v="3"/>
    <n v="-8"/>
    <n v="3.4"/>
    <n v="39.081000000000003"/>
    <n v="-9.1639999999999997"/>
    <n v="3086.1309999999999"/>
    <n v="2472.4380000000001"/>
  </r>
  <r>
    <x v="11"/>
    <n v="23"/>
    <x v="8"/>
    <n v="453"/>
    <n v="68"/>
    <n v="-5"/>
    <n v="3.2"/>
    <n v="271.89"/>
    <n v="0.629"/>
    <n v="24308.199000000001"/>
    <n v="23213.758000000002"/>
  </r>
  <r>
    <x v="11"/>
    <n v="23"/>
    <x v="9"/>
    <n v="583"/>
    <n v="96"/>
    <n v="-1"/>
    <n v="5.6"/>
    <n v="447.12700000000001"/>
    <n v="7.4630000000000001"/>
    <n v="40454.288999999997"/>
    <n v="38891.266000000003"/>
  </r>
  <r>
    <x v="11"/>
    <n v="23"/>
    <x v="10"/>
    <n v="690"/>
    <n v="95"/>
    <n v="3"/>
    <n v="5.0999999999999996"/>
    <n v="582.22"/>
    <n v="15.411"/>
    <n v="51579.684000000001"/>
    <n v="49642.078000000001"/>
  </r>
  <r>
    <x v="11"/>
    <n v="23"/>
    <x v="11"/>
    <n v="790"/>
    <n v="88"/>
    <n v="4"/>
    <n v="4.5999999999999996"/>
    <n v="677.6"/>
    <n v="19.806999999999999"/>
    <n v="59098.516000000003"/>
    <n v="56883.875"/>
  </r>
  <r>
    <x v="11"/>
    <n v="23"/>
    <x v="12"/>
    <n v="782"/>
    <n v="86"/>
    <n v="6"/>
    <n v="3.6"/>
    <n v="664.34299999999996"/>
    <n v="23.768999999999998"/>
    <n v="56855.633000000002"/>
    <n v="54725.648000000001"/>
  </r>
  <r>
    <x v="11"/>
    <n v="23"/>
    <x v="13"/>
    <n v="714"/>
    <n v="83"/>
    <n v="7"/>
    <n v="2.6"/>
    <n v="569.69200000000001"/>
    <n v="24.087"/>
    <n v="48367.43"/>
    <n v="46542.313000000002"/>
  </r>
  <r>
    <x v="11"/>
    <n v="23"/>
    <x v="14"/>
    <n v="529"/>
    <n v="81"/>
    <n v="6"/>
    <n v="2.1"/>
    <n v="384.20100000000002"/>
    <n v="18.358000000000001"/>
    <n v="32905.241999999998"/>
    <n v="31572.361000000001"/>
  </r>
  <r>
    <x v="11"/>
    <n v="23"/>
    <x v="15"/>
    <n v="232"/>
    <n v="51"/>
    <n v="6"/>
    <n v="3.1"/>
    <n v="154.929"/>
    <n v="9.6980000000000004"/>
    <n v="13300.03"/>
    <n v="12474.119000000001"/>
  </r>
  <r>
    <x v="11"/>
    <n v="23"/>
    <x v="16"/>
    <n v="0"/>
    <n v="0"/>
    <n v="4"/>
    <n v="2.6"/>
    <n v="0"/>
    <n v="4"/>
    <n v="0"/>
    <n v="0"/>
  </r>
  <r>
    <x v="11"/>
    <n v="23"/>
    <x v="17"/>
    <n v="0"/>
    <n v="0"/>
    <n v="4"/>
    <n v="2.2999999999999998"/>
    <n v="0"/>
    <n v="4"/>
    <n v="0"/>
    <n v="0"/>
  </r>
  <r>
    <x v="11"/>
    <n v="23"/>
    <x v="18"/>
    <n v="0"/>
    <n v="0"/>
    <n v="3"/>
    <n v="2.1"/>
    <n v="0"/>
    <n v="3"/>
    <n v="0"/>
    <n v="0"/>
  </r>
  <r>
    <x v="11"/>
    <n v="23"/>
    <x v="19"/>
    <n v="0"/>
    <n v="0"/>
    <n v="3"/>
    <n v="1.8"/>
    <n v="0"/>
    <n v="3"/>
    <n v="0"/>
    <n v="0"/>
  </r>
  <r>
    <x v="11"/>
    <n v="23"/>
    <x v="20"/>
    <n v="0"/>
    <n v="0"/>
    <n v="5"/>
    <n v="1.5"/>
    <n v="0"/>
    <n v="5"/>
    <n v="0"/>
    <n v="0"/>
  </r>
  <r>
    <x v="11"/>
    <n v="23"/>
    <x v="21"/>
    <n v="0"/>
    <n v="0"/>
    <n v="4"/>
    <n v="2.1"/>
    <n v="0"/>
    <n v="4"/>
    <n v="0"/>
    <n v="0"/>
  </r>
  <r>
    <x v="11"/>
    <n v="23"/>
    <x v="22"/>
    <n v="0"/>
    <n v="0"/>
    <n v="4"/>
    <n v="2.4"/>
    <n v="0"/>
    <n v="4"/>
    <n v="0"/>
    <n v="0"/>
  </r>
  <r>
    <x v="11"/>
    <n v="23"/>
    <x v="23"/>
    <n v="0"/>
    <n v="0"/>
    <n v="4"/>
    <n v="2.6"/>
    <n v="0"/>
    <n v="4"/>
    <n v="0"/>
    <n v="0"/>
  </r>
  <r>
    <x v="11"/>
    <n v="24"/>
    <x v="0"/>
    <n v="0"/>
    <n v="0"/>
    <n v="4.7"/>
    <n v="2.7"/>
    <n v="0"/>
    <n v="4.7"/>
    <n v="0"/>
    <n v="0"/>
  </r>
  <r>
    <x v="11"/>
    <n v="24"/>
    <x v="1"/>
    <n v="0"/>
    <n v="0"/>
    <n v="5.4"/>
    <n v="0.1"/>
    <n v="0"/>
    <n v="5.4"/>
    <n v="0"/>
    <n v="0"/>
  </r>
  <r>
    <x v="11"/>
    <n v="24"/>
    <x v="2"/>
    <n v="0"/>
    <n v="0"/>
    <n v="6"/>
    <n v="2.8"/>
    <n v="0"/>
    <n v="6"/>
    <n v="0"/>
    <n v="0"/>
  </r>
  <r>
    <x v="11"/>
    <n v="24"/>
    <x v="3"/>
    <n v="0"/>
    <n v="0"/>
    <n v="6"/>
    <n v="3.4"/>
    <n v="0"/>
    <n v="6"/>
    <n v="0"/>
    <n v="0"/>
  </r>
  <r>
    <x v="11"/>
    <n v="24"/>
    <x v="4"/>
    <n v="0"/>
    <n v="0"/>
    <n v="4.8"/>
    <n v="0.4"/>
    <n v="0"/>
    <n v="4.8"/>
    <n v="0"/>
    <n v="0"/>
  </r>
  <r>
    <x v="11"/>
    <n v="24"/>
    <x v="5"/>
    <n v="0"/>
    <n v="0"/>
    <n v="4"/>
    <n v="2.5"/>
    <n v="0"/>
    <n v="4"/>
    <n v="0"/>
    <n v="0"/>
  </r>
  <r>
    <x v="11"/>
    <n v="24"/>
    <x v="6"/>
    <n v="0"/>
    <n v="0"/>
    <n v="4"/>
    <n v="0.5"/>
    <n v="0"/>
    <n v="4"/>
    <n v="0"/>
    <n v="0"/>
  </r>
  <r>
    <x v="11"/>
    <n v="24"/>
    <x v="7"/>
    <n v="47"/>
    <n v="4"/>
    <n v="5"/>
    <n v="2.1"/>
    <n v="19.395"/>
    <n v="3.0590000000000002"/>
    <n v="1574.0530000000001"/>
    <n v="988.755"/>
  </r>
  <r>
    <x v="11"/>
    <n v="24"/>
    <x v="8"/>
    <n v="158"/>
    <n v="94"/>
    <n v="5"/>
    <n v="1.5"/>
    <n v="179.791"/>
    <n v="8.6129999999999995"/>
    <n v="16059.656000000001"/>
    <n v="15170.307000000001"/>
  </r>
  <r>
    <x v="11"/>
    <n v="24"/>
    <x v="9"/>
    <n v="0"/>
    <n v="104"/>
    <n v="6"/>
    <n v="3.1"/>
    <n v="104.634"/>
    <n v="7.4820000000000002"/>
    <n v="9739.3739999999998"/>
    <n v="8991.48"/>
  </r>
  <r>
    <x v="11"/>
    <n v="24"/>
    <x v="10"/>
    <n v="12"/>
    <n v="155"/>
    <n v="6"/>
    <n v="3.1"/>
    <n v="166.215"/>
    <n v="8.93"/>
    <n v="15360.757"/>
    <n v="14487.718999999999"/>
  </r>
  <r>
    <x v="11"/>
    <n v="24"/>
    <x v="11"/>
    <n v="115"/>
    <n v="202"/>
    <n v="7"/>
    <n v="3.6"/>
    <n v="303.94299999999998"/>
    <n v="13.676"/>
    <n v="27440.92"/>
    <n v="26262.508000000002"/>
  </r>
  <r>
    <x v="11"/>
    <n v="24"/>
    <x v="12"/>
    <n v="18"/>
    <n v="169"/>
    <n v="6"/>
    <n v="4.0999999999999996"/>
    <n v="184.88399999999999"/>
    <n v="9.7029999999999994"/>
    <n v="17028.259999999998"/>
    <n v="16116.028"/>
  </r>
  <r>
    <x v="11"/>
    <n v="24"/>
    <x v="13"/>
    <n v="0"/>
    <n v="90"/>
    <n v="5"/>
    <n v="3.1"/>
    <n v="87.025000000000006"/>
    <n v="5.9960000000000004"/>
    <n v="8152.6180000000004"/>
    <n v="7438.1009999999997"/>
  </r>
  <r>
    <x v="11"/>
    <n v="24"/>
    <x v="14"/>
    <n v="0"/>
    <n v="42"/>
    <n v="4"/>
    <n v="3.1"/>
    <n v="39.798000000000002"/>
    <n v="3.2469999999999999"/>
    <n v="3772.5810000000001"/>
    <n v="3145.74"/>
  </r>
  <r>
    <x v="11"/>
    <n v="24"/>
    <x v="15"/>
    <n v="0"/>
    <n v="34"/>
    <n v="4"/>
    <n v="2.1"/>
    <n v="32.256"/>
    <n v="2.6680000000000001"/>
    <n v="3065.2080000000001"/>
    <n v="2451.913"/>
  </r>
  <r>
    <x v="11"/>
    <n v="24"/>
    <x v="16"/>
    <n v="0"/>
    <n v="0"/>
    <n v="3"/>
    <n v="2.6"/>
    <n v="0"/>
    <n v="3"/>
    <n v="0"/>
    <n v="0"/>
  </r>
  <r>
    <x v="11"/>
    <n v="24"/>
    <x v="17"/>
    <n v="0"/>
    <n v="0"/>
    <n v="3"/>
    <n v="2.1"/>
    <n v="0"/>
    <n v="3"/>
    <n v="0"/>
    <n v="0"/>
  </r>
  <r>
    <x v="11"/>
    <n v="24"/>
    <x v="18"/>
    <n v="0"/>
    <n v="0"/>
    <n v="2"/>
    <n v="2.6"/>
    <n v="0"/>
    <n v="2"/>
    <n v="0"/>
    <n v="0"/>
  </r>
  <r>
    <x v="11"/>
    <n v="24"/>
    <x v="19"/>
    <n v="0"/>
    <n v="0"/>
    <n v="1"/>
    <n v="2.6"/>
    <n v="0"/>
    <n v="1"/>
    <n v="0"/>
    <n v="0"/>
  </r>
  <r>
    <x v="11"/>
    <n v="24"/>
    <x v="20"/>
    <n v="0"/>
    <n v="0"/>
    <n v="0"/>
    <n v="3.1"/>
    <n v="0"/>
    <n v="0"/>
    <n v="0"/>
    <n v="0"/>
  </r>
  <r>
    <x v="11"/>
    <n v="24"/>
    <x v="21"/>
    <n v="0"/>
    <n v="0"/>
    <n v="-2"/>
    <n v="3.1"/>
    <n v="0"/>
    <n v="-2"/>
    <n v="0"/>
    <n v="0"/>
  </r>
  <r>
    <x v="11"/>
    <n v="24"/>
    <x v="22"/>
    <n v="0"/>
    <n v="0"/>
    <n v="-2"/>
    <n v="2.6"/>
    <n v="0"/>
    <n v="-2"/>
    <n v="0"/>
    <n v="0"/>
  </r>
  <r>
    <x v="11"/>
    <n v="24"/>
    <x v="23"/>
    <n v="0"/>
    <n v="0"/>
    <n v="-2"/>
    <n v="2.1"/>
    <n v="0"/>
    <n v="-2"/>
    <n v="0"/>
    <n v="0"/>
  </r>
  <r>
    <x v="11"/>
    <n v="25"/>
    <x v="0"/>
    <n v="0"/>
    <n v="0"/>
    <n v="-2"/>
    <n v="2.1"/>
    <n v="0"/>
    <n v="-2"/>
    <n v="0"/>
    <n v="0"/>
  </r>
  <r>
    <x v="11"/>
    <n v="25"/>
    <x v="1"/>
    <n v="0"/>
    <n v="0"/>
    <n v="-4"/>
    <n v="2.6"/>
    <n v="0"/>
    <n v="-4"/>
    <n v="0"/>
    <n v="0"/>
  </r>
  <r>
    <x v="11"/>
    <n v="25"/>
    <x v="2"/>
    <n v="0"/>
    <n v="0"/>
    <n v="-5"/>
    <n v="1.5"/>
    <n v="0"/>
    <n v="-5"/>
    <n v="0"/>
    <n v="0"/>
  </r>
  <r>
    <x v="11"/>
    <n v="25"/>
    <x v="3"/>
    <n v="0"/>
    <n v="0"/>
    <n v="-5"/>
    <n v="2.1"/>
    <n v="0"/>
    <n v="-5"/>
    <n v="0"/>
    <n v="0"/>
  </r>
  <r>
    <x v="11"/>
    <n v="25"/>
    <x v="4"/>
    <n v="0"/>
    <n v="0"/>
    <n v="-5"/>
    <n v="2.1"/>
    <n v="0"/>
    <n v="-5"/>
    <n v="0"/>
    <n v="0"/>
  </r>
  <r>
    <x v="11"/>
    <n v="25"/>
    <x v="5"/>
    <n v="0"/>
    <n v="0"/>
    <n v="-5"/>
    <n v="3.6"/>
    <n v="0"/>
    <n v="-5"/>
    <n v="0"/>
    <n v="0"/>
  </r>
  <r>
    <x v="11"/>
    <n v="25"/>
    <x v="6"/>
    <n v="0"/>
    <n v="0"/>
    <n v="-4"/>
    <n v="2.1"/>
    <n v="0"/>
    <n v="-4"/>
    <n v="0"/>
    <n v="0"/>
  </r>
  <r>
    <x v="11"/>
    <n v="25"/>
    <x v="7"/>
    <n v="139"/>
    <n v="3"/>
    <n v="-6"/>
    <n v="1.5"/>
    <n v="39.341999999999999"/>
    <n v="-7.6029999999999998"/>
    <n v="3078.5549999999998"/>
    <n v="2465.0059999999999"/>
  </r>
  <r>
    <x v="11"/>
    <n v="25"/>
    <x v="8"/>
    <n v="475"/>
    <n v="65"/>
    <n v="-2"/>
    <n v="3.6"/>
    <n v="273.791"/>
    <n v="3.456"/>
    <n v="24099.353999999999"/>
    <n v="23010.391"/>
  </r>
  <r>
    <x v="11"/>
    <n v="25"/>
    <x v="9"/>
    <n v="639"/>
    <n v="87"/>
    <n v="-1"/>
    <n v="4.0999999999999996"/>
    <n v="467.58300000000003"/>
    <n v="9.7360000000000007"/>
    <n v="41819.023000000001"/>
    <n v="40212.32"/>
  </r>
  <r>
    <x v="11"/>
    <n v="25"/>
    <x v="10"/>
    <n v="757"/>
    <n v="82"/>
    <n v="0"/>
    <n v="3.6"/>
    <n v="610.32299999999998"/>
    <n v="15.856999999999999"/>
    <n v="53920.531000000003"/>
    <n v="51898.741999999998"/>
  </r>
  <r>
    <x v="11"/>
    <n v="25"/>
    <x v="11"/>
    <n v="784"/>
    <n v="84"/>
    <n v="1"/>
    <n v="2.6"/>
    <n v="668.96199999999999"/>
    <n v="20.881"/>
    <n v="58055.171999999999"/>
    <n v="55880.125"/>
  </r>
  <r>
    <x v="11"/>
    <n v="25"/>
    <x v="12"/>
    <n v="753"/>
    <n v="92"/>
    <n v="2"/>
    <n v="3.1"/>
    <n v="655.63499999999999"/>
    <n v="20.581"/>
    <n v="56966.004000000001"/>
    <n v="54831.894999999997"/>
  </r>
  <r>
    <x v="11"/>
    <n v="25"/>
    <x v="13"/>
    <n v="679"/>
    <n v="89"/>
    <n v="2"/>
    <n v="2.6"/>
    <n v="555.82000000000005"/>
    <n v="18.829999999999998"/>
    <n v="48381.699000000001"/>
    <n v="46556.086000000003"/>
  </r>
  <r>
    <x v="11"/>
    <n v="25"/>
    <x v="14"/>
    <n v="604"/>
    <n v="70"/>
    <n v="2"/>
    <n v="3.1"/>
    <n v="413.03899999999999"/>
    <n v="13.568"/>
    <n v="36085.417999999998"/>
    <n v="34657.953000000001"/>
  </r>
  <r>
    <x v="11"/>
    <n v="25"/>
    <x v="15"/>
    <n v="375"/>
    <n v="43"/>
    <n v="1"/>
    <n v="1.4"/>
    <n v="199.00700000000001"/>
    <n v="7.9580000000000002"/>
    <n v="16902.428"/>
    <n v="15993.188"/>
  </r>
  <r>
    <x v="11"/>
    <n v="25"/>
    <x v="16"/>
    <n v="0"/>
    <n v="0"/>
    <n v="-1"/>
    <n v="2.2999999999999998"/>
    <n v="0"/>
    <n v="-1"/>
    <n v="0"/>
    <n v="0"/>
  </r>
  <r>
    <x v="11"/>
    <n v="25"/>
    <x v="17"/>
    <n v="0"/>
    <n v="0"/>
    <n v="-2"/>
    <n v="1.5"/>
    <n v="0"/>
    <n v="-2"/>
    <n v="0"/>
    <n v="0"/>
  </r>
  <r>
    <x v="11"/>
    <n v="25"/>
    <x v="18"/>
    <n v="0"/>
    <n v="0"/>
    <n v="-2"/>
    <n v="1.7"/>
    <n v="0"/>
    <n v="-2"/>
    <n v="0"/>
    <n v="0"/>
  </r>
  <r>
    <x v="11"/>
    <n v="25"/>
    <x v="19"/>
    <n v="0"/>
    <n v="0"/>
    <n v="-2"/>
    <n v="1.6"/>
    <n v="0"/>
    <n v="-2"/>
    <n v="0"/>
    <n v="0"/>
  </r>
  <r>
    <x v="11"/>
    <n v="25"/>
    <x v="20"/>
    <n v="0"/>
    <n v="0"/>
    <n v="-2"/>
    <n v="1.9"/>
    <n v="0"/>
    <n v="-2"/>
    <n v="0"/>
    <n v="0"/>
  </r>
  <r>
    <x v="11"/>
    <n v="25"/>
    <x v="21"/>
    <n v="0"/>
    <n v="0"/>
    <n v="-2"/>
    <n v="2.4"/>
    <n v="0"/>
    <n v="-2"/>
    <n v="0"/>
    <n v="0"/>
  </r>
  <r>
    <x v="11"/>
    <n v="25"/>
    <x v="22"/>
    <n v="0"/>
    <n v="0"/>
    <n v="-2"/>
    <n v="2.6"/>
    <n v="0"/>
    <n v="-2"/>
    <n v="0"/>
    <n v="0"/>
  </r>
  <r>
    <x v="11"/>
    <n v="25"/>
    <x v="23"/>
    <n v="0"/>
    <n v="0"/>
    <n v="0"/>
    <n v="2.1"/>
    <n v="0"/>
    <n v="0"/>
    <n v="0"/>
    <n v="0"/>
  </r>
  <r>
    <x v="11"/>
    <n v="26"/>
    <x v="0"/>
    <n v="0"/>
    <n v="0"/>
    <n v="-1"/>
    <n v="2.1"/>
    <n v="0"/>
    <n v="-1"/>
    <n v="0"/>
    <n v="0"/>
  </r>
  <r>
    <x v="11"/>
    <n v="26"/>
    <x v="1"/>
    <n v="0"/>
    <n v="0"/>
    <n v="-1"/>
    <n v="1.5"/>
    <n v="0"/>
    <n v="-1"/>
    <n v="0"/>
    <n v="0"/>
  </r>
  <r>
    <x v="11"/>
    <n v="26"/>
    <x v="2"/>
    <n v="0"/>
    <n v="0"/>
    <n v="-3"/>
    <n v="1.5"/>
    <n v="0"/>
    <n v="-3"/>
    <n v="0"/>
    <n v="0"/>
  </r>
  <r>
    <x v="11"/>
    <n v="26"/>
    <x v="3"/>
    <n v="0"/>
    <n v="0"/>
    <n v="-3"/>
    <n v="1.5"/>
    <n v="0"/>
    <n v="-3"/>
    <n v="0"/>
    <n v="0"/>
  </r>
  <r>
    <x v="11"/>
    <n v="26"/>
    <x v="4"/>
    <n v="0"/>
    <n v="0"/>
    <n v="-2"/>
    <n v="1.7"/>
    <n v="0"/>
    <n v="-2"/>
    <n v="0"/>
    <n v="0"/>
  </r>
  <r>
    <x v="11"/>
    <n v="26"/>
    <x v="5"/>
    <n v="0"/>
    <n v="0"/>
    <n v="-3"/>
    <n v="1.9"/>
    <n v="0"/>
    <n v="-3"/>
    <n v="0"/>
    <n v="0"/>
  </r>
  <r>
    <x v="11"/>
    <n v="26"/>
    <x v="6"/>
    <n v="0"/>
    <n v="0"/>
    <n v="-5"/>
    <n v="2.1"/>
    <n v="0"/>
    <n v="-5"/>
    <n v="0"/>
    <n v="0"/>
  </r>
  <r>
    <x v="11"/>
    <n v="26"/>
    <x v="7"/>
    <n v="24"/>
    <n v="3"/>
    <n v="-5"/>
    <n v="2.2000000000000002"/>
    <n v="10.776999999999999"/>
    <n v="-7.31"/>
    <n v="925.45299999999997"/>
    <n v="352.096"/>
  </r>
  <r>
    <x v="11"/>
    <n v="26"/>
    <x v="8"/>
    <n v="83"/>
    <n v="81"/>
    <n v="-3"/>
    <n v="2.4"/>
    <n v="131.20099999999999"/>
    <n v="-1.3779999999999999"/>
    <n v="12354.325999999999"/>
    <n v="11549.558000000001"/>
  </r>
  <r>
    <x v="11"/>
    <n v="26"/>
    <x v="9"/>
    <n v="119"/>
    <n v="145"/>
    <n v="-2"/>
    <n v="2.6"/>
    <n v="234.91800000000001"/>
    <n v="3.2879999999999998"/>
    <n v="22019.065999999999"/>
    <n v="20983.866999999998"/>
  </r>
  <r>
    <x v="11"/>
    <n v="26"/>
    <x v="10"/>
    <n v="580"/>
    <n v="137"/>
    <n v="0"/>
    <n v="2.6"/>
    <n v="553.78899999999999"/>
    <n v="15.089"/>
    <n v="49210.788999999997"/>
    <n v="47356.480000000003"/>
  </r>
  <r>
    <x v="11"/>
    <n v="26"/>
    <x v="11"/>
    <n v="754"/>
    <n v="91"/>
    <n v="1"/>
    <n v="3.1"/>
    <n v="659.67200000000003"/>
    <n v="19.306999999999999"/>
    <n v="57679.824000000001"/>
    <n v="55518.93"/>
  </r>
  <r>
    <x v="11"/>
    <n v="26"/>
    <x v="12"/>
    <n v="699"/>
    <n v="114"/>
    <n v="2"/>
    <n v="3.6"/>
    <n v="643.5"/>
    <n v="19.297999999999998"/>
    <n v="56276.288999999997"/>
    <n v="54167.894999999997"/>
  </r>
  <r>
    <x v="11"/>
    <n v="26"/>
    <x v="13"/>
    <n v="519"/>
    <n v="124"/>
    <n v="2"/>
    <n v="3.6"/>
    <n v="490.62400000000002"/>
    <n v="15.271000000000001"/>
    <n v="43501.91"/>
    <n v="41840.468999999997"/>
  </r>
  <r>
    <x v="11"/>
    <n v="26"/>
    <x v="14"/>
    <n v="501"/>
    <n v="82"/>
    <n v="1"/>
    <n v="4.5999999999999996"/>
    <n v="373.05099999999999"/>
    <n v="9.375"/>
    <n v="33310.375"/>
    <n v="31965.634999999998"/>
  </r>
  <r>
    <x v="11"/>
    <n v="26"/>
    <x v="15"/>
    <n v="355"/>
    <n v="55"/>
    <n v="1"/>
    <n v="2.1"/>
    <n v="205.452"/>
    <n v="6.9530000000000003"/>
    <n v="17670.884999999998"/>
    <n v="16743.294999999998"/>
  </r>
  <r>
    <x v="11"/>
    <n v="26"/>
    <x v="16"/>
    <n v="0"/>
    <n v="0"/>
    <n v="0"/>
    <n v="3.1"/>
    <n v="0"/>
    <n v="0"/>
    <n v="0"/>
    <n v="0"/>
  </r>
  <r>
    <x v="11"/>
    <n v="26"/>
    <x v="17"/>
    <n v="0"/>
    <n v="0"/>
    <n v="-1"/>
    <n v="2.1"/>
    <n v="0"/>
    <n v="-1"/>
    <n v="0"/>
    <n v="0"/>
  </r>
  <r>
    <x v="11"/>
    <n v="26"/>
    <x v="18"/>
    <n v="0"/>
    <n v="0"/>
    <n v="-2"/>
    <n v="1.8"/>
    <n v="0"/>
    <n v="-2"/>
    <n v="0"/>
    <n v="0"/>
  </r>
  <r>
    <x v="11"/>
    <n v="26"/>
    <x v="19"/>
    <n v="0"/>
    <n v="0"/>
    <n v="-2"/>
    <n v="1.5"/>
    <n v="0"/>
    <n v="-2"/>
    <n v="0"/>
    <n v="0"/>
  </r>
  <r>
    <x v="11"/>
    <n v="26"/>
    <x v="20"/>
    <n v="0"/>
    <n v="0"/>
    <n v="-4"/>
    <n v="1.5"/>
    <n v="0"/>
    <n v="-4"/>
    <n v="0"/>
    <n v="0"/>
  </r>
  <r>
    <x v="11"/>
    <n v="26"/>
    <x v="21"/>
    <n v="0"/>
    <n v="0"/>
    <n v="-4"/>
    <n v="2.2999999999999998"/>
    <n v="0"/>
    <n v="-4"/>
    <n v="0"/>
    <n v="0"/>
  </r>
  <r>
    <x v="11"/>
    <n v="26"/>
    <x v="22"/>
    <n v="0"/>
    <n v="0"/>
    <n v="-3"/>
    <n v="3.1"/>
    <n v="0"/>
    <n v="-3"/>
    <n v="0"/>
    <n v="0"/>
  </r>
  <r>
    <x v="11"/>
    <n v="26"/>
    <x v="23"/>
    <n v="0"/>
    <n v="0"/>
    <n v="-4"/>
    <n v="2.6"/>
    <n v="0"/>
    <n v="-4"/>
    <n v="0"/>
    <n v="0"/>
  </r>
  <r>
    <x v="11"/>
    <n v="27"/>
    <x v="0"/>
    <n v="0"/>
    <n v="0"/>
    <n v="-4"/>
    <n v="1.5"/>
    <n v="0"/>
    <n v="-4"/>
    <n v="0"/>
    <n v="0"/>
  </r>
  <r>
    <x v="11"/>
    <n v="27"/>
    <x v="1"/>
    <n v="0"/>
    <n v="0"/>
    <n v="-6"/>
    <n v="1.5"/>
    <n v="0"/>
    <n v="-6"/>
    <n v="0"/>
    <n v="0"/>
  </r>
  <r>
    <x v="11"/>
    <n v="27"/>
    <x v="2"/>
    <n v="0"/>
    <n v="0"/>
    <n v="-6"/>
    <n v="2.1"/>
    <n v="0"/>
    <n v="-6"/>
    <n v="0"/>
    <n v="0"/>
  </r>
  <r>
    <x v="11"/>
    <n v="27"/>
    <x v="3"/>
    <n v="0"/>
    <n v="0"/>
    <n v="-6"/>
    <n v="2.1"/>
    <n v="0"/>
    <n v="-6"/>
    <n v="0"/>
    <n v="0"/>
  </r>
  <r>
    <x v="11"/>
    <n v="27"/>
    <x v="4"/>
    <n v="0"/>
    <n v="0"/>
    <n v="-6.3"/>
    <n v="2.1"/>
    <n v="0"/>
    <n v="-6.3"/>
    <n v="0"/>
    <n v="0"/>
  </r>
  <r>
    <x v="11"/>
    <n v="27"/>
    <x v="5"/>
    <n v="0"/>
    <n v="0"/>
    <n v="-6.3"/>
    <n v="2.6"/>
    <n v="0"/>
    <n v="-6.3"/>
    <n v="0"/>
    <n v="0"/>
  </r>
  <r>
    <x v="11"/>
    <n v="27"/>
    <x v="6"/>
    <n v="0"/>
    <n v="0"/>
    <n v="-6.2"/>
    <n v="2.6"/>
    <n v="0"/>
    <n v="-6.2"/>
    <n v="0"/>
    <n v="0"/>
  </r>
  <r>
    <x v="11"/>
    <n v="27"/>
    <x v="7"/>
    <n v="100"/>
    <n v="3"/>
    <n v="-6"/>
    <n v="2.6"/>
    <n v="29.544"/>
    <n v="-7.5940000000000003"/>
    <n v="2336.3159999999998"/>
    <n v="1736.8009999999999"/>
  </r>
  <r>
    <x v="11"/>
    <n v="27"/>
    <x v="8"/>
    <n v="352"/>
    <n v="88"/>
    <n v="-4"/>
    <n v="4.0999999999999996"/>
    <n v="252.06899999999999"/>
    <n v="0.51800000000000002"/>
    <n v="22788.5"/>
    <n v="21733.585999999999"/>
  </r>
  <r>
    <x v="11"/>
    <n v="27"/>
    <x v="9"/>
    <n v="514"/>
    <n v="97"/>
    <n v="-3"/>
    <n v="6.2"/>
    <n v="407.27"/>
    <n v="4.093"/>
    <n v="37406.593999999997"/>
    <n v="35938.82"/>
  </r>
  <r>
    <x v="11"/>
    <n v="27"/>
    <x v="10"/>
    <n v="666"/>
    <n v="105"/>
    <n v="-2"/>
    <n v="3.6"/>
    <n v="576.73800000000006"/>
    <n v="12.827"/>
    <n v="51701.555"/>
    <n v="49759.616999999998"/>
  </r>
  <r>
    <x v="11"/>
    <n v="27"/>
    <x v="11"/>
    <n v="513"/>
    <n v="150"/>
    <n v="-2"/>
    <n v="7.7"/>
    <n v="553.13499999999999"/>
    <n v="7.1669999999999998"/>
    <n v="51148.366999999998"/>
    <n v="49226.074000000001"/>
  </r>
  <r>
    <x v="11"/>
    <n v="27"/>
    <x v="12"/>
    <n v="585"/>
    <n v="149"/>
    <n v="-1.9"/>
    <n v="6.7"/>
    <n v="600.154"/>
    <n v="9.0340000000000007"/>
    <n v="55008.745999999999"/>
    <n v="52947.184000000001"/>
  </r>
  <r>
    <x v="11"/>
    <n v="27"/>
    <x v="13"/>
    <n v="396"/>
    <n v="153"/>
    <n v="-2"/>
    <n v="5.0999999999999996"/>
    <n v="437.24299999999999"/>
    <n v="7.5149999999999997"/>
    <n v="40206.292999999998"/>
    <n v="38651.141000000003"/>
  </r>
  <r>
    <x v="11"/>
    <n v="27"/>
    <x v="14"/>
    <n v="173"/>
    <n v="120"/>
    <n v="-2"/>
    <n v="5.7"/>
    <n v="229.70699999999999"/>
    <n v="2.1280000000000001"/>
    <n v="21479.493999999999"/>
    <n v="20457.998"/>
  </r>
  <r>
    <x v="11"/>
    <n v="27"/>
    <x v="15"/>
    <n v="196"/>
    <n v="52"/>
    <n v="-2"/>
    <n v="3.6"/>
    <n v="138.09"/>
    <n v="0.45700000000000002"/>
    <n v="12400.927"/>
    <n v="11595.124"/>
  </r>
  <r>
    <x v="11"/>
    <n v="27"/>
    <x v="16"/>
    <n v="0"/>
    <n v="0"/>
    <n v="-2"/>
    <n v="6.2"/>
    <n v="0"/>
    <n v="-2"/>
    <n v="0"/>
    <n v="0"/>
  </r>
  <r>
    <x v="11"/>
    <n v="27"/>
    <x v="17"/>
    <n v="0"/>
    <n v="0"/>
    <n v="-3"/>
    <n v="3.1"/>
    <n v="0"/>
    <n v="-3"/>
    <n v="0"/>
    <n v="0"/>
  </r>
  <r>
    <x v="11"/>
    <n v="27"/>
    <x v="18"/>
    <n v="0"/>
    <n v="0"/>
    <n v="-3"/>
    <n v="5.7"/>
    <n v="0"/>
    <n v="-3"/>
    <n v="0"/>
    <n v="0"/>
  </r>
  <r>
    <x v="11"/>
    <n v="27"/>
    <x v="19"/>
    <n v="0"/>
    <n v="0"/>
    <n v="-3"/>
    <n v="5.0999999999999996"/>
    <n v="0"/>
    <n v="-3"/>
    <n v="0"/>
    <n v="0"/>
  </r>
  <r>
    <x v="11"/>
    <n v="27"/>
    <x v="20"/>
    <n v="0"/>
    <n v="0"/>
    <n v="-3"/>
    <n v="3.6"/>
    <n v="0"/>
    <n v="-3"/>
    <n v="0"/>
    <n v="0"/>
  </r>
  <r>
    <x v="11"/>
    <n v="27"/>
    <x v="21"/>
    <n v="0"/>
    <n v="0"/>
    <n v="-4"/>
    <n v="3.6"/>
    <n v="0"/>
    <n v="-4"/>
    <n v="0"/>
    <n v="0"/>
  </r>
  <r>
    <x v="11"/>
    <n v="27"/>
    <x v="22"/>
    <n v="0"/>
    <n v="0"/>
    <n v="-4"/>
    <n v="1.5"/>
    <n v="0"/>
    <n v="-4"/>
    <n v="0"/>
    <n v="0"/>
  </r>
  <r>
    <x v="11"/>
    <n v="27"/>
    <x v="23"/>
    <n v="0"/>
    <n v="0"/>
    <n v="-4"/>
    <n v="3.1"/>
    <n v="0"/>
    <n v="-4"/>
    <n v="0"/>
    <n v="0"/>
  </r>
  <r>
    <x v="11"/>
    <n v="28"/>
    <x v="0"/>
    <n v="0"/>
    <n v="0"/>
    <n v="-5"/>
    <n v="3.6"/>
    <n v="0"/>
    <n v="-5"/>
    <n v="0"/>
    <n v="0"/>
  </r>
  <r>
    <x v="11"/>
    <n v="28"/>
    <x v="1"/>
    <n v="0"/>
    <n v="0"/>
    <n v="-6"/>
    <n v="3.1"/>
    <n v="0"/>
    <n v="-6"/>
    <n v="0"/>
    <n v="0"/>
  </r>
  <r>
    <x v="11"/>
    <n v="28"/>
    <x v="2"/>
    <n v="0"/>
    <n v="0"/>
    <n v="-6"/>
    <n v="3.1"/>
    <n v="0"/>
    <n v="-6"/>
    <n v="0"/>
    <n v="0"/>
  </r>
  <r>
    <x v="11"/>
    <n v="28"/>
    <x v="3"/>
    <n v="0"/>
    <n v="0"/>
    <n v="-7"/>
    <n v="2.6"/>
    <n v="0"/>
    <n v="-7"/>
    <n v="0"/>
    <n v="0"/>
  </r>
  <r>
    <x v="11"/>
    <n v="28"/>
    <x v="4"/>
    <n v="0"/>
    <n v="0"/>
    <n v="-8"/>
    <n v="2.6"/>
    <n v="0"/>
    <n v="-8"/>
    <n v="0"/>
    <n v="0"/>
  </r>
  <r>
    <x v="11"/>
    <n v="28"/>
    <x v="5"/>
    <n v="0"/>
    <n v="0"/>
    <n v="-8"/>
    <n v="2.6"/>
    <n v="0"/>
    <n v="-8"/>
    <n v="0"/>
    <n v="0"/>
  </r>
  <r>
    <x v="11"/>
    <n v="28"/>
    <x v="6"/>
    <n v="0"/>
    <n v="0"/>
    <n v="-5"/>
    <n v="2.6"/>
    <n v="0"/>
    <n v="-5"/>
    <n v="0"/>
    <n v="0"/>
  </r>
  <r>
    <x v="11"/>
    <n v="28"/>
    <x v="7"/>
    <n v="93"/>
    <n v="2"/>
    <n v="-6"/>
    <n v="2.1"/>
    <n v="26.103999999999999"/>
    <n v="-7.851"/>
    <n v="2038.1669999999999"/>
    <n v="1444.2360000000001"/>
  </r>
  <r>
    <x v="11"/>
    <n v="28"/>
    <x v="8"/>
    <n v="331"/>
    <n v="66"/>
    <n v="-3"/>
    <n v="2.6"/>
    <n v="219.108"/>
    <n v="1.3340000000000001"/>
    <n v="19638.313999999998"/>
    <n v="18662.831999999999"/>
  </r>
  <r>
    <x v="11"/>
    <n v="28"/>
    <x v="9"/>
    <n v="383"/>
    <n v="123"/>
    <n v="-2"/>
    <n v="3.6"/>
    <n v="365.05700000000002"/>
    <n v="6.5570000000000004"/>
    <n v="33332.633000000002"/>
    <n v="31987.241999999998"/>
  </r>
  <r>
    <x v="11"/>
    <n v="28"/>
    <x v="10"/>
    <n v="440"/>
    <n v="146"/>
    <n v="0"/>
    <n v="4.0999999999999996"/>
    <n v="472.12099999999998"/>
    <n v="11.128"/>
    <n v="42759.616999999998"/>
    <n v="41122.440999999999"/>
  </r>
  <r>
    <x v="11"/>
    <n v="28"/>
    <x v="11"/>
    <n v="229"/>
    <n v="209"/>
    <n v="1"/>
    <n v="5.7"/>
    <n v="403.15199999999999"/>
    <n v="8.8629999999999995"/>
    <n v="37120.129000000001"/>
    <n v="35661.144999999997"/>
  </r>
  <r>
    <x v="11"/>
    <n v="28"/>
    <x v="12"/>
    <n v="149"/>
    <n v="203"/>
    <n v="1"/>
    <n v="4.5999999999999996"/>
    <n v="338.45100000000002"/>
    <n v="8.32"/>
    <n v="31267.405999999999"/>
    <n v="29981.893"/>
  </r>
  <r>
    <x v="11"/>
    <n v="28"/>
    <x v="13"/>
    <n v="277"/>
    <n v="168"/>
    <n v="2"/>
    <n v="6.2"/>
    <n v="379.58800000000002"/>
    <n v="8.7230000000000008"/>
    <n v="34805.925999999999"/>
    <n v="33416.93"/>
  </r>
  <r>
    <x v="11"/>
    <n v="28"/>
    <x v="14"/>
    <n v="404"/>
    <n v="119"/>
    <n v="3"/>
    <n v="5.0999999999999996"/>
    <n v="363.70600000000002"/>
    <n v="10.366"/>
    <n v="32537.978999999999"/>
    <n v="31215.798999999999"/>
  </r>
  <r>
    <x v="11"/>
    <n v="28"/>
    <x v="15"/>
    <n v="37"/>
    <n v="46"/>
    <n v="2"/>
    <n v="2.6"/>
    <n v="61.84"/>
    <n v="3.1259999999999999"/>
    <n v="5708.3209999999999"/>
    <n v="5043.5379999999996"/>
  </r>
  <r>
    <x v="11"/>
    <n v="28"/>
    <x v="16"/>
    <n v="0"/>
    <n v="0"/>
    <n v="2"/>
    <n v="3.6"/>
    <n v="0"/>
    <n v="2"/>
    <n v="0"/>
    <n v="0"/>
  </r>
  <r>
    <x v="11"/>
    <n v="28"/>
    <x v="17"/>
    <n v="0"/>
    <n v="0"/>
    <n v="2"/>
    <n v="5.0999999999999996"/>
    <n v="0"/>
    <n v="2"/>
    <n v="0"/>
    <n v="0"/>
  </r>
  <r>
    <x v="11"/>
    <n v="28"/>
    <x v="18"/>
    <n v="0"/>
    <n v="0"/>
    <n v="1"/>
    <n v="5.0999999999999996"/>
    <n v="0"/>
    <n v="1"/>
    <n v="0"/>
    <n v="0"/>
  </r>
  <r>
    <x v="11"/>
    <n v="28"/>
    <x v="19"/>
    <n v="0"/>
    <n v="0"/>
    <n v="0"/>
    <n v="2.6"/>
    <n v="0"/>
    <n v="0"/>
    <n v="0"/>
    <n v="0"/>
  </r>
  <r>
    <x v="11"/>
    <n v="28"/>
    <x v="20"/>
    <n v="0"/>
    <n v="0"/>
    <n v="-1"/>
    <n v="3.1"/>
    <n v="0"/>
    <n v="-1"/>
    <n v="0"/>
    <n v="0"/>
  </r>
  <r>
    <x v="11"/>
    <n v="28"/>
    <x v="21"/>
    <n v="0"/>
    <n v="0"/>
    <n v="-1"/>
    <n v="5.0999999999999996"/>
    <n v="0"/>
    <n v="-1"/>
    <n v="0"/>
    <n v="0"/>
  </r>
  <r>
    <x v="11"/>
    <n v="28"/>
    <x v="22"/>
    <n v="0"/>
    <n v="0"/>
    <n v="-1"/>
    <n v="5.0999999999999996"/>
    <n v="0"/>
    <n v="-1"/>
    <n v="0"/>
    <n v="0"/>
  </r>
  <r>
    <x v="11"/>
    <n v="28"/>
    <x v="23"/>
    <n v="0"/>
    <n v="0"/>
    <n v="-2"/>
    <n v="3.1"/>
    <n v="0"/>
    <n v="-2"/>
    <n v="0"/>
    <n v="0"/>
  </r>
  <r>
    <x v="11"/>
    <n v="29"/>
    <x v="0"/>
    <n v="0"/>
    <n v="0"/>
    <n v="-2"/>
    <n v="3.1"/>
    <n v="0"/>
    <n v="-2"/>
    <n v="0"/>
    <n v="0"/>
  </r>
  <r>
    <x v="11"/>
    <n v="29"/>
    <x v="1"/>
    <n v="0"/>
    <n v="0"/>
    <n v="-3"/>
    <n v="3.6"/>
    <n v="0"/>
    <n v="-3"/>
    <n v="0"/>
    <n v="0"/>
  </r>
  <r>
    <x v="11"/>
    <n v="29"/>
    <x v="2"/>
    <n v="0"/>
    <n v="0"/>
    <n v="-3"/>
    <n v="3.6"/>
    <n v="0"/>
    <n v="-3"/>
    <n v="0"/>
    <n v="0"/>
  </r>
  <r>
    <x v="11"/>
    <n v="29"/>
    <x v="3"/>
    <n v="0"/>
    <n v="0"/>
    <n v="-3"/>
    <n v="1.5"/>
    <n v="0"/>
    <n v="-3"/>
    <n v="0"/>
    <n v="0"/>
  </r>
  <r>
    <x v="11"/>
    <n v="29"/>
    <x v="4"/>
    <n v="0"/>
    <n v="0"/>
    <n v="-6"/>
    <n v="1.8"/>
    <n v="0"/>
    <n v="-6"/>
    <n v="0"/>
    <n v="0"/>
  </r>
  <r>
    <x v="11"/>
    <n v="29"/>
    <x v="5"/>
    <n v="0"/>
    <n v="0"/>
    <n v="-4"/>
    <n v="2.1"/>
    <n v="0"/>
    <n v="-4"/>
    <n v="0"/>
    <n v="0"/>
  </r>
  <r>
    <x v="11"/>
    <n v="29"/>
    <x v="6"/>
    <n v="0"/>
    <n v="0"/>
    <n v="-4"/>
    <n v="2.1"/>
    <n v="0"/>
    <n v="-4"/>
    <n v="0"/>
    <n v="0"/>
  </r>
  <r>
    <x v="11"/>
    <n v="29"/>
    <x v="7"/>
    <n v="23"/>
    <n v="3"/>
    <n v="-4"/>
    <n v="2.1"/>
    <n v="10.452"/>
    <n v="-6.3490000000000002"/>
    <n v="895.16200000000003"/>
    <n v="322.35899999999998"/>
  </r>
  <r>
    <x v="11"/>
    <n v="29"/>
    <x v="8"/>
    <n v="83"/>
    <n v="73"/>
    <n v="-3"/>
    <n v="1.5"/>
    <n v="119.848"/>
    <n v="-1.6140000000000001"/>
    <n v="11264.916999999999"/>
    <n v="10484.127"/>
  </r>
  <r>
    <x v="11"/>
    <n v="29"/>
    <x v="9"/>
    <n v="389"/>
    <n v="121"/>
    <n v="-2"/>
    <n v="2.1"/>
    <n v="365.88200000000001"/>
    <n v="7.7549999999999999"/>
    <n v="33222.637000000002"/>
    <n v="31880.471000000001"/>
  </r>
  <r>
    <x v="11"/>
    <n v="29"/>
    <x v="10"/>
    <n v="299"/>
    <n v="161"/>
    <n v="0"/>
    <n v="2.6"/>
    <n v="388.50400000000002"/>
    <n v="10.85"/>
    <n v="35300.093999999997"/>
    <n v="33896.305"/>
  </r>
  <r>
    <x v="11"/>
    <n v="29"/>
    <x v="11"/>
    <n v="235"/>
    <n v="194"/>
    <n v="1"/>
    <n v="4.5999999999999996"/>
    <n v="388.57799999999997"/>
    <n v="9.4710000000000001"/>
    <n v="35672.714999999997"/>
    <n v="34257.718999999997"/>
  </r>
  <r>
    <x v="11"/>
    <n v="29"/>
    <x v="12"/>
    <n v="0"/>
    <n v="77"/>
    <n v="1"/>
    <n v="5.7"/>
    <n v="73.096999999999994"/>
    <n v="1.736"/>
    <n v="6973.7150000000001"/>
    <n v="6283.4390000000003"/>
  </r>
  <r>
    <x v="11"/>
    <n v="29"/>
    <x v="13"/>
    <n v="165"/>
    <n v="170"/>
    <n v="1"/>
    <n v="4.0999999999999996"/>
    <n v="301.36"/>
    <n v="6.9210000000000003"/>
    <n v="27919.17"/>
    <n v="26727.646000000001"/>
  </r>
  <r>
    <x v="11"/>
    <n v="29"/>
    <x v="14"/>
    <n v="340"/>
    <n v="99"/>
    <n v="1"/>
    <n v="3.6"/>
    <n v="307.85300000000001"/>
    <n v="8.2810000000000006"/>
    <n v="27804.344000000001"/>
    <n v="26615.974999999999"/>
  </r>
  <r>
    <x v="11"/>
    <n v="29"/>
    <x v="15"/>
    <n v="261"/>
    <n v="51"/>
    <n v="1"/>
    <n v="1.5"/>
    <n v="167.78100000000001"/>
    <n v="6.0380000000000003"/>
    <n v="14630.242"/>
    <n v="13774.075999999999"/>
  </r>
  <r>
    <x v="11"/>
    <n v="29"/>
    <x v="16"/>
    <n v="0"/>
    <n v="0"/>
    <n v="0"/>
    <n v="2.6"/>
    <n v="0"/>
    <n v="0"/>
    <n v="0"/>
    <n v="0"/>
  </r>
  <r>
    <x v="11"/>
    <n v="29"/>
    <x v="17"/>
    <n v="0"/>
    <n v="0"/>
    <n v="-1"/>
    <n v="2.6"/>
    <n v="0"/>
    <n v="-1"/>
    <n v="0"/>
    <n v="0"/>
  </r>
  <r>
    <x v="11"/>
    <n v="29"/>
    <x v="18"/>
    <n v="0"/>
    <n v="0"/>
    <n v="-1"/>
    <n v="3.1"/>
    <n v="0"/>
    <n v="-1"/>
    <n v="0"/>
    <n v="0"/>
  </r>
  <r>
    <x v="11"/>
    <n v="29"/>
    <x v="19"/>
    <n v="0"/>
    <n v="0"/>
    <n v="-2"/>
    <n v="2.6"/>
    <n v="0"/>
    <n v="-2"/>
    <n v="0"/>
    <n v="0"/>
  </r>
  <r>
    <x v="11"/>
    <n v="29"/>
    <x v="20"/>
    <n v="0"/>
    <n v="0"/>
    <n v="-2.2999999999999998"/>
    <n v="2.9"/>
    <n v="0"/>
    <n v="-2.2999999999999998"/>
    <n v="0"/>
    <n v="0"/>
  </r>
  <r>
    <x v="11"/>
    <n v="29"/>
    <x v="21"/>
    <n v="0"/>
    <n v="0"/>
    <n v="-2.7"/>
    <n v="3.3"/>
    <n v="0"/>
    <n v="-2.7"/>
    <n v="0"/>
    <n v="0"/>
  </r>
  <r>
    <x v="11"/>
    <n v="29"/>
    <x v="22"/>
    <n v="0"/>
    <n v="0"/>
    <n v="-3"/>
    <n v="3.6"/>
    <n v="0"/>
    <n v="-3"/>
    <n v="0"/>
    <n v="0"/>
  </r>
  <r>
    <x v="11"/>
    <n v="29"/>
    <x v="23"/>
    <n v="0"/>
    <n v="0"/>
    <n v="-3"/>
    <n v="3.6"/>
    <n v="0"/>
    <n v="-3"/>
    <n v="0"/>
    <n v="0"/>
  </r>
  <r>
    <x v="11"/>
    <n v="30"/>
    <x v="0"/>
    <n v="0"/>
    <n v="0"/>
    <n v="-3"/>
    <n v="4.0999999999999996"/>
    <n v="0"/>
    <n v="-3"/>
    <n v="0"/>
    <n v="0"/>
  </r>
  <r>
    <x v="11"/>
    <n v="30"/>
    <x v="1"/>
    <n v="0"/>
    <n v="0"/>
    <n v="-4"/>
    <n v="5.0999999999999996"/>
    <n v="0"/>
    <n v="-4"/>
    <n v="0"/>
    <n v="0"/>
  </r>
  <r>
    <x v="11"/>
    <n v="30"/>
    <x v="2"/>
    <n v="0"/>
    <n v="0"/>
    <n v="-4"/>
    <n v="4.0999999999999996"/>
    <n v="0"/>
    <n v="-4"/>
    <n v="0"/>
    <n v="0"/>
  </r>
  <r>
    <x v="11"/>
    <n v="30"/>
    <x v="3"/>
    <n v="0"/>
    <n v="0"/>
    <n v="-4"/>
    <n v="3.6"/>
    <n v="0"/>
    <n v="-4"/>
    <n v="0"/>
    <n v="0"/>
  </r>
  <r>
    <x v="11"/>
    <n v="30"/>
    <x v="4"/>
    <n v="0"/>
    <n v="0"/>
    <n v="-5"/>
    <n v="3.1"/>
    <n v="0"/>
    <n v="-5"/>
    <n v="0"/>
    <n v="0"/>
  </r>
  <r>
    <x v="11"/>
    <n v="30"/>
    <x v="5"/>
    <n v="0"/>
    <n v="0"/>
    <n v="-6"/>
    <n v="4.0999999999999996"/>
    <n v="0"/>
    <n v="-6"/>
    <n v="0"/>
    <n v="0"/>
  </r>
  <r>
    <x v="11"/>
    <n v="30"/>
    <x v="6"/>
    <n v="0"/>
    <n v="0"/>
    <n v="-6"/>
    <n v="3.1"/>
    <n v="0"/>
    <n v="-6"/>
    <n v="0"/>
    <n v="0"/>
  </r>
  <r>
    <x v="11"/>
    <n v="30"/>
    <x v="7"/>
    <n v="135"/>
    <n v="2"/>
    <n v="-7"/>
    <n v="3.6"/>
    <n v="36.165999999999997"/>
    <n v="-8.2010000000000005"/>
    <n v="2789.2840000000001"/>
    <n v="2181.2260000000001"/>
  </r>
  <r>
    <x v="11"/>
    <n v="30"/>
    <x v="8"/>
    <n v="491"/>
    <n v="65"/>
    <n v="-4"/>
    <n v="4.5999999999999996"/>
    <n v="277.35000000000002"/>
    <n v="0.86499999999999999"/>
    <n v="24613.596000000001"/>
    <n v="23511.113000000001"/>
  </r>
  <r>
    <x v="11"/>
    <n v="30"/>
    <x v="9"/>
    <n v="678"/>
    <n v="84"/>
    <n v="-3"/>
    <n v="7.7"/>
    <n v="483.76499999999999"/>
    <n v="4.532"/>
    <n v="44201.046999999999"/>
    <n v="42516.586000000003"/>
  </r>
  <r>
    <x v="11"/>
    <n v="30"/>
    <x v="10"/>
    <n v="727"/>
    <n v="87"/>
    <n v="-3"/>
    <n v="5.7"/>
    <n v="596.16800000000001"/>
    <n v="8.9269999999999996"/>
    <n v="54326.862999999998"/>
    <n v="52290.27"/>
  </r>
  <r>
    <x v="11"/>
    <n v="30"/>
    <x v="11"/>
    <n v="772"/>
    <n v="87"/>
    <n v="-2"/>
    <n v="5.7"/>
    <n v="665.37699999999995"/>
    <n v="11.61"/>
    <n v="60227.464999999997"/>
    <n v="57969.559000000001"/>
  </r>
  <r>
    <x v="11"/>
    <n v="30"/>
    <x v="12"/>
    <n v="783"/>
    <n v="87"/>
    <n v="-2"/>
    <n v="5.7"/>
    <n v="670.55100000000004"/>
    <n v="11.859"/>
    <n v="60610.913999999997"/>
    <n v="58338.218999999997"/>
  </r>
  <r>
    <x v="11"/>
    <n v="30"/>
    <x v="13"/>
    <n v="732"/>
    <n v="82"/>
    <n v="-1"/>
    <n v="8.6999999999999993"/>
    <n v="586.31799999999998"/>
    <n v="8.0809999999999995"/>
    <n v="53557.940999999999"/>
    <n v="51549.315999999999"/>
  </r>
  <r>
    <x v="11"/>
    <n v="30"/>
    <x v="14"/>
    <n v="606"/>
    <n v="71"/>
    <n v="-2"/>
    <n v="5.0999999999999996"/>
    <n v="420.41300000000001"/>
    <n v="7.1059999999999999"/>
    <n v="37861.535000000003"/>
    <n v="36379.745999999999"/>
  </r>
  <r>
    <x v="11"/>
    <n v="30"/>
    <x v="15"/>
    <n v="427"/>
    <n v="43"/>
    <n v="-2"/>
    <n v="5.7"/>
    <n v="222.119"/>
    <n v="1.9330000000000001"/>
    <n v="19378.544999999998"/>
    <n v="18409.460999999999"/>
  </r>
  <r>
    <x v="11"/>
    <n v="30"/>
    <x v="16"/>
    <n v="0"/>
    <n v="0"/>
    <n v="-2"/>
    <n v="4.0999999999999996"/>
    <n v="0"/>
    <n v="-2"/>
    <n v="0"/>
    <n v="0"/>
  </r>
  <r>
    <x v="11"/>
    <n v="30"/>
    <x v="17"/>
    <n v="0"/>
    <n v="0"/>
    <n v="-3"/>
    <n v="4.0999999999999996"/>
    <n v="0"/>
    <n v="-3"/>
    <n v="0"/>
    <n v="0"/>
  </r>
  <r>
    <x v="11"/>
    <n v="30"/>
    <x v="18"/>
    <n v="0"/>
    <n v="0"/>
    <n v="-4"/>
    <n v="4.5999999999999996"/>
    <n v="0"/>
    <n v="-4"/>
    <n v="0"/>
    <n v="0"/>
  </r>
  <r>
    <x v="11"/>
    <n v="30"/>
    <x v="19"/>
    <n v="0"/>
    <n v="0"/>
    <n v="-4"/>
    <n v="3.6"/>
    <n v="0"/>
    <n v="-4"/>
    <n v="0"/>
    <n v="0"/>
  </r>
  <r>
    <x v="11"/>
    <n v="30"/>
    <x v="20"/>
    <n v="0"/>
    <n v="0"/>
    <n v="-4"/>
    <n v="4.5999999999999996"/>
    <n v="0"/>
    <n v="-4"/>
    <n v="0"/>
    <n v="0"/>
  </r>
  <r>
    <x v="11"/>
    <n v="30"/>
    <x v="21"/>
    <n v="0"/>
    <n v="0"/>
    <n v="-5"/>
    <n v="5.0999999999999996"/>
    <n v="0"/>
    <n v="-5"/>
    <n v="0"/>
    <n v="0"/>
  </r>
  <r>
    <x v="11"/>
    <n v="30"/>
    <x v="22"/>
    <n v="0"/>
    <n v="0"/>
    <n v="-6"/>
    <n v="6.2"/>
    <n v="0"/>
    <n v="-6"/>
    <n v="0"/>
    <n v="0"/>
  </r>
  <r>
    <x v="11"/>
    <n v="30"/>
    <x v="23"/>
    <n v="0"/>
    <n v="0"/>
    <n v="-6"/>
    <n v="3.6"/>
    <n v="0"/>
    <n v="-6"/>
    <n v="0"/>
    <n v="0"/>
  </r>
  <r>
    <x v="11"/>
    <n v="31"/>
    <x v="0"/>
    <n v="0"/>
    <n v="0"/>
    <n v="-7"/>
    <n v="4.0999999999999996"/>
    <n v="0"/>
    <n v="-7"/>
    <n v="0"/>
    <n v="0"/>
  </r>
  <r>
    <x v="11"/>
    <n v="31"/>
    <x v="1"/>
    <n v="0"/>
    <n v="0"/>
    <n v="-7"/>
    <n v="3.6"/>
    <n v="0"/>
    <n v="-7"/>
    <n v="0"/>
    <n v="0"/>
  </r>
  <r>
    <x v="11"/>
    <n v="31"/>
    <x v="2"/>
    <n v="0"/>
    <n v="0"/>
    <n v="-8"/>
    <n v="3.1"/>
    <n v="0"/>
    <n v="-8"/>
    <n v="0"/>
    <n v="0"/>
  </r>
  <r>
    <x v="11"/>
    <n v="31"/>
    <x v="3"/>
    <n v="0"/>
    <n v="0"/>
    <n v="-8"/>
    <n v="3.1"/>
    <n v="0"/>
    <n v="-8"/>
    <n v="0"/>
    <n v="0"/>
  </r>
  <r>
    <x v="11"/>
    <n v="31"/>
    <x v="4"/>
    <n v="0"/>
    <n v="0"/>
    <n v="-8"/>
    <n v="4.0999999999999996"/>
    <n v="0"/>
    <n v="-8"/>
    <n v="0"/>
    <n v="0"/>
  </r>
  <r>
    <x v="11"/>
    <n v="31"/>
    <x v="5"/>
    <n v="0"/>
    <n v="0"/>
    <n v="-8"/>
    <n v="3.6"/>
    <n v="0"/>
    <n v="-8"/>
    <n v="0"/>
    <n v="0"/>
  </r>
  <r>
    <x v="11"/>
    <n v="31"/>
    <x v="6"/>
    <n v="0"/>
    <n v="0"/>
    <n v="-8"/>
    <n v="4.0999999999999996"/>
    <n v="0"/>
    <n v="-8"/>
    <n v="0"/>
    <n v="0"/>
  </r>
  <r>
    <x v="11"/>
    <n v="31"/>
    <x v="7"/>
    <n v="134"/>
    <n v="2"/>
    <n v="-8"/>
    <n v="3.1"/>
    <n v="35.820999999999998"/>
    <n v="-9.3079999999999998"/>
    <n v="2772.5329999999999"/>
    <n v="2164.7919999999999"/>
  </r>
  <r>
    <x v="11"/>
    <n v="31"/>
    <x v="8"/>
    <n v="491"/>
    <n v="66"/>
    <n v="-7"/>
    <n v="6.2"/>
    <n v="277.73700000000002"/>
    <n v="-2.91"/>
    <n v="25038.888999999999"/>
    <n v="23925.16"/>
  </r>
  <r>
    <x v="11"/>
    <n v="31"/>
    <x v="9"/>
    <n v="653"/>
    <n v="85"/>
    <n v="-5"/>
    <n v="6.7"/>
    <n v="470.95299999999997"/>
    <n v="2.996"/>
    <n v="43326.652000000002"/>
    <n v="41670.961000000003"/>
  </r>
  <r>
    <x v="11"/>
    <n v="31"/>
    <x v="10"/>
    <n v="684"/>
    <n v="97"/>
    <n v="-3"/>
    <n v="4.5999999999999996"/>
    <n v="579.65099999999995"/>
    <n v="10.212"/>
    <n v="52551.355000000003"/>
    <n v="50579.031000000003"/>
  </r>
  <r>
    <x v="11"/>
    <n v="31"/>
    <x v="11"/>
    <n v="766"/>
    <n v="89"/>
    <n v="-3"/>
    <n v="7.2"/>
    <n v="667.55"/>
    <n v="8.6850000000000005"/>
    <n v="61215.108999999997"/>
    <n v="58919.004000000001"/>
  </r>
  <r>
    <x v="11"/>
    <n v="31"/>
    <x v="12"/>
    <n v="753"/>
    <n v="93"/>
    <n v="-2"/>
    <n v="5.0999999999999996"/>
    <n v="660.95899999999995"/>
    <n v="12.670999999999999"/>
    <n v="59548.671999999999"/>
    <n v="57316.832000000002"/>
  </r>
  <r>
    <x v="11"/>
    <n v="31"/>
    <x v="13"/>
    <n v="703"/>
    <n v="86"/>
    <n v="-2"/>
    <n v="5.0999999999999996"/>
    <n v="573.42499999999995"/>
    <n v="10.702999999999999"/>
    <n v="51805.336000000003"/>
    <n v="49859.699000000001"/>
  </r>
  <r>
    <x v="11"/>
    <n v="31"/>
    <x v="14"/>
    <n v="652"/>
    <n v="68"/>
    <n v="-2"/>
    <n v="5.0999999999999996"/>
    <n v="442.64100000000002"/>
    <n v="7.5730000000000004"/>
    <n v="39764.563000000002"/>
    <n v="38223.370999999999"/>
  </r>
  <r>
    <x v="11"/>
    <n v="31"/>
    <x v="15"/>
    <n v="460"/>
    <n v="42"/>
    <n v="-2"/>
    <n v="4.0999999999999996"/>
    <n v="234.25200000000001"/>
    <n v="3.3530000000000002"/>
    <n v="20286.474999999999"/>
    <n v="19294.923999999999"/>
  </r>
  <r>
    <x v="11"/>
    <n v="31"/>
    <x v="16"/>
    <n v="0"/>
    <n v="0"/>
    <n v="-2"/>
    <n v="4.0999999999999996"/>
    <n v="0"/>
    <n v="-2"/>
    <n v="0"/>
    <n v="0"/>
  </r>
  <r>
    <x v="11"/>
    <n v="31"/>
    <x v="17"/>
    <n v="0"/>
    <n v="0"/>
    <n v="-3"/>
    <n v="3.1"/>
    <n v="0"/>
    <n v="-3"/>
    <n v="0"/>
    <n v="0"/>
  </r>
  <r>
    <x v="11"/>
    <n v="31"/>
    <x v="18"/>
    <n v="0"/>
    <n v="0"/>
    <n v="-4"/>
    <n v="3.1"/>
    <n v="0"/>
    <n v="-4"/>
    <n v="0"/>
    <n v="0"/>
  </r>
  <r>
    <x v="11"/>
    <n v="31"/>
    <x v="19"/>
    <n v="0"/>
    <n v="0"/>
    <n v="-4"/>
    <n v="3.6"/>
    <n v="0"/>
    <n v="-4"/>
    <n v="0"/>
    <n v="0"/>
  </r>
  <r>
    <x v="11"/>
    <n v="31"/>
    <x v="20"/>
    <n v="0"/>
    <n v="0"/>
    <n v="-4"/>
    <n v="2.6"/>
    <n v="0"/>
    <n v="-4"/>
    <n v="0"/>
    <n v="0"/>
  </r>
  <r>
    <x v="11"/>
    <n v="31"/>
    <x v="21"/>
    <n v="0"/>
    <n v="0"/>
    <n v="-5"/>
    <n v="3.1"/>
    <n v="0"/>
    <n v="-5"/>
    <n v="0"/>
    <n v="0"/>
  </r>
  <r>
    <x v="11"/>
    <n v="31"/>
    <x v="22"/>
    <n v="0"/>
    <n v="0"/>
    <n v="-6"/>
    <n v="2.6"/>
    <n v="0"/>
    <n v="-6"/>
    <n v="0"/>
    <n v="0"/>
  </r>
  <r>
    <x v="11"/>
    <n v="31"/>
    <x v="23"/>
    <n v="0"/>
    <n v="0"/>
    <n v="-9"/>
    <n v="2.6"/>
    <n v="0"/>
    <n v="-9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outline="1" outlineData="1" multipleFieldFilters="0" rowHeaderCaption="Hours Beginning" colHeaderCaption="Month of year">
  <location ref="B11:N36" firstHeaderRow="1" firstDataRow="2" firstDataCol="1"/>
  <pivotFields count="3">
    <pivotField axis="axisCol" numFmtId="43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dataField="1" numFmtId="2" showAll="0">
      <items count="7669">
        <item x="6202"/>
        <item x="5221"/>
        <item x="6257"/>
        <item x="5220"/>
        <item x="3512"/>
        <item x="3513"/>
        <item x="3511"/>
        <item x="3167"/>
        <item x="4669"/>
        <item x="4670"/>
        <item x="4376"/>
        <item x="5222"/>
        <item x="1436"/>
        <item x="6199"/>
        <item x="7336"/>
        <item x="4879"/>
        <item x="3168"/>
        <item x="5042"/>
        <item x="5044"/>
        <item x="5514"/>
        <item x="4377"/>
        <item x="3416"/>
        <item x="2938"/>
        <item x="5798"/>
        <item x="5872"/>
        <item x="5622"/>
        <item x="5056"/>
        <item x="5219"/>
        <item x="5224"/>
        <item x="6290"/>
        <item x="3043"/>
        <item x="446"/>
        <item x="5350"/>
        <item x="28"/>
        <item x="5218"/>
        <item x="5621"/>
        <item x="5873"/>
        <item x="7098"/>
        <item x="7039"/>
        <item x="4885"/>
        <item x="4942"/>
        <item x="5834"/>
        <item x="1584"/>
        <item x="5814"/>
        <item x="7040"/>
        <item x="4909"/>
        <item x="6200"/>
        <item x="6938"/>
        <item x="7149"/>
        <item x="37"/>
        <item x="1583"/>
        <item x="5602"/>
        <item x="4875"/>
        <item x="447"/>
        <item x="5515"/>
        <item x="2312"/>
        <item x="4901"/>
        <item x="5797"/>
        <item x="93"/>
        <item x="425"/>
        <item x="5972"/>
        <item x="6834"/>
        <item x="5868"/>
        <item x="7038"/>
        <item x="1763"/>
        <item x="448"/>
        <item x="6367"/>
        <item x="6076"/>
        <item x="3514"/>
        <item x="6665"/>
        <item x="4869"/>
        <item x="5939"/>
        <item x="5893"/>
        <item x="7375"/>
        <item x="5817"/>
        <item x="1556"/>
        <item x="5215"/>
        <item x="3454"/>
        <item x="4878"/>
        <item x="7148"/>
        <item x="7325"/>
        <item x="2069"/>
        <item x="5816"/>
        <item x="6015"/>
        <item x="6475"/>
        <item x="7310"/>
        <item x="5074"/>
        <item x="3042"/>
        <item x="6244"/>
        <item x="5870"/>
        <item x="3453"/>
        <item x="7044"/>
        <item x="2536"/>
        <item x="4671"/>
        <item x="6052"/>
        <item x="4880"/>
        <item x="5041"/>
        <item x="4723"/>
        <item x="6053"/>
        <item x="7335"/>
        <item x="5894"/>
        <item x="287"/>
        <item x="4884"/>
        <item x="7597"/>
        <item x="7525"/>
        <item x="2001"/>
        <item x="6004"/>
        <item x="5268"/>
        <item x="7147"/>
        <item x="6016"/>
        <item x="5372"/>
        <item x="6355"/>
        <item x="6498"/>
        <item x="1938"/>
        <item x="7312"/>
        <item x="424"/>
        <item x="4941"/>
        <item x="5919"/>
        <item x="6010"/>
        <item x="7097"/>
        <item x="5625"/>
        <item x="5213"/>
        <item x="4297"/>
        <item x="5368"/>
        <item x="7376"/>
        <item x="4296"/>
        <item x="5075"/>
        <item x="6007"/>
        <item x="5959"/>
        <item x="6023"/>
        <item x="5155"/>
        <item x="4444"/>
        <item x="5511"/>
        <item x="5502"/>
        <item x="5961"/>
        <item x="4852"/>
        <item x="443"/>
        <item x="6399"/>
        <item x="6408"/>
        <item x="4896"/>
        <item x="6547"/>
        <item x="5869"/>
        <item x="5618"/>
        <item x="5827"/>
        <item x="7337"/>
        <item x="4895"/>
        <item x="5369"/>
        <item x="5152"/>
        <item x="4668"/>
        <item x="6971"/>
        <item x="4661"/>
        <item x="5672"/>
        <item x="5664"/>
        <item x="7063"/>
        <item x="4290"/>
        <item x="7324"/>
        <item x="6000"/>
        <item x="7043"/>
        <item x="6258"/>
        <item x="5799"/>
        <item x="5866"/>
        <item x="7658"/>
        <item x="5969"/>
        <item x="7024"/>
        <item x="5923"/>
        <item x="7271"/>
        <item x="6006"/>
        <item x="5974"/>
        <item x="5584"/>
        <item x="5390"/>
        <item x="5875"/>
        <item x="7418"/>
        <item x="7311"/>
        <item x="7251"/>
        <item x="4298"/>
        <item x="36"/>
        <item x="7659"/>
        <item x="7027"/>
        <item x="7443"/>
        <item x="6368"/>
        <item x="4373"/>
        <item x="7062"/>
        <item x="4660"/>
        <item x="6292"/>
        <item x="7332"/>
        <item x="3579"/>
        <item x="2273"/>
        <item x="7444"/>
        <item x="6077"/>
        <item x="6508"/>
        <item x="6933"/>
        <item x="6261"/>
        <item x="5617"/>
        <item x="5871"/>
        <item x="6260"/>
        <item x="5541"/>
        <item x="7269"/>
        <item x="7333"/>
        <item x="5212"/>
        <item x="5375"/>
        <item x="7309"/>
        <item x="1434"/>
        <item x="5351"/>
        <item x="6929"/>
        <item x="5269"/>
        <item x="5507"/>
        <item x="4722"/>
        <item x="7064"/>
        <item x="6357"/>
        <item x="6407"/>
        <item x="5508"/>
        <item x="5956"/>
        <item x="5153"/>
        <item x="6003"/>
        <item x="5223"/>
        <item x="7414"/>
        <item x="6014"/>
        <item x="7037"/>
        <item x="7065"/>
        <item x="7471"/>
        <item x="6972"/>
        <item x="2920"/>
        <item x="6849"/>
        <item x="4135"/>
        <item x="4455"/>
        <item x="7334"/>
        <item x="6474"/>
        <item x="7104"/>
        <item x="1825"/>
        <item x="5945"/>
        <item x="7373"/>
        <item x="7464"/>
        <item x="6663"/>
        <item x="4299"/>
        <item x="97"/>
        <item x="7442"/>
        <item x="2939"/>
        <item x="5265"/>
        <item x="6932"/>
        <item x="5892"/>
        <item x="7272"/>
        <item x="4905"/>
        <item x="5865"/>
        <item x="6259"/>
        <item x="1435"/>
        <item x="6055"/>
        <item x="7374"/>
        <item x="7372"/>
        <item x="6440"/>
        <item x="6850"/>
        <item x="6507"/>
        <item x="7298"/>
        <item x="5960"/>
        <item x="7416"/>
        <item x="6354"/>
        <item x="6976"/>
        <item x="7255"/>
        <item x="7045"/>
        <item x="5620"/>
        <item x="7441"/>
        <item x="5815"/>
        <item x="6243"/>
        <item x="5057"/>
        <item x="7558"/>
        <item x="5883"/>
        <item x="6464"/>
        <item x="3417"/>
        <item x="7657"/>
        <item x="7321"/>
        <item x="4456"/>
        <item x="6201"/>
        <item x="5045"/>
        <item x="4218"/>
        <item x="5349"/>
        <item x="4375"/>
        <item x="6462"/>
        <item x="5370"/>
        <item x="6405"/>
        <item x="4721"/>
        <item x="7660"/>
        <item x="7472"/>
        <item x="7025"/>
        <item x="6406"/>
        <item x="5903"/>
        <item x="5513"/>
        <item x="6013"/>
        <item x="5854"/>
        <item x="6256"/>
        <item x="3399"/>
        <item x="4217"/>
        <item x="6469"/>
        <item x="5970"/>
        <item x="6977"/>
        <item x="6369"/>
        <item x="5853"/>
        <item x="6025"/>
        <item x="6494"/>
        <item x="6203"/>
        <item x="7061"/>
        <item x="7596"/>
        <item x="7320"/>
        <item x="6472"/>
        <item x="91"/>
        <item x="4215"/>
        <item x="6473"/>
        <item x="7254"/>
        <item x="6476"/>
        <item x="7308"/>
        <item x="7527"/>
        <item x="6054"/>
        <item x="6289"/>
        <item x="7257"/>
        <item x="5890"/>
        <item x="7580"/>
        <item x="5603"/>
        <item x="7528"/>
        <item x="6442"/>
        <item x="4945"/>
        <item x="4902"/>
        <item x="5874"/>
        <item x="7470"/>
        <item x="6452"/>
        <item x="5373"/>
        <item x="5920"/>
        <item x="6468"/>
        <item x="6444"/>
        <item x="5971"/>
        <item x="6931"/>
        <item x="5623"/>
        <item x="6664"/>
        <item x="6497"/>
        <item x="2370"/>
        <item x="4663"/>
        <item x="7567"/>
        <item x="7389"/>
        <item x="5884"/>
        <item x="7330"/>
        <item x="7598"/>
        <item x="4520"/>
        <item x="6496"/>
        <item x="5944"/>
        <item x="7226"/>
        <item x="6409"/>
        <item x="4289"/>
        <item x="7241"/>
        <item x="7270"/>
        <item x="6138"/>
        <item x="6463"/>
        <item x="5902"/>
        <item x="4372"/>
        <item x="4910"/>
        <item x="7227"/>
        <item x="5504"/>
        <item x="7028"/>
        <item x="6466"/>
        <item x="7369"/>
        <item x="6353"/>
        <item x="6824"/>
        <item x="3400"/>
        <item x="6934"/>
        <item x="5671"/>
        <item x="6262"/>
        <item x="6024"/>
        <item x="5601"/>
        <item x="4445"/>
        <item x="7029"/>
        <item x="1433"/>
        <item x="444"/>
        <item x="428"/>
        <item x="2685"/>
        <item x="2686"/>
        <item x="4664"/>
        <item x="2910"/>
        <item x="5997"/>
        <item x="3509"/>
        <item x="417"/>
        <item x="7031"/>
        <item x="5855"/>
        <item x="7030"/>
        <item x="6398"/>
        <item x="3515"/>
        <item x="3507"/>
        <item x="4874"/>
        <item x="7307"/>
        <item x="5886"/>
        <item x="3516"/>
        <item x="3510"/>
        <item x="5076"/>
        <item x="3504"/>
        <item x="5881"/>
        <item x="6242"/>
        <item x="3487"/>
        <item x="3508"/>
        <item x="4876"/>
        <item x="4637"/>
        <item x="3489"/>
        <item x="3490"/>
        <item x="3486"/>
        <item x="5882"/>
        <item x="5497"/>
        <item x="6011"/>
        <item x="5619"/>
        <item x="4980"/>
        <item x="5653"/>
        <item x="92"/>
        <item x="3488"/>
        <item x="4397"/>
        <item x="5663"/>
        <item x="6005"/>
        <item x="5073"/>
        <item x="7469"/>
        <item x="6400"/>
        <item x="7305"/>
        <item x="5922"/>
        <item x="5237"/>
        <item x="7146"/>
        <item x="6002"/>
        <item x="4300"/>
        <item x="5055"/>
        <item x="2062"/>
        <item x="7157"/>
        <item x="7463"/>
        <item x="5965"/>
        <item x="4850"/>
        <item x="3412"/>
        <item x="1569"/>
        <item x="3180"/>
        <item x="3413"/>
        <item x="5963"/>
        <item x="3506"/>
        <item x="3785"/>
        <item x="6392"/>
        <item x="2919"/>
        <item x="1431"/>
        <item x="5662"/>
        <item x="3063"/>
        <item x="3491"/>
        <item x="6008"/>
        <item x="5962"/>
        <item x="2537"/>
        <item x="5877"/>
        <item x="2701"/>
        <item x="7497"/>
        <item x="5214"/>
        <item x="6549"/>
        <item x="5377"/>
        <item x="7018"/>
        <item x="6550"/>
        <item x="2906"/>
        <item x="7178"/>
        <item x="7468"/>
        <item x="7313"/>
        <item x="5555"/>
        <item x="6936"/>
        <item x="449"/>
        <item x="6403"/>
        <item x="5964"/>
        <item x="5516"/>
        <item x="5053"/>
        <item x="4804"/>
        <item x="3474"/>
        <item x="5069"/>
        <item x="5998"/>
        <item x="7458"/>
        <item x="7252"/>
        <item x="7479"/>
        <item x="4803"/>
        <item x="5509"/>
        <item x="7302"/>
        <item x="7584"/>
        <item x="3414"/>
        <item x="3499"/>
        <item x="7413"/>
        <item x="5887"/>
        <item x="3041"/>
        <item x="5020"/>
        <item x="7526"/>
        <item x="3503"/>
        <item x="2917"/>
        <item x="7583"/>
        <item x="2089"/>
        <item x="5649"/>
        <item x="5654"/>
        <item x="6404"/>
        <item x="2703"/>
        <item x="6661"/>
        <item x="7485"/>
        <item x="7264"/>
        <item x="5017"/>
        <item x="7034"/>
        <item x="5060"/>
        <item x="5629"/>
        <item x="5838"/>
        <item x="4837"/>
        <item x="4398"/>
        <item x="7327"/>
        <item x="5043"/>
        <item x="3502"/>
        <item x="5536"/>
        <item x="7050"/>
        <item x="2902"/>
        <item x="3500"/>
        <item x="5518"/>
        <item x="6402"/>
        <item x="534"/>
        <item x="7454"/>
        <item x="5061"/>
        <item x="5070"/>
        <item x="7465"/>
        <item x="6393"/>
        <item x="445"/>
        <item x="5626"/>
        <item x="5867"/>
        <item x="5091"/>
        <item x="3497"/>
        <item x="4407"/>
        <item x="1525"/>
        <item x="6443"/>
        <item x="4833"/>
        <item x="7496"/>
        <item x="1430"/>
        <item x="5659"/>
        <item x="3485"/>
        <item x="5668"/>
        <item x="6987"/>
        <item x="3411"/>
        <item x="5957"/>
        <item x="3047"/>
        <item x="5999"/>
        <item x="416"/>
        <item x="4805"/>
        <item x="3498"/>
        <item x="2535"/>
        <item x="5059"/>
        <item x="7452"/>
        <item x="5674"/>
        <item x="6451"/>
        <item x="5058"/>
        <item x="3505"/>
        <item x="3517"/>
        <item x="6447"/>
        <item x="6429"/>
        <item x="4408"/>
        <item x="7412"/>
        <item x="6434"/>
        <item x="6435"/>
        <item x="5839"/>
        <item x="7046"/>
        <item x="6868"/>
        <item x="5627"/>
        <item x="2684"/>
        <item x="5594"/>
        <item x="3496"/>
        <item x="2081"/>
        <item x="5558"/>
        <item x="511"/>
        <item x="4897"/>
        <item x="7150"/>
        <item x="5624"/>
        <item x="5679"/>
        <item x="6284"/>
        <item x="3409"/>
        <item x="3501"/>
        <item x="2579"/>
        <item x="7585"/>
        <item x="4971"/>
        <item x="7331"/>
        <item x="3863"/>
        <item x="2372"/>
        <item x="7370"/>
        <item x="5905"/>
        <item x="5670"/>
        <item x="4518"/>
        <item x="3124"/>
        <item x="4886"/>
        <item x="6460"/>
        <item x="5505"/>
        <item x="22"/>
        <item x="5950"/>
        <item x="6983"/>
        <item x="4646"/>
        <item x="5669"/>
        <item x="5512"/>
        <item x="2914"/>
        <item x="3419"/>
        <item x="7306"/>
        <item x="6299"/>
        <item x="5614"/>
        <item x="5940"/>
        <item x="5885"/>
        <item x="2078"/>
        <item x="7023"/>
        <item x="7033"/>
        <item x="5968"/>
        <item x="4404"/>
        <item x="7481"/>
        <item x="4970"/>
        <item x="4838"/>
        <item x="2538"/>
        <item x="7314"/>
        <item x="6940"/>
        <item x="7529"/>
        <item x="3065"/>
        <item x="5267"/>
        <item x="5967"/>
        <item x="2918"/>
        <item x="4860"/>
        <item x="3261"/>
        <item x="5040"/>
        <item x="6395"/>
        <item x="4904"/>
        <item x="5880"/>
        <item x="6958"/>
        <item x="6477"/>
        <item x="5501"/>
        <item x="420"/>
        <item x="2060"/>
        <item x="5634"/>
        <item x="3141"/>
        <item x="5840"/>
        <item x="5071"/>
        <item x="4295"/>
        <item x="5520"/>
        <item x="5054"/>
        <item x="7462"/>
        <item x="1573"/>
        <item x="7587"/>
        <item x="2214"/>
        <item x="6471"/>
        <item x="2916"/>
        <item x="7323"/>
        <item x="429"/>
        <item x="5559"/>
        <item x="5510"/>
        <item x="7480"/>
        <item x="3066"/>
        <item x="7582"/>
        <item x="3166"/>
        <item x="7417"/>
        <item x="7371"/>
        <item x="6265"/>
        <item x="7326"/>
        <item x="5154"/>
        <item x="4907"/>
        <item x="3316"/>
        <item x="5538"/>
        <item x="3260"/>
        <item x="5891"/>
        <item x="3111"/>
        <item x="3044"/>
        <item x="6387"/>
        <item x="6291"/>
        <item x="7574"/>
        <item x="7459"/>
        <item x="3477"/>
        <item x="4347"/>
        <item x="7319"/>
        <item x="4446"/>
        <item x="4973"/>
        <item x="5072"/>
        <item x="5660"/>
        <item x="2905"/>
        <item x="7467"/>
        <item x="3495"/>
        <item x="5591"/>
        <item x="3653"/>
        <item x="3415"/>
        <item x="3493"/>
        <item x="6396"/>
        <item x="7482"/>
        <item x="5066"/>
        <item x="442"/>
        <item x="3479"/>
        <item x="3476"/>
        <item x="2629"/>
        <item x="5675"/>
        <item x="6439"/>
        <item x="3478"/>
        <item x="4972"/>
        <item x="6437"/>
        <item x="4406"/>
        <item x="7035"/>
        <item x="4990"/>
        <item x="5376"/>
        <item x="3469"/>
        <item x="3410"/>
        <item x="3494"/>
        <item x="6297"/>
        <item x="415"/>
        <item x="4969"/>
        <item x="3472"/>
        <item x="6300"/>
        <item x="5633"/>
        <item x="5889"/>
        <item x="7588"/>
        <item x="7303"/>
        <item x="4405"/>
        <item x="4399"/>
        <item x="7021"/>
        <item x="3290"/>
        <item x="5063"/>
        <item x="4996"/>
        <item x="3123"/>
        <item x="4409"/>
        <item x="3480"/>
        <item x="1582"/>
        <item x="5973"/>
        <item x="3120"/>
        <item x="3473"/>
        <item x="3175"/>
        <item x="3492"/>
        <item x="3040"/>
        <item x="7151"/>
        <item x="5065"/>
        <item x="5086"/>
        <item x="3401"/>
        <item x="4521"/>
        <item x="1962"/>
        <item x="5651"/>
        <item x="5647"/>
        <item x="5039"/>
        <item x="4511"/>
        <item x="7250"/>
        <item x="5996"/>
        <item x="3650"/>
        <item x="5519"/>
        <item x="3520"/>
        <item x="6937"/>
        <item x="4991"/>
        <item x="5077"/>
        <item x="7145"/>
        <item x="7015"/>
        <item x="3484"/>
        <item x="7263"/>
        <item x="6941"/>
        <item x="2911"/>
        <item x="3470"/>
        <item x="5084"/>
        <item x="3468"/>
        <item x="5628"/>
        <item x="7656"/>
        <item x="4968"/>
        <item x="3118"/>
        <item x="4985"/>
        <item x="3418"/>
        <item x="27"/>
        <item x="3452"/>
        <item x="2311"/>
        <item x="2075"/>
        <item x="3589"/>
        <item x="5676"/>
        <item x="3119"/>
        <item x="5673"/>
        <item x="3110"/>
        <item x="4169"/>
        <item x="5655"/>
        <item x="4997"/>
        <item x="6935"/>
        <item x="7293"/>
        <item x="2022"/>
        <item x="5878"/>
        <item x="6356"/>
        <item x="4836"/>
        <item x="7477"/>
        <item x="1557"/>
        <item x="459"/>
        <item x="2371"/>
        <item x="5615"/>
        <item x="6510"/>
        <item x="5641"/>
        <item x="3481"/>
        <item x="4986"/>
        <item x="4168"/>
        <item x="6017"/>
        <item x="3651"/>
        <item x="4998"/>
        <item x="3433"/>
        <item x="7483"/>
        <item x="3121"/>
        <item x="5064"/>
        <item x="4216"/>
        <item x="6394"/>
        <item x="3482"/>
        <item x="7179"/>
        <item x="3126"/>
        <item x="7026"/>
        <item x="4979"/>
        <item x="5085"/>
        <item x="5395"/>
        <item x="6970"/>
        <item x="5352"/>
        <item x="5586"/>
        <item x="5067"/>
        <item x="7581"/>
        <item x="6397"/>
        <item x="5132"/>
        <item x="3122"/>
        <item x="4128"/>
        <item x="3109"/>
        <item x="5942"/>
        <item x="3408"/>
        <item x="3398"/>
        <item x="3455"/>
        <item x="3483"/>
        <item x="5051"/>
        <item x="5994"/>
        <item x="6461"/>
        <item x="5500"/>
        <item x="4981"/>
        <item x="4893"/>
        <item x="3406"/>
        <item x="6305"/>
        <item x="7317"/>
        <item x="5389"/>
        <item x="3125"/>
        <item x="3652"/>
        <item x="5050"/>
        <item x="3464"/>
        <item x="3432"/>
        <item x="5665"/>
        <item x="4903"/>
        <item x="2276"/>
        <item x="6001"/>
        <item x="5879"/>
        <item x="6436"/>
        <item x="3091"/>
        <item x="7460"/>
        <item x="5384"/>
        <item x="7041"/>
        <item x="5635"/>
        <item x="3519"/>
        <item x="4911"/>
        <item x="3169"/>
        <item x="7478"/>
        <item x="5995"/>
        <item x="3463"/>
        <item x="3471"/>
        <item x="2700"/>
        <item x="5016"/>
        <item x="4273"/>
        <item x="7435"/>
        <item x="5079"/>
        <item x="6499"/>
        <item x="3064"/>
        <item x="7484"/>
        <item x="5631"/>
        <item x="3518"/>
        <item x="3457"/>
        <item x="4947"/>
        <item x="5385"/>
        <item x="5078"/>
        <item x="2059"/>
        <item x="4987"/>
        <item x="4132"/>
        <item x="3143"/>
        <item x="7530"/>
        <item x="3114"/>
        <item x="2083"/>
        <item x="5595"/>
        <item x="4294"/>
        <item x="4906"/>
        <item x="5068"/>
        <item x="5083"/>
        <item x="4844"/>
        <item x="7445"/>
        <item x="2213"/>
        <item x="3397"/>
        <item x="5598"/>
        <item x="6424"/>
        <item x="4978"/>
        <item x="5015"/>
        <item x="7461"/>
        <item x="4291"/>
        <item x="6079"/>
        <item x="3465"/>
        <item x="3127"/>
        <item x="3289"/>
        <item x="7016"/>
        <item x="5571"/>
        <item x="3407"/>
        <item x="5958"/>
        <item x="5087"/>
        <item x="6467"/>
        <item x="3089"/>
        <item x="4992"/>
        <item x="5554"/>
        <item x="3421"/>
        <item x="3462"/>
        <item x="7258"/>
        <item x="3090"/>
        <item x="4999"/>
        <item x="5600"/>
        <item x="5941"/>
        <item x="4849"/>
        <item x="3142"/>
        <item x="4516"/>
        <item x="4873"/>
        <item x="4984"/>
        <item x="4638"/>
        <item x="7301"/>
        <item x="4207"/>
        <item x="5062"/>
        <item x="5593"/>
        <item x="3140"/>
        <item x="3055"/>
        <item x="6075"/>
        <item x="7476"/>
        <item x="5677"/>
        <item x="2079"/>
        <item x="5638"/>
        <item x="4167"/>
        <item x="5048"/>
        <item x="5597"/>
        <item x="5739"/>
        <item x="4835"/>
        <item x="5592"/>
        <item x="4136"/>
        <item x="7032"/>
        <item x="7466"/>
        <item x="5918"/>
        <item x="2082"/>
        <item x="3062"/>
        <item x="7589"/>
        <item x="5080"/>
        <item x="5543"/>
        <item x="3420"/>
        <item x="5835"/>
        <item x="5921"/>
        <item x="5837"/>
        <item x="7328"/>
        <item x="3405"/>
        <item x="7318"/>
        <item x="5548"/>
        <item x="2604"/>
        <item x="4937"/>
        <item x="7020"/>
        <item x="4839"/>
        <item x="7049"/>
        <item x="5610"/>
        <item x="3129"/>
        <item x="7473"/>
        <item x="4982"/>
        <item x="418"/>
        <item x="7036"/>
        <item x="3475"/>
        <item x="5396"/>
        <item x="4345"/>
        <item x="5551"/>
        <item x="2233"/>
        <item x="3117"/>
        <item x="5852"/>
        <item x="5616"/>
        <item x="3104"/>
        <item x="3079"/>
        <item x="5254"/>
        <item x="6551"/>
        <item x="3102"/>
        <item x="5209"/>
        <item x="5547"/>
        <item x="5643"/>
        <item x="7457"/>
        <item x="6465"/>
        <item x="1576"/>
        <item x="3103"/>
        <item x="3045"/>
        <item x="2702"/>
        <item x="3259"/>
        <item x="3292"/>
        <item x="4495"/>
        <item x="2921"/>
        <item x="2616"/>
        <item x="6401"/>
        <item x="5081"/>
        <item x="3293"/>
        <item x="3594"/>
        <item x="3467"/>
        <item x="3058"/>
        <item x="5004"/>
        <item x="7019"/>
        <item x="3461"/>
        <item x="607"/>
        <item x="5046"/>
        <item x="3450"/>
        <item x="4826"/>
        <item x="3139"/>
        <item x="555"/>
        <item x="3067"/>
        <item x="3395"/>
        <item x="5011"/>
        <item x="3431"/>
        <item x="4400"/>
        <item x="5089"/>
        <item x="5938"/>
        <item x="3108"/>
        <item x="5037"/>
        <item x="7586"/>
        <item x="5609"/>
        <item x="3294"/>
        <item x="6515"/>
        <item x="2901"/>
        <item x="2909"/>
        <item x="3466"/>
        <item x="2373"/>
        <item x="5888"/>
        <item x="3181"/>
        <item x="2903"/>
        <item x="3214"/>
        <item x="3297"/>
        <item x="2900"/>
        <item x="5365"/>
        <item x="3046"/>
        <item x="5658"/>
        <item x="5820"/>
        <item x="3030"/>
        <item x="2892"/>
        <item x="5648"/>
        <item x="3075"/>
        <item x="7415"/>
        <item x="5003"/>
        <item x="4365"/>
        <item x="5951"/>
        <item x="6422"/>
        <item x="3074"/>
        <item x="5611"/>
        <item x="4401"/>
        <item x="3945"/>
        <item x="7017"/>
        <item x="3396"/>
        <item x="3138"/>
        <item x="6301"/>
        <item x="5503"/>
        <item x="6263"/>
        <item x="3115"/>
        <item x="5231"/>
        <item x="5049"/>
        <item x="4908"/>
        <item x="4948"/>
        <item x="2940"/>
        <item x="6009"/>
        <item x="3451"/>
        <item x="3716"/>
        <item x="2907"/>
        <item x="3057"/>
        <item x="3430"/>
        <item x="4396"/>
        <item x="3081"/>
        <item x="5589"/>
        <item x="4977"/>
        <item x="5590"/>
        <item x="5613"/>
        <item x="3136"/>
        <item x="3834"/>
        <item x="2061"/>
        <item x="2896"/>
        <item x="5795"/>
        <item x="3578"/>
        <item x="2605"/>
        <item x="3145"/>
        <item x="6306"/>
        <item x="3060"/>
        <item x="3442"/>
        <item x="6446"/>
        <item x="5529"/>
        <item x="4352"/>
        <item x="2063"/>
        <item x="7304"/>
        <item x="4374"/>
        <item x="2899"/>
        <item x="4410"/>
        <item x="6264"/>
        <item x="5605"/>
        <item x="4912"/>
        <item x="6304"/>
        <item x="3087"/>
        <item x="3291"/>
        <item x="6431"/>
        <item x="4831"/>
        <item x="2058"/>
        <item x="5545"/>
        <item x="3082"/>
        <item x="3946"/>
        <item x="3116"/>
        <item x="3298"/>
        <item x="2253"/>
        <item x="3080"/>
        <item x="3146"/>
        <item x="5047"/>
        <item x="4411"/>
        <item x="6516"/>
        <item x="3107"/>
        <item x="3078"/>
        <item x="4802"/>
        <item x="2904"/>
        <item x="3137"/>
        <item x="3404"/>
        <item x="6432"/>
        <item x="3086"/>
        <item x="3827"/>
        <item x="4870"/>
        <item x="5904"/>
        <item x="2227"/>
        <item x="5588"/>
        <item x="4898"/>
        <item x="3101"/>
        <item x="3301"/>
        <item x="4292"/>
        <item x="2603"/>
        <item x="5082"/>
        <item x="3459"/>
        <item x="3147"/>
        <item x="7322"/>
        <item x="3444"/>
        <item x="5908"/>
        <item x="4403"/>
        <item x="3458"/>
        <item x="5836"/>
        <item x="3083"/>
        <item x="3898"/>
        <item x="2072"/>
        <item x="2313"/>
        <item x="2915"/>
        <item x="3812"/>
        <item x="3403"/>
        <item x="4861"/>
        <item x="3525"/>
        <item x="4454"/>
        <item x="2893"/>
        <item x="3897"/>
        <item x="3456"/>
        <item x="6430"/>
        <item x="3580"/>
        <item x="3402"/>
        <item x="5606"/>
        <item x="6302"/>
        <item x="2898"/>
        <item x="4846"/>
        <item x="2630"/>
        <item x="3154"/>
        <item x="3144"/>
        <item x="1568"/>
        <item x="6438"/>
        <item x="3056"/>
        <item x="3394"/>
        <item x="5052"/>
        <item x="5630"/>
        <item x="2912"/>
        <item x="5678"/>
        <item x="2913"/>
        <item x="4966"/>
        <item x="3099"/>
        <item x="2076"/>
        <item x="3521"/>
        <item x="2587"/>
        <item x="3524"/>
        <item x="2891"/>
        <item x="3593"/>
        <item x="5895"/>
        <item x="5636"/>
        <item x="3031"/>
        <item x="3059"/>
        <item x="4567"/>
        <item x="5966"/>
        <item x="3269"/>
        <item x="3152"/>
        <item x="480"/>
        <item x="5556"/>
        <item x="2275"/>
        <item x="3724"/>
        <item x="5993"/>
        <item x="2052"/>
        <item x="5650"/>
        <item x="5667"/>
        <item x="3440"/>
        <item x="5371"/>
        <item x="4395"/>
        <item x="2094"/>
        <item x="3460"/>
        <item x="3643"/>
        <item x="5829"/>
        <item x="5090"/>
        <item x="2053"/>
        <item x="3084"/>
        <item x="3386"/>
        <item x="3105"/>
        <item x="5777"/>
        <item x="4995"/>
        <item x="3068"/>
        <item x="3165"/>
        <item x="5824"/>
        <item x="6391"/>
        <item x="2699"/>
        <item x="2590"/>
        <item x="3387"/>
        <item x="3429"/>
        <item x="2836"/>
        <item x="2531"/>
        <item x="3179"/>
        <item x="3392"/>
        <item x="3424"/>
        <item x="2260"/>
        <item x="3381"/>
        <item x="2064"/>
        <item x="3439"/>
        <item x="3393"/>
        <item x="4204"/>
        <item x="3974"/>
        <item x="3092"/>
        <item x="5823"/>
        <item x="3300"/>
        <item x="2358"/>
        <item x="4402"/>
        <item x="3155"/>
        <item x="4170"/>
        <item x="3906"/>
        <item x="2808"/>
        <item x="3385"/>
        <item x="7022"/>
        <item x="5656"/>
        <item x="7455"/>
        <item x="6012"/>
        <item x="3296"/>
        <item x="3763"/>
        <item x="3128"/>
        <item x="3029"/>
        <item x="3088"/>
        <item x="3443"/>
        <item x="2811"/>
        <item x="3098"/>
        <item x="7456"/>
        <item x="3069"/>
        <item x="2895"/>
        <item x="3642"/>
        <item x="2588"/>
        <item x="5006"/>
        <item x="3924"/>
        <item x="2357"/>
        <item x="2070"/>
        <item x="3425"/>
        <item x="5546"/>
        <item x="2331"/>
        <item x="2361"/>
        <item x="1572"/>
        <item x="3073"/>
        <item x="3299"/>
        <item x="5632"/>
        <item x="7475"/>
        <item x="3907"/>
        <item x="3283"/>
        <item x="5791"/>
        <item x="3039"/>
        <item x="5553"/>
        <item x="5825"/>
        <item x="4983"/>
        <item x="3391"/>
        <item x="5557"/>
        <item x="3170"/>
        <item x="5826"/>
        <item x="3213"/>
        <item x="2687"/>
        <item x="5657"/>
        <item x="3895"/>
        <item x="4293"/>
        <item x="4946"/>
        <item x="3112"/>
        <item x="3284"/>
        <item x="2617"/>
        <item x="3295"/>
        <item x="5535"/>
        <item x="3390"/>
        <item x="2315"/>
        <item x="3825"/>
        <item x="4196"/>
        <item x="3441"/>
        <item x="5014"/>
        <item x="3382"/>
        <item x="3262"/>
        <item x="6425"/>
        <item x="5550"/>
        <item x="6449"/>
        <item x="5367"/>
        <item x="3383"/>
        <item x="2534"/>
        <item x="2596"/>
        <item x="3717"/>
        <item x="2360"/>
        <item x="3900"/>
        <item x="4974"/>
        <item x="6433"/>
        <item x="5596"/>
        <item x="3826"/>
        <item x="4451"/>
        <item x="3093"/>
        <item x="2581"/>
        <item x="5897"/>
        <item x="4412"/>
        <item x="3899"/>
        <item x="4514"/>
        <item x="3570"/>
        <item x="3215"/>
        <item x="3153"/>
        <item x="2353"/>
        <item x="5012"/>
        <item x="6303"/>
        <item x="2689"/>
        <item x="3026"/>
        <item x="5821"/>
        <item x="3049"/>
        <item x="6501"/>
        <item x="2314"/>
        <item x="2809"/>
        <item x="4203"/>
        <item x="5216"/>
        <item x="2688"/>
        <item x="6500"/>
        <item x="5552"/>
        <item x="5587"/>
        <item x="3896"/>
        <item x="5506"/>
        <item x="568"/>
        <item x="5549"/>
        <item x="5793"/>
        <item x="7453"/>
        <item x="5013"/>
        <item x="2923"/>
        <item x="6423"/>
        <item x="2606"/>
        <item x="3552"/>
        <item x="2690"/>
        <item x="4834"/>
        <item x="3894"/>
        <item x="2781"/>
        <item x="7434"/>
        <item x="2589"/>
        <item x="6851"/>
        <item x="3660"/>
        <item x="3050"/>
        <item x="2594"/>
        <item x="2215"/>
        <item x="2922"/>
        <item x="2363"/>
        <item x="4513"/>
        <item x="3216"/>
        <item x="5537"/>
        <item x="2362"/>
        <item x="5366"/>
        <item x="3388"/>
        <item x="2698"/>
        <item x="2090"/>
        <item x="2369"/>
        <item x="5088"/>
        <item x="2217"/>
        <item x="2613"/>
        <item x="4515"/>
        <item x="3032"/>
        <item x="2344"/>
        <item x="5531"/>
        <item x="2359"/>
        <item x="2704"/>
        <item x="1558"/>
        <item x="2055"/>
        <item x="2532"/>
        <item x="2810"/>
        <item x="2238"/>
        <item x="3423"/>
        <item x="5585"/>
        <item x="3264"/>
        <item x="3914"/>
        <item x="2570"/>
        <item x="2612"/>
        <item x="6245"/>
        <item x="3744"/>
        <item x="2341"/>
        <item x="2888"/>
        <item x="3356"/>
        <item x="3028"/>
        <item x="2574"/>
        <item x="3426"/>
        <item x="4512"/>
        <item x="2232"/>
        <item x="2580"/>
        <item x="5038"/>
        <item x="2573"/>
        <item x="3384"/>
        <item x="4866"/>
        <item x="2683"/>
        <item x="2937"/>
        <item x="2257"/>
        <item x="5608"/>
        <item x="5002"/>
        <item x="2277"/>
        <item x="2908"/>
        <item x="2354"/>
        <item x="2239"/>
        <item x="3085"/>
        <item x="5540"/>
        <item x="2634"/>
        <item x="2567"/>
        <item x="1570"/>
        <item x="2575"/>
        <item x="4452"/>
        <item x="7419"/>
        <item x="3038"/>
        <item x="4827"/>
        <item x="2210"/>
        <item x="3833"/>
        <item x="2755"/>
        <item x="5661"/>
        <item x="2889"/>
        <item x="3051"/>
        <item x="2256"/>
        <item x="2258"/>
        <item x="2837"/>
        <item x="2691"/>
        <item x="2593"/>
        <item x="2572"/>
        <item x="5036"/>
        <item x="2021"/>
        <item x="2155"/>
        <item x="4076"/>
        <item x="2203"/>
        <item x="2237"/>
        <item x="4989"/>
        <item x="4304"/>
        <item x="3247"/>
        <item x="2222"/>
        <item x="4448"/>
        <item x="2333"/>
        <item x="2342"/>
        <item x="2355"/>
        <item x="5822"/>
        <item x="5525"/>
        <item x="2586"/>
        <item x="2332"/>
        <item x="2077"/>
        <item x="4301"/>
        <item x="2351"/>
        <item x="1580"/>
        <item x="3764"/>
        <item x="2716"/>
        <item x="2065"/>
        <item x="2221"/>
        <item x="3156"/>
        <item x="2350"/>
        <item x="2219"/>
        <item x="2218"/>
        <item x="3905"/>
        <item x="2343"/>
        <item x="2635"/>
        <item x="3077"/>
        <item x="2255"/>
        <item x="3236"/>
        <item x="2356"/>
        <item x="6413"/>
        <item x="5126"/>
        <item x="2236"/>
        <item x="3877"/>
        <item x="3285"/>
        <item x="4303"/>
        <item x="3893"/>
        <item x="2252"/>
        <item x="2234"/>
        <item x="2753"/>
        <item x="5521"/>
        <item x="3249"/>
        <item x="2049"/>
        <item x="2208"/>
        <item x="2206"/>
        <item x="3742"/>
        <item x="3027"/>
        <item x="3076"/>
        <item x="5542"/>
        <item x="2048"/>
        <item x="4830"/>
        <item x="2599"/>
        <item x="2576"/>
        <item x="2863"/>
        <item x="2330"/>
        <item x="2316"/>
        <item x="4206"/>
        <item x="2807"/>
        <item x="3577"/>
        <item x="3726"/>
        <item x="5906"/>
        <item x="4453"/>
        <item x="2803"/>
        <item x="2340"/>
        <item x="2197"/>
        <item x="2897"/>
        <item x="3201"/>
        <item x="487"/>
        <item x="4393"/>
        <item x="3592"/>
        <item x="4536"/>
        <item x="2202"/>
        <item x="2782"/>
        <item x="2071"/>
        <item x="2804"/>
        <item x="2339"/>
        <item x="2207"/>
        <item x="4845"/>
        <item x="2220"/>
        <item x="5915"/>
        <item x="5526"/>
        <item x="2209"/>
        <item x="3345"/>
        <item x="3380"/>
        <item x="2749"/>
        <item x="5496"/>
        <item x="5021"/>
        <item x="419"/>
        <item x="2795"/>
        <item x="2549"/>
        <item x="2890"/>
        <item x="4449"/>
        <item x="2591"/>
        <item x="2540"/>
        <item x="5019"/>
        <item x="3288"/>
        <item x="2352"/>
        <item x="3248"/>
        <item x="2602"/>
        <item x="2763"/>
        <item x="2924"/>
        <item x="2292"/>
        <item x="3358"/>
        <item x="2334"/>
        <item x="2561"/>
        <item x="2595"/>
        <item x="2754"/>
        <item x="5775"/>
        <item x="1524"/>
        <item x="3053"/>
        <item x="4172"/>
        <item x="2597"/>
        <item x="2259"/>
        <item x="2566"/>
        <item x="3749"/>
        <item x="3113"/>
        <item x="3915"/>
        <item x="2347"/>
        <item x="4828"/>
        <item x="2254"/>
        <item x="3752"/>
        <item x="3646"/>
        <item x="4288"/>
        <item x="2093"/>
        <item x="2941"/>
        <item x="3015"/>
        <item x="2951"/>
        <item x="2861"/>
        <item x="2762"/>
        <item x="3872"/>
        <item x="5363"/>
        <item x="3037"/>
        <item x="3072"/>
        <item x="2766"/>
        <item x="3644"/>
        <item x="2204"/>
        <item x="5776"/>
        <item x="2562"/>
        <item x="5356"/>
        <item x="3956"/>
        <item x="2047"/>
        <item x="2614"/>
        <item x="2384"/>
        <item x="2578"/>
        <item x="2752"/>
        <item x="4872"/>
        <item x="2764"/>
        <item x="4394"/>
        <item x="2583"/>
        <item x="3048"/>
        <item x="3725"/>
        <item x="3890"/>
        <item x="3164"/>
        <item x="2620"/>
        <item x="3655"/>
        <item x="2095"/>
        <item x="3558"/>
        <item x="2885"/>
        <item x="2582"/>
        <item x="2875"/>
        <item x="4171"/>
        <item x="3263"/>
        <item x="3569"/>
        <item x="2610"/>
        <item x="5378"/>
        <item x="2796"/>
        <item x="4208"/>
        <item x="2864"/>
        <item x="2281"/>
        <item x="3094"/>
        <item x="2348"/>
        <item x="2564"/>
        <item x="3130"/>
        <item x="2751"/>
        <item x="4936"/>
        <item x="2866"/>
        <item x="1549"/>
        <item x="2768"/>
        <item x="4137"/>
        <item x="3100"/>
        <item x="2337"/>
        <item x="581"/>
        <item x="3571"/>
        <item x="2329"/>
        <item x="2860"/>
        <item x="2205"/>
        <item x="4855"/>
        <item x="3095"/>
        <item x="3654"/>
        <item x="3783"/>
        <item x="2783"/>
        <item x="4519"/>
        <item x="2839"/>
        <item x="3645"/>
        <item x="2765"/>
        <item x="2067"/>
        <item x="2563"/>
        <item x="453"/>
        <item x="2533"/>
        <item x="2619"/>
        <item x="5728"/>
        <item x="3173"/>
        <item x="3389"/>
        <item x="3217"/>
        <item x="1437"/>
        <item x="2261"/>
        <item x="3889"/>
        <item x="5644"/>
        <item x="512"/>
        <item x="2748"/>
        <item x="2560"/>
        <item x="5774"/>
        <item x="2084"/>
        <item x="3973"/>
        <item x="3355"/>
        <item x="4949"/>
        <item x="4841"/>
        <item x="3172"/>
        <item x="2585"/>
        <item x="3804"/>
        <item x="2326"/>
        <item x="3234"/>
        <item x="5813"/>
        <item x="3736"/>
        <item x="2091"/>
        <item x="3235"/>
        <item x="4077"/>
        <item x="2346"/>
        <item x="3823"/>
        <item x="2068"/>
        <item x="4829"/>
        <item x="4305"/>
        <item x="3157"/>
        <item x="3177"/>
        <item x="6470"/>
        <item x="2568"/>
        <item x="3723"/>
        <item x="3667"/>
        <item x="4450"/>
        <item x="2539"/>
        <item x="4832"/>
        <item x="3106"/>
        <item x="2874"/>
        <item x="3241"/>
        <item x="4392"/>
        <item x="2592"/>
        <item x="3178"/>
        <item x="3928"/>
        <item x="3888"/>
        <item x="3303"/>
        <item x="3265"/>
        <item x="4840"/>
        <item x="4843"/>
        <item x="3251"/>
        <item x="2216"/>
        <item x="3052"/>
        <item x="3647"/>
        <item x="3886"/>
        <item x="2051"/>
        <item x="2057"/>
        <item x="3892"/>
        <item x="3151"/>
        <item x="3238"/>
        <item x="3811"/>
        <item x="2367"/>
        <item x="3253"/>
        <item x="3281"/>
        <item x="2865"/>
        <item x="2862"/>
        <item x="4310"/>
        <item x="2767"/>
        <item x="2074"/>
        <item x="2000"/>
        <item x="1574"/>
        <item x="3160"/>
        <item x="3246"/>
        <item x="2201"/>
        <item x="2212"/>
        <item x="3901"/>
        <item x="2838"/>
        <item x="4158"/>
        <item x="3730"/>
        <item x="4856"/>
        <item x="3014"/>
        <item x="2557"/>
        <item x="3025"/>
        <item x="5151"/>
        <item x="4965"/>
        <item x="2633"/>
        <item x="3329"/>
        <item x="514"/>
        <item x="2546"/>
        <item x="3250"/>
        <item x="6509"/>
        <item x="2886"/>
        <item x="2056"/>
        <item x="4956"/>
        <item x="2759"/>
        <item x="2309"/>
        <item x="2046"/>
        <item x="2558"/>
        <item x="1585"/>
        <item x="4848"/>
        <item x="2274"/>
        <item x="3640"/>
        <item x="3824"/>
        <item x="1523"/>
        <item x="2780"/>
        <item x="3917"/>
        <item x="2054"/>
        <item x="4920"/>
        <item x="2066"/>
        <item x="2705"/>
        <item x="3036"/>
        <item x="1533"/>
        <item x="2230"/>
        <item x="2779"/>
        <item x="2761"/>
        <item x="4138"/>
        <item x="539"/>
        <item x="2088"/>
        <item x="3244"/>
        <item x="2092"/>
        <item x="2235"/>
        <item x="3212"/>
        <item x="2226"/>
        <item x="2015"/>
        <item x="2812"/>
        <item x="2335"/>
        <item x="2715"/>
        <item x="3727"/>
        <item x="4943"/>
        <item x="5125"/>
        <item x="2840"/>
        <item x="2310"/>
        <item x="2609"/>
        <item x="3937"/>
        <item x="2026"/>
        <item x="2002"/>
        <item x="2510"/>
        <item x="2073"/>
        <item x="2737"/>
        <item x="2225"/>
        <item x="2498"/>
        <item x="3750"/>
        <item x="2554"/>
        <item x="2618"/>
        <item x="2296"/>
        <item x="5035"/>
        <item x="2328"/>
        <item x="2080"/>
        <item x="2556"/>
        <item x="2516"/>
        <item x="2631"/>
        <item x="4443"/>
        <item x="2323"/>
        <item x="2735"/>
        <item x="3344"/>
        <item x="3009"/>
        <item x="2883"/>
        <item x="3947"/>
        <item x="3202"/>
        <item x="2802"/>
        <item x="1779"/>
        <item x="3891"/>
        <item x="2855"/>
        <item x="3669"/>
        <item x="2298"/>
        <item x="4950"/>
        <item x="2608"/>
        <item x="2050"/>
        <item x="2297"/>
        <item x="2651"/>
        <item x="540"/>
        <item x="2325"/>
        <item x="2224"/>
        <item x="3916"/>
        <item x="2692"/>
        <item x="2368"/>
        <item x="2719"/>
        <item x="3746"/>
        <item x="2199"/>
        <item x="4522"/>
        <item x="2740"/>
        <item x="3659"/>
        <item x="2806"/>
        <item x="2998"/>
        <item x="2650"/>
        <item x="2778"/>
        <item x="4888"/>
        <item x="3572"/>
        <item x="2422"/>
        <item x="5031"/>
        <item x="2621"/>
        <item x="3728"/>
        <item x="4636"/>
        <item x="3315"/>
        <item x="3649"/>
        <item x="2632"/>
        <item x="5530"/>
        <item x="4555"/>
        <item x="3641"/>
        <item x="2278"/>
        <item x="2403"/>
        <item x="4857"/>
        <item x="2652"/>
        <item x="3237"/>
        <item x="2517"/>
        <item x="3661"/>
        <item x="3254"/>
        <item x="3171"/>
        <item x="2611"/>
        <item x="2887"/>
        <item x="3302"/>
        <item x="3927"/>
        <item x="5517"/>
        <item x="2512"/>
        <item x="2025"/>
        <item x="3007"/>
        <item x="1579"/>
        <item x="3013"/>
        <item x="2317"/>
        <item x="2228"/>
        <item x="2550"/>
        <item x="5354"/>
        <item x="2322"/>
        <item x="5024"/>
        <item x="5833"/>
        <item x="2294"/>
        <item x="2856"/>
        <item x="2649"/>
        <item x="2198"/>
        <item x="2559"/>
        <item x="2825"/>
        <item x="4205"/>
        <item x="5524"/>
        <item x="1942"/>
        <item x="2857"/>
        <item x="2793"/>
        <item x="3369"/>
        <item x="2789"/>
        <item x="5599"/>
        <item x="3239"/>
        <item x="3258"/>
        <item x="3012"/>
        <item x="3751"/>
        <item x="2601"/>
        <item x="4916"/>
        <item x="2306"/>
        <item x="3551"/>
        <item x="2733"/>
        <item x="2569"/>
        <item x="4900"/>
        <item x="2423"/>
        <item x="3252"/>
        <item x="2750"/>
        <item x="3925"/>
        <item x="3200"/>
        <item x="1577"/>
        <item x="3806"/>
        <item x="3581"/>
        <item x="3560"/>
        <item x="4993"/>
        <item x="2859"/>
        <item x="2302"/>
        <item x="2327"/>
        <item x="3243"/>
        <item x="5266"/>
        <item x="2790"/>
        <item x="2553"/>
        <item x="3257"/>
        <item x="2511"/>
        <item x="2509"/>
        <item x="1651"/>
        <item x="2304"/>
        <item x="3737"/>
        <item x="4139"/>
        <item x="2301"/>
        <item x="3131"/>
        <item x="1571"/>
        <item x="5025"/>
        <item x="3668"/>
        <item x="3242"/>
        <item x="5005"/>
        <item x="1581"/>
        <item x="4639"/>
        <item x="2020"/>
        <item x="3096"/>
        <item x="2486"/>
        <item x="3813"/>
        <item x="3035"/>
        <item x="2295"/>
        <item x="2636"/>
        <item x="577"/>
        <item x="3729"/>
        <item x="2518"/>
        <item x="3805"/>
        <item x="2200"/>
        <item x="2016"/>
        <item x="3174"/>
        <item x="3445"/>
        <item x="3245"/>
        <item x="2925"/>
        <item x="5583"/>
        <item x="2794"/>
        <item x="4921"/>
        <item x="3862"/>
        <item x="2950"/>
        <item x="3033"/>
        <item x="3422"/>
        <item x="3428"/>
        <item x="3034"/>
        <item x="2305"/>
        <item x="3784"/>
        <item x="4919"/>
        <item x="3715"/>
        <item x="2293"/>
        <item x="1578"/>
        <item x="2303"/>
        <item x="2949"/>
        <item x="2424"/>
        <item x="7042"/>
        <item x="3807"/>
        <item x="3747"/>
        <item x="2936"/>
        <item x="2104"/>
        <item x="2868"/>
        <item x="2506"/>
        <item x="2014"/>
        <item x="2487"/>
        <item x="2499"/>
        <item x="2211"/>
        <item x="4353"/>
        <item x="2017"/>
        <item x="405"/>
        <item x="4566"/>
        <item x="2485"/>
        <item x="4727"/>
        <item x="465"/>
        <item x="2003"/>
        <item x="2105"/>
        <item x="2773"/>
        <item x="2508"/>
        <item x="4868"/>
        <item x="2279"/>
        <item x="1575"/>
        <item x="5023"/>
        <item x="2280"/>
        <item x="2515"/>
        <item x="5732"/>
        <item x="4366"/>
        <item x="3582"/>
        <item x="2507"/>
        <item x="5210"/>
        <item x="2265"/>
        <item x="3232"/>
        <item x="2736"/>
        <item x="2545"/>
        <item x="5680"/>
        <item x="3803"/>
        <item x="2172"/>
        <item x="2102"/>
        <item x="2544"/>
        <item x="3317"/>
        <item x="2103"/>
        <item x="2826"/>
        <item x="3735"/>
        <item x="2404"/>
        <item x="4780"/>
        <item x="2681"/>
        <item x="4496"/>
        <item x="1650"/>
        <item x="3913"/>
        <item x="2823"/>
        <item x="1528"/>
        <item x="4489"/>
        <item x="2223"/>
        <item x="2262"/>
        <item x="3061"/>
        <item x="2565"/>
        <item x="4286"/>
        <item x="5364"/>
        <item x="4214"/>
        <item x="3343"/>
        <item x="2282"/>
        <item x="3133"/>
        <item x="4075"/>
        <item x="4417"/>
        <item x="3722"/>
        <item x="4166"/>
        <item x="3648"/>
        <item x="3887"/>
        <item x="2324"/>
        <item x="2319"/>
        <item x="2982"/>
        <item x="3926"/>
        <item x="2858"/>
        <item x="30"/>
        <item x="2318"/>
        <item x="2019"/>
        <item x="2013"/>
        <item x="3346"/>
        <item x="2519"/>
        <item x="567"/>
        <item x="1550"/>
        <item x="2738"/>
        <item x="2607"/>
        <item x="2246"/>
        <item x="5955"/>
        <item x="5740"/>
        <item x="2244"/>
        <item x="3446"/>
        <item x="2030"/>
        <item x="2694"/>
        <item x="3903"/>
        <item x="2501"/>
        <item x="2011"/>
        <item x="4497"/>
        <item x="2023"/>
        <item x="2835"/>
        <item x="2935"/>
        <item x="3340"/>
        <item x="2734"/>
        <item x="2245"/>
        <item x="5612"/>
        <item x="5604"/>
        <item x="2106"/>
        <item x="4851"/>
        <item x="3134"/>
        <item x="2871"/>
        <item x="1644"/>
        <item x="2514"/>
        <item x="2739"/>
        <item x="2854"/>
        <item x="2505"/>
        <item x="2018"/>
        <item x="3590"/>
        <item x="5532"/>
        <item x="2031"/>
        <item x="2283"/>
        <item x="4471"/>
        <item x="2963"/>
        <item x="2385"/>
        <item x="2555"/>
        <item x="2284"/>
        <item x="2529"/>
        <item x="2801"/>
        <item x="2463"/>
        <item x="4213"/>
        <item x="4894"/>
        <item x="2036"/>
        <item x="4469"/>
        <item x="2248"/>
        <item x="3904"/>
        <item x="2462"/>
        <item x="2571"/>
        <item x="2402"/>
        <item x="3287"/>
        <item x="3132"/>
        <item x="2543"/>
        <item x="3192"/>
        <item x="2541"/>
        <item x="3972"/>
        <item x="5029"/>
        <item x="3341"/>
        <item x="4635"/>
        <item x="2101"/>
        <item x="3233"/>
        <item x="3987"/>
        <item x="2336"/>
        <item x="5522"/>
        <item x="3070"/>
        <item x="3743"/>
        <item x="2791"/>
        <item x="2405"/>
        <item x="2012"/>
        <item x="2524"/>
        <item x="4854"/>
        <item x="2264"/>
        <item x="3719"/>
        <item x="579"/>
        <item x="3135"/>
        <item x="2952"/>
        <item x="4343"/>
        <item x="4442"/>
        <item x="6298"/>
        <item x="2045"/>
        <item x="2774"/>
        <item x="2894"/>
        <item x="2598"/>
        <item x="2996"/>
        <item x="3870"/>
        <item x="2959"/>
        <item x="5946"/>
        <item x="2706"/>
        <item x="3347"/>
        <item x="3240"/>
        <item x="2523"/>
        <item x="3427"/>
        <item x="41"/>
        <item x="3182"/>
        <item x="2467"/>
        <item x="2528"/>
        <item x="3342"/>
        <item x="2584"/>
        <item x="2349"/>
        <item x="3950"/>
        <item x="5258"/>
        <item x="2682"/>
        <item x="4134"/>
        <item x="5383"/>
        <item x="2680"/>
        <item x="2671"/>
        <item x="2383"/>
        <item x="2191"/>
        <item x="4133"/>
        <item x="1518"/>
        <item x="3286"/>
        <item x="6060"/>
        <item x="2693"/>
        <item x="3760"/>
        <item x="2300"/>
        <item x="2504"/>
        <item x="2695"/>
        <item x="3591"/>
        <item x="2364"/>
        <item x="3328"/>
        <item x="3656"/>
        <item x="4348"/>
        <item x="1567"/>
        <item x="4447"/>
        <item x="5576"/>
        <item x="4488"/>
        <item x="6253"/>
        <item x="2760"/>
        <item x="2732"/>
        <item x="1563"/>
        <item x="2527"/>
        <item x="2247"/>
        <item x="2100"/>
        <item x="2785"/>
        <item x="3097"/>
        <item x="3955"/>
        <item x="2551"/>
        <item x="3553"/>
        <item x="2981"/>
        <item x="2628"/>
        <item x="3639"/>
        <item x="3379"/>
        <item x="3721"/>
        <item x="4459"/>
        <item x="1889"/>
        <item x="2638"/>
        <item x="2788"/>
        <item x="2268"/>
        <item x="2249"/>
        <item x="5393"/>
        <item x="1627"/>
        <item x="2307"/>
        <item x="458"/>
        <item x="3268"/>
        <item x="5794"/>
        <item x="2492"/>
        <item x="4074"/>
        <item x="3885"/>
        <item x="2111"/>
        <item x="3538"/>
        <item x="4554"/>
        <item x="6370"/>
        <item x="5724"/>
        <item x="1564"/>
        <item x="2338"/>
        <item x="2525"/>
        <item x="4122"/>
        <item x="2656"/>
        <item x="464"/>
        <item x="3612"/>
        <item x="2471"/>
        <item x="5394"/>
        <item x="1646"/>
        <item x="3559"/>
        <item x="4274"/>
        <item x="2494"/>
        <item x="4378"/>
        <item x="48"/>
        <item x="2530"/>
        <item x="4275"/>
        <item x="2407"/>
        <item x="1647"/>
        <item x="569"/>
        <item x="1648"/>
        <item x="2035"/>
        <item x="2979"/>
        <item x="4178"/>
        <item x="2997"/>
        <item x="2960"/>
        <item x="2099"/>
        <item x="441"/>
        <item x="3158"/>
        <item x="2873"/>
        <item x="2484"/>
        <item x="373"/>
        <item x="3008"/>
        <item x="2500"/>
        <item x="2272"/>
        <item x="3731"/>
        <item x="4953"/>
        <item x="2286"/>
        <item x="2758"/>
        <item x="2980"/>
        <item x="5361"/>
        <item x="5828"/>
        <item x="3523"/>
        <item x="4627"/>
        <item x="3611"/>
        <item x="3707"/>
        <item x="2287"/>
        <item x="2027"/>
        <item x="2192"/>
        <item x="2005"/>
        <item x="3734"/>
        <item x="5741"/>
        <item x="2110"/>
        <item x="2644"/>
        <item x="2266"/>
        <item x="2834"/>
        <item x="2308"/>
        <item x="3573"/>
        <item x="2827"/>
        <item x="3537"/>
        <item x="3255"/>
        <item x="1626"/>
        <item x="3378"/>
        <item x="4091"/>
        <item x="4877"/>
        <item x="2884"/>
        <item x="4468"/>
        <item x="1628"/>
        <item x="3628"/>
        <item x="5637"/>
        <item x="3875"/>
        <item x="2456"/>
        <item x="2962"/>
        <item x="3923"/>
        <item x="3745"/>
        <item x="2290"/>
        <item x="4145"/>
        <item x="2285"/>
        <item x="1993"/>
        <item x="2193"/>
        <item x="2116"/>
        <item x="5753"/>
        <item x="4311"/>
        <item x="8"/>
        <item x="1780"/>
        <item x="2491"/>
        <item x="6074"/>
        <item x="2176"/>
        <item x="2408"/>
        <item x="1886"/>
        <item x="2321"/>
        <item x="5719"/>
        <item x="4385"/>
        <item x="2175"/>
        <item x="1592"/>
        <item x="3957"/>
        <item x="4131"/>
        <item x="1890"/>
        <item x="5208"/>
        <item x="2526"/>
        <item x="3352"/>
        <item x="2028"/>
        <item x="5495"/>
        <item x="2267"/>
        <item x="4285"/>
        <item x="2502"/>
        <item x="3720"/>
        <item x="3624"/>
        <item x="4129"/>
        <item x="5575"/>
        <item x="4278"/>
        <item x="2195"/>
        <item x="2401"/>
        <item x="2421"/>
        <item x="2406"/>
        <item x="1617"/>
        <item x="3207"/>
        <item x="2229"/>
        <item x="3539"/>
        <item x="2365"/>
        <item x="2366"/>
        <item x="2615"/>
        <item x="3357"/>
        <item x="2194"/>
        <item x="2196"/>
        <item x="2624"/>
        <item x="1529"/>
        <item x="5022"/>
        <item x="4800"/>
        <item x="5570"/>
        <item x="2869"/>
        <item x="2263"/>
        <item x="2757"/>
        <item x="2786"/>
        <item x="4853"/>
        <item x="2024"/>
        <item x="1517"/>
        <item x="3908"/>
        <item x="4816"/>
        <item x="4383"/>
        <item x="2824"/>
        <item x="3627"/>
        <item x="2299"/>
        <item x="4124"/>
        <item x="4130"/>
        <item x="3206"/>
        <item x="4157"/>
        <item x="2087"/>
        <item x="7218"/>
        <item x="3198"/>
        <item x="1561"/>
        <item x="2934"/>
        <item x="4312"/>
        <item x="2466"/>
        <item x="2666"/>
        <item x="4865"/>
        <item x="533"/>
        <item x="5499"/>
        <item x="4349"/>
        <item x="4523"/>
        <item x="3183"/>
        <item x="2642"/>
        <item x="4413"/>
        <item x="2829"/>
        <item x="1649"/>
        <item x="2867"/>
        <item x="2474"/>
        <item x="3339"/>
        <item x="3306"/>
        <item x="4538"/>
        <item x="2756"/>
        <item x="2792"/>
        <item x="3718"/>
        <item x="2472"/>
        <item x="2926"/>
        <item x="3574"/>
        <item x="2775"/>
        <item x="5752"/>
        <item x="3986"/>
        <item x="3949"/>
        <item x="2291"/>
        <item x="3864"/>
        <item x="3282"/>
        <item x="4277"/>
        <item x="4891"/>
        <item x="2747"/>
        <item x="4324"/>
        <item x="3176"/>
        <item x="2770"/>
        <item x="4418"/>
        <item x="3658"/>
        <item x="2458"/>
        <item x="1618"/>
        <item x="2177"/>
        <item x="5140"/>
        <item x="47"/>
        <item x="538"/>
        <item x="2933"/>
        <item x="3554"/>
        <item x="4359"/>
        <item x="6089"/>
        <item x="1888"/>
        <item x="4500"/>
        <item x="3765"/>
        <item x="3934"/>
        <item x="1640"/>
        <item x="2044"/>
        <item x="1681"/>
        <item x="5533"/>
        <item x="4283"/>
        <item x="4940"/>
        <item x="1652"/>
        <item x="5569"/>
        <item x="4994"/>
        <item x="3148"/>
        <item x="4923"/>
        <item x="2967"/>
        <item x="1794"/>
        <item x="2457"/>
        <item x="2522"/>
        <item x="3662"/>
        <item x="4626"/>
        <item x="5947"/>
        <item x="4228"/>
        <item x="5281"/>
        <item x="1511"/>
        <item x="2994"/>
        <item x="5722"/>
        <item x="2043"/>
        <item x="3522"/>
        <item x="35"/>
        <item x="2625"/>
        <item x="2878"/>
        <item x="1526"/>
        <item x="4350"/>
        <item x="1625"/>
        <item x="5139"/>
        <item x="2870"/>
        <item x="4498"/>
        <item x="4645"/>
        <item x="3149"/>
        <item x="4743"/>
        <item x="2320"/>
        <item x="2269"/>
        <item x="2772"/>
        <item x="3975"/>
        <item x="2288"/>
        <item x="2882"/>
        <item x="5374"/>
        <item x="4540"/>
        <item x="582"/>
        <item x="2004"/>
        <item x="4815"/>
        <item x="3205"/>
        <item x="2460"/>
        <item x="3054"/>
        <item x="3708"/>
        <item x="5392"/>
        <item x="4212"/>
        <item x="2643"/>
        <item x="3599"/>
        <item x="3071"/>
        <item x="3796"/>
        <item x="5147"/>
        <item x="1676"/>
        <item x="2513"/>
        <item x="3583"/>
        <item x="2769"/>
        <item x="3762"/>
        <item x="387"/>
        <item x="4081"/>
        <item x="4457"/>
        <item x="4899"/>
        <item x="5723"/>
        <item x="1852"/>
        <item x="4728"/>
        <item x="3438"/>
        <item x="1527"/>
        <item x="3851"/>
        <item x="2455"/>
        <item x="4938"/>
        <item x="2042"/>
        <item x="2400"/>
        <item x="4887"/>
        <item x="3199"/>
        <item x="4662"/>
        <item x="4641"/>
        <item x="2547"/>
        <item x="4336"/>
        <item x="2411"/>
        <item x="4335"/>
        <item x="5238"/>
        <item x="3224"/>
        <item x="2879"/>
        <item x="2718"/>
        <item x="1534"/>
        <item x="2995"/>
        <item x="2034"/>
        <item x="4462"/>
        <item x="1126"/>
        <item x="4361"/>
        <item x="1643"/>
        <item x="4002"/>
        <item x="2098"/>
        <item x="4082"/>
        <item x="1982"/>
        <item x="7253"/>
        <item x="1885"/>
        <item x="1586"/>
        <item x="3190"/>
        <item x="2186"/>
        <item x="4939"/>
        <item x="2481"/>
        <item x="3850"/>
        <item x="3799"/>
        <item x="1559"/>
        <item x="4766"/>
        <item x="4360"/>
        <item x="2978"/>
        <item x="4346"/>
        <item x="2171"/>
        <item x="2679"/>
        <item x="2648"/>
        <item x="3338"/>
        <item x="6279"/>
        <item x="5028"/>
        <item x="3874"/>
        <item x="3191"/>
        <item x="4506"/>
        <item x="2086"/>
        <item x="3810"/>
        <item x="4744"/>
        <item x="5417"/>
        <item x="2425"/>
        <item x="2626"/>
        <item x="5149"/>
        <item x="3732"/>
        <item x="1639"/>
        <item x="3680"/>
        <item x="2503"/>
        <item x="1855"/>
        <item x="3971"/>
        <item x="1686"/>
        <item x="3876"/>
        <item x="4951"/>
        <item x="3564"/>
        <item x="2483"/>
        <item x="5253"/>
        <item x="3437"/>
        <item x="4146"/>
        <item x="2459"/>
        <item x="4952"/>
        <item x="1874"/>
        <item x="5755"/>
        <item x="4327"/>
        <item x="1666"/>
        <item x="3873"/>
        <item x="2409"/>
        <item x="3797"/>
        <item x="5682"/>
        <item x="1562"/>
        <item x="6307"/>
        <item x="3434"/>
        <item x="3314"/>
        <item x="4501"/>
        <item x="3938"/>
        <item x="4791"/>
        <item x="42"/>
        <item x="4458"/>
        <item x="2928"/>
        <item x="1853"/>
        <item x="6124"/>
        <item x="6088"/>
        <item x="1605"/>
        <item x="1994"/>
        <item x="5720"/>
        <item x="1637"/>
        <item x="454"/>
        <item x="4568"/>
        <item x="4179"/>
        <item x="6022"/>
        <item x="1856"/>
        <item x="4281"/>
        <item x="1620"/>
        <item x="3861"/>
        <item x="3550"/>
        <item x="3024"/>
        <item x="2345"/>
        <item x="1870"/>
        <item x="4652"/>
        <item x="4492"/>
        <item x="4557"/>
        <item x="3761"/>
        <item x="4084"/>
        <item x="4526"/>
        <item x="6143"/>
        <item x="1536"/>
        <item x="4653"/>
        <item x="2577"/>
        <item x="2876"/>
        <item x="5353"/>
        <item x="1429"/>
        <item x="3354"/>
        <item x="2637"/>
        <item x="4556"/>
        <item x="2415"/>
        <item x="5000"/>
        <item x="2653"/>
        <item x="5489"/>
        <item x="6165"/>
        <item x="4159"/>
        <item x="4755"/>
        <item x="3353"/>
        <item x="1873"/>
        <item x="1638"/>
        <item x="2710"/>
        <item x="1547"/>
        <item x="1641"/>
        <item x="2805"/>
        <item x="6506"/>
        <item x="1560"/>
        <item x="3657"/>
        <item x="4871"/>
        <item x="3011"/>
        <item x="3939"/>
        <item x="1854"/>
        <item x="3568"/>
        <item x="1655"/>
        <item x="2741"/>
        <item x="1588"/>
        <item x="1619"/>
        <item x="4355"/>
        <item x="5716"/>
        <item x="4535"/>
        <item x="3798"/>
        <item x="3150"/>
        <item x="3738"/>
        <item x="2410"/>
        <item x="4362"/>
        <item x="2639"/>
        <item x="3802"/>
        <item x="4565"/>
        <item x="5146"/>
        <item x="5730"/>
        <item x="4847"/>
        <item x="2697"/>
        <item x="3563"/>
        <item x="1999"/>
        <item x="4073"/>
        <item x="4863"/>
        <item x="2085"/>
        <item x="3326"/>
        <item x="2475"/>
        <item x="4364"/>
        <item x="3610"/>
        <item x="576"/>
        <item x="2670"/>
        <item x="4712"/>
        <item x="3565"/>
        <item x="1851"/>
        <item x="3203"/>
        <item x="4463"/>
        <item x="2641"/>
        <item x="2289"/>
        <item x="5157"/>
        <item x="3853"/>
        <item x="3740"/>
        <item x="2037"/>
        <item x="3562"/>
        <item x="3948"/>
        <item x="2178"/>
        <item x="26"/>
        <item x="1642"/>
        <item x="2174"/>
        <item x="4517"/>
        <item x="1631"/>
        <item x="1992"/>
        <item x="4018"/>
        <item x="4351"/>
        <item x="5572"/>
        <item x="6271"/>
        <item x="4731"/>
        <item x="4976"/>
        <item x="5523"/>
        <item x="3739"/>
        <item x="1548"/>
        <item x="2480"/>
        <item x="5639"/>
        <item x="3161"/>
        <item x="5721"/>
        <item x="1673"/>
        <item x="1963"/>
        <item x="4732"/>
        <item x="4881"/>
        <item x="3587"/>
        <item x="3795"/>
        <item x="3625"/>
        <item x="1687"/>
        <item x="5712"/>
        <item x="4505"/>
        <item x="4389"/>
        <item x="7256"/>
        <item x="4017"/>
        <item x="4155"/>
        <item x="7219"/>
        <item x="5754"/>
        <item x="2622"/>
        <item x="2717"/>
        <item x="5574"/>
        <item x="3267"/>
        <item x="4078"/>
        <item x="2112"/>
        <item x="25"/>
        <item x="5907"/>
        <item x="4321"/>
        <item x="5642"/>
        <item x="4676"/>
        <item x="1863"/>
        <item x="4284"/>
        <item x="2999"/>
        <item x="5762"/>
        <item x="535"/>
        <item x="2667"/>
        <item x="5026"/>
        <item x="4001"/>
        <item x="4282"/>
        <item x="1664"/>
        <item x="3849"/>
        <item x="1590"/>
        <item x="6948"/>
        <item x="4390"/>
        <item x="4967"/>
        <item x="3270"/>
        <item x="4781"/>
        <item x="1613"/>
        <item x="4140"/>
        <item x="70"/>
        <item x="5133"/>
        <item x="1887"/>
        <item x="6949"/>
        <item x="4883"/>
        <item x="2965"/>
        <item x="3208"/>
        <item x="2115"/>
        <item x="6212"/>
        <item x="4914"/>
        <item x="1616"/>
        <item x="4659"/>
        <item x="3359"/>
        <item x="3561"/>
        <item x="5756"/>
        <item x="2414"/>
        <item x="1604"/>
        <item x="1589"/>
        <item x="3912"/>
        <item x="2709"/>
        <item x="2787"/>
        <item x="2800"/>
        <item x="3193"/>
        <item x="5652"/>
        <item x="2676"/>
        <item x="2927"/>
        <item x="4127"/>
        <item x="3902"/>
        <item x="2479"/>
        <item x="5725"/>
        <item x="4720"/>
        <item x="5207"/>
        <item x="2096"/>
        <item x="421"/>
        <item x="7364"/>
        <item x="4118"/>
        <item x="2395"/>
        <item x="1410"/>
        <item x="2797"/>
        <item x="71"/>
        <item x="2932"/>
        <item x="2010"/>
        <item x="3884"/>
        <item x="3588"/>
        <item x="2548"/>
        <item x="1675"/>
        <item x="5103"/>
        <item x="4381"/>
        <item x="4287"/>
        <item x="1682"/>
        <item x="3162"/>
        <item x="5379"/>
        <item x="5790"/>
        <item x="3936"/>
        <item x="1862"/>
        <item x="4806"/>
        <item x="427"/>
        <item x="1598"/>
        <item x="3706"/>
        <item x="1612"/>
        <item x="3681"/>
        <item x="2419"/>
        <item x="6254"/>
        <item x="2393"/>
        <item x="4280"/>
        <item x="466"/>
        <item x="3000"/>
        <item x="2394"/>
        <item x="2669"/>
        <item x="2470"/>
        <item x="31"/>
        <item x="3223"/>
        <item x="3626"/>
        <item x="2771"/>
        <item x="3623"/>
        <item x="2412"/>
        <item x="5226"/>
        <item x="4021"/>
        <item x="2929"/>
        <item x="3600"/>
        <item x="3801"/>
        <item x="3368"/>
        <item x="1566"/>
        <item x="1595"/>
        <item x="2464"/>
        <item x="5896"/>
        <item x="5645"/>
        <item x="1594"/>
        <item x="2496"/>
        <item x="5487"/>
        <item x="3225"/>
        <item x="2708"/>
        <item x="3576"/>
        <item x="2814"/>
        <item x="4799"/>
        <item x="2413"/>
        <item x="6295"/>
        <item x="2961"/>
        <item x="4924"/>
        <item x="3709"/>
        <item x="2880"/>
        <item x="2243"/>
        <item x="2240"/>
        <item x="1629"/>
        <item x="101"/>
        <item x="6195"/>
        <item x="4276"/>
        <item x="5217"/>
        <item x="2707"/>
        <item x="3209"/>
        <item x="1861"/>
        <item x="3598"/>
        <item x="1667"/>
        <item x="2777"/>
        <item x="5901"/>
        <item x="4334"/>
        <item x="4677"/>
        <item x="3855"/>
        <item x="4842"/>
        <item x="2798"/>
        <item x="1632"/>
        <item x="2185"/>
        <item x="3377"/>
        <item x="1608"/>
        <item x="1995"/>
        <item x="4525"/>
        <item x="2645"/>
        <item x="6529"/>
        <item x="1872"/>
        <item x="4890"/>
        <item x="5783"/>
        <item x="1657"/>
        <item x="7"/>
        <item x="3016"/>
        <item x="3189"/>
        <item x="1636"/>
        <item x="5018"/>
        <item x="3854"/>
        <item x="3163"/>
        <item x="3814"/>
        <item x="4959"/>
        <item x="4867"/>
        <item x="6358"/>
        <item x="1593"/>
        <item x="5876"/>
        <item x="5792"/>
        <item x="1551"/>
        <item x="5731"/>
        <item x="6141"/>
        <item x="1624"/>
        <item x="3748"/>
        <item x="24"/>
        <item x="1943"/>
        <item x="4461"/>
        <item x="6426"/>
        <item x="2188"/>
        <item x="1923"/>
        <item x="2627"/>
        <item x="5528"/>
        <item x="2377"/>
        <item x="2942"/>
        <item x="3878"/>
        <item x="5488"/>
        <item x="1685"/>
        <item x="583"/>
        <item x="3609"/>
        <item x="2647"/>
        <item x="3566"/>
        <item x="5771"/>
        <item x="2743"/>
        <item x="2675"/>
        <item x="5786"/>
        <item x="6142"/>
        <item x="4344"/>
        <item x="2386"/>
        <item x="1656"/>
        <item x="4913"/>
        <item x="2966"/>
        <item x="5388"/>
        <item x="5860"/>
        <item x="2841"/>
        <item x="6954"/>
        <item x="2746"/>
        <item x="3848"/>
        <item x="4202"/>
        <item x="4735"/>
        <item x="3023"/>
        <item x="2231"/>
        <item x="103"/>
        <item x="1597"/>
        <item x="4797"/>
        <item x="4125"/>
        <item x="3700"/>
        <item x="4083"/>
        <item x="2038"/>
        <item x="6953"/>
        <item x="4229"/>
        <item x="3367"/>
        <item x="564"/>
        <item x="5311"/>
        <item x="3821"/>
        <item x="4387"/>
        <item x="2852"/>
        <item x="6485"/>
        <item x="29"/>
        <item x="20"/>
        <item x="452"/>
        <item x="3256"/>
        <item x="6827"/>
        <item x="2745"/>
        <item x="4313"/>
        <item x="4957"/>
        <item x="4654"/>
        <item x="3852"/>
        <item x="3999"/>
        <item x="423"/>
        <item x="5402"/>
        <item x="2930"/>
        <item x="6342"/>
        <item x="4470"/>
        <item x="1630"/>
        <item x="2832"/>
        <item x="49"/>
        <item x="3366"/>
        <item x="5252"/>
        <item x="2872"/>
        <item x="5567"/>
        <item x="2133"/>
        <item x="1980"/>
        <item x="7378"/>
        <item x="4356"/>
        <item x="2744"/>
        <item x="3922"/>
        <item x="50"/>
        <item x="46"/>
        <item x="3794"/>
        <item x="2833"/>
        <item x="1991"/>
        <item x="2184"/>
        <item x="2454"/>
        <item x="3976"/>
        <item x="5666"/>
        <item x="1615"/>
        <item x="2784"/>
        <item x="3808"/>
        <item x="4786"/>
        <item x="1432"/>
        <item x="4796"/>
        <item x="2431"/>
        <item x="6032"/>
        <item x="2742"/>
        <item x="5355"/>
        <item x="3835"/>
        <item x="3817"/>
        <item x="5683"/>
        <item x="3586"/>
        <item x="3350"/>
        <item x="3753"/>
        <item x="3447"/>
        <item x="4386"/>
        <item x="1990"/>
        <item x="7066"/>
        <item x="3879"/>
        <item x="3278"/>
        <item x="5098"/>
        <item x="4754"/>
        <item x="1596"/>
        <item x="5148"/>
        <item x="6340"/>
        <item x="4499"/>
        <item x="1609"/>
        <item x="1546"/>
        <item x="3985"/>
        <item x="6219"/>
        <item x="4210"/>
        <item x="4737"/>
        <item x="1539"/>
        <item x="4504"/>
        <item x="3365"/>
        <item x="600"/>
        <item x="4882"/>
        <item x="4340"/>
        <item x="21"/>
        <item x="5948"/>
        <item x="4961"/>
        <item x="513"/>
        <item x="4367"/>
        <item x="3711"/>
        <item x="537"/>
        <item x="2830"/>
        <item x="2439"/>
        <item x="2968"/>
        <item x="3703"/>
        <item x="2437"/>
        <item x="2250"/>
        <item x="4658"/>
        <item x="5247"/>
        <item x="5211"/>
        <item x="3436"/>
        <item x="4962"/>
        <item x="3348"/>
        <item x="1540"/>
        <item x="1857"/>
        <item x="5336"/>
        <item x="1683"/>
        <item x="6280"/>
        <item x="1971"/>
        <item x="2552"/>
        <item x="3741"/>
        <item x="2187"/>
        <item x="4648"/>
        <item x="3021"/>
        <item x="6441"/>
        <item x="76"/>
        <item x="3597"/>
        <item x="44"/>
        <item x="2461"/>
        <item x="5248"/>
        <item x="3159"/>
        <item x="3526"/>
        <item x="3820"/>
        <item x="2183"/>
        <item x="2799"/>
        <item x="1677"/>
        <item x="1964"/>
        <item x="5416"/>
        <item x="2943"/>
        <item x="5123"/>
        <item x="4195"/>
        <item x="2189"/>
        <item x="1621"/>
        <item x="2948"/>
        <item x="4954"/>
        <item x="1684"/>
        <item x="2114"/>
        <item x="6835"/>
        <item x="2167"/>
        <item x="3557"/>
        <item x="3318"/>
        <item x="6117"/>
        <item x="5308"/>
        <item x="3921"/>
        <item x="6514"/>
        <item x="3567"/>
        <item x="5781"/>
        <item x="5099"/>
        <item x="6272"/>
        <item x="2489"/>
        <item x="5008"/>
        <item x="4562"/>
        <item x="4524"/>
        <item x="3218"/>
        <item x="5818"/>
        <item x="536"/>
        <item x="2166"/>
        <item x="2831"/>
        <item x="6126"/>
        <item x="3828"/>
        <item x="4209"/>
        <item x="4673"/>
        <item x="2452"/>
        <item x="6128"/>
        <item x="6956"/>
        <item x="5912"/>
        <item x="6129"/>
        <item x="1961"/>
        <item x="5917"/>
        <item x="6450"/>
        <item x="4142"/>
        <item x="2190"/>
        <item x="2984"/>
        <item x="3704"/>
        <item x="3204"/>
        <item x="6374"/>
        <item x="1875"/>
        <item x="6255"/>
        <item x="3435"/>
        <item x="2953"/>
        <item x="6495"/>
        <item x="4247"/>
        <item x="6955"/>
        <item x="3733"/>
        <item x="5249"/>
        <item x="2654"/>
        <item x="3527"/>
        <item x="2520"/>
        <item x="2376"/>
        <item x="5989"/>
        <item x="5930"/>
        <item x="2822"/>
        <item x="3364"/>
        <item x="4431"/>
        <item x="6504"/>
        <item x="1654"/>
        <item x="3332"/>
        <item x="5861"/>
        <item x="4388"/>
        <item x="4090"/>
        <item x="4382"/>
        <item x="5736"/>
        <item x="4915"/>
        <item x="2374"/>
        <item x="3800"/>
        <item x="5232"/>
        <item x="4000"/>
        <item x="3918"/>
        <item x="4414"/>
        <item x="3836"/>
        <item x="2173"/>
        <item x="4736"/>
        <item x="5564"/>
        <item x="3010"/>
        <item x="5563"/>
        <item x="4726"/>
        <item x="3188"/>
        <item x="5863"/>
        <item x="1871"/>
        <item x="3776"/>
        <item x="2428"/>
        <item x="2165"/>
        <item x="3775"/>
        <item x="4460"/>
        <item x="2427"/>
        <item x="475"/>
        <item x="3231"/>
        <item x="2130"/>
        <item x="1869"/>
        <item x="94"/>
        <item x="2623"/>
        <item x="3372"/>
        <item x="1866"/>
        <item x="2983"/>
        <item x="560"/>
        <item x="3970"/>
        <item x="3596"/>
        <item x="4955"/>
        <item x="3307"/>
        <item x="3954"/>
        <item x="3555"/>
        <item x="4564"/>
        <item x="4889"/>
        <item x="4126"/>
        <item x="2450"/>
        <item x="1841"/>
        <item x="4801"/>
        <item x="3304"/>
        <item x="6018"/>
        <item x="6381"/>
        <item x="2164"/>
        <item x="515"/>
        <item x="1688"/>
        <item x="5717"/>
        <item x="5250"/>
        <item x="2490"/>
        <item x="5539"/>
        <item x="5381"/>
        <item x="6539"/>
        <item x="2665"/>
        <item x="4119"/>
        <item x="4553"/>
        <item x="6352"/>
        <item x="2426"/>
        <item x="2848"/>
        <item x="5733"/>
        <item x="1606"/>
        <item x="5801"/>
        <item x="5333"/>
        <item x="3847"/>
        <item x="4337"/>
        <item x="4342"/>
        <item x="4464"/>
        <item x="2821"/>
        <item x="3636"/>
        <item x="2842"/>
        <item x="3859"/>
        <item x="5862"/>
        <item x="3829"/>
        <item x="6312"/>
        <item x="1840"/>
        <item x="1996"/>
        <item x="3325"/>
        <item x="2696"/>
        <item x="4003"/>
        <item x="2378"/>
        <item x="4502"/>
        <item x="1591"/>
        <item x="4926"/>
        <item x="3816"/>
        <item x="2469"/>
        <item x="2964"/>
        <item x="5122"/>
        <item x="457"/>
        <item x="5235"/>
        <item x="5842"/>
        <item x="3663"/>
        <item x="4864"/>
        <item x="6939"/>
        <item x="6453"/>
        <item x="5843"/>
        <item x="1939"/>
        <item x="4651"/>
        <item x="2440"/>
        <item x="1989"/>
        <item x="3584"/>
        <item x="7292"/>
        <item x="1653"/>
        <item x="23"/>
        <item x="6294"/>
        <item x="1981"/>
        <item x="3595"/>
        <item x="2441"/>
        <item x="5898"/>
        <item x="2847"/>
        <item x="5800"/>
        <item x="4141"/>
        <item x="3022"/>
        <item x="4384"/>
        <item x="422"/>
        <item x="5202"/>
        <item x="3556"/>
        <item x="730"/>
        <item x="5360"/>
        <item x="7243"/>
        <item x="561"/>
        <item x="3909"/>
        <item x="3360"/>
        <item x="4666"/>
        <item x="6866"/>
        <item x="5734"/>
        <item x="1603"/>
        <item x="3374"/>
        <item x="5527"/>
        <item x="6807"/>
        <item x="1635"/>
        <item x="4270"/>
        <item x="5114"/>
        <item x="3370"/>
        <item x="556"/>
        <item x="460"/>
        <item x="4040"/>
        <item x="5119"/>
        <item x="5124"/>
        <item x="2493"/>
        <item x="6366"/>
        <item x="4473"/>
        <item x="6518"/>
        <item x="386"/>
        <item x="4798"/>
        <item x="2168"/>
        <item x="3373"/>
        <item x="2420"/>
        <item x="2453"/>
        <item x="4675"/>
        <item x="608"/>
        <item x="6137"/>
        <item x="4795"/>
        <item x="4862"/>
        <item x="2993"/>
        <item x="1555"/>
        <item x="2029"/>
        <item x="5761"/>
        <item x="2449"/>
        <item x="2375"/>
        <item x="1415"/>
        <item x="7228"/>
        <item x="2417"/>
        <item x="4328"/>
        <item x="3337"/>
        <item x="5118"/>
        <item x="34"/>
        <item x="3710"/>
        <item x="5819"/>
        <item x="3528"/>
        <item x="4272"/>
        <item x="7152"/>
        <item x="4147"/>
        <item x="5260"/>
        <item x="6427"/>
        <item x="1505"/>
        <item x="2853"/>
        <item x="1868"/>
        <item x="4756"/>
        <item x="2677"/>
        <item x="2473"/>
        <item x="5784"/>
        <item x="4354"/>
        <item x="2954"/>
        <item x="5796"/>
        <item x="4649"/>
        <item x="4279"/>
        <item x="6039"/>
        <item x="2180"/>
        <item x="2430"/>
        <item x="1645"/>
        <item x="2776"/>
        <item x="2436"/>
        <item x="2657"/>
        <item x="2655"/>
        <item x="557"/>
        <item x="6371"/>
        <item x="488"/>
        <item x="5845"/>
        <item x="7138"/>
        <item x="1614"/>
        <item x="5738"/>
        <item x="4323"/>
        <item x="5359"/>
        <item x="1486"/>
        <item x="3919"/>
        <item x="4935"/>
        <item x="4665"/>
        <item x="3575"/>
        <item x="4794"/>
        <item x="5156"/>
        <item x="2985"/>
        <item x="4485"/>
        <item x="4768"/>
        <item x="5246"/>
        <item x="2672"/>
        <item x="4859"/>
        <item x="5492"/>
        <item x="6974"/>
        <item x="3585"/>
        <item x="3351"/>
        <item x="2987"/>
        <item x="4085"/>
        <item x="6293"/>
        <item x="5544"/>
        <item x="2109"/>
        <item x="4711"/>
        <item x="4104"/>
        <item x="3809"/>
        <item x="5127"/>
        <item x="3363"/>
        <item x="1665"/>
        <item x="6554"/>
        <item x="6833"/>
        <item x="4271"/>
        <item x="2497"/>
        <item x="5009"/>
        <item x="4094"/>
        <item x="5770"/>
        <item x="3549"/>
        <item x="5758"/>
        <item x="7384"/>
        <item x="6414"/>
        <item x="9"/>
        <item x="4719"/>
        <item x="4807"/>
        <item x="3857"/>
        <item x="5943"/>
        <item x="5097"/>
        <item x="4391"/>
        <item x="3664"/>
        <item x="2944"/>
        <item x="2668"/>
        <item x="5141"/>
        <item x="3327"/>
        <item x="3931"/>
        <item x="455"/>
        <item x="1674"/>
        <item x="5864"/>
        <item x="4672"/>
        <item x="1552"/>
        <item x="6108"/>
        <item x="516"/>
        <item x="7643"/>
        <item x="4642"/>
        <item x="2877"/>
        <item x="6"/>
        <item x="2438"/>
        <item x="6410"/>
        <item x="3638"/>
        <item x="3815"/>
        <item x="98"/>
        <item x="4738"/>
        <item x="3601"/>
        <item x="6285"/>
        <item x="4539"/>
        <item x="5225"/>
        <item x="2134"/>
        <item x="3362"/>
        <item x="4368"/>
        <item x="7625"/>
        <item x="3448"/>
        <item x="5158"/>
        <item x="5205"/>
        <item x="5190"/>
        <item x="6329"/>
        <item x="4625"/>
        <item x="1537"/>
        <item x="6019"/>
        <item x="5298"/>
        <item x="4710"/>
        <item x="51"/>
        <item x="2844"/>
        <item x="5159"/>
        <item x="1762"/>
        <item x="2468"/>
        <item x="1867"/>
        <item x="2845"/>
        <item x="7300"/>
        <item x="6092"/>
        <item x="1858"/>
        <item x="6388"/>
        <item x="32"/>
        <item x="4415"/>
        <item x="1216"/>
        <item x="3635"/>
        <item x="4773"/>
        <item x="4559"/>
        <item x="3230"/>
        <item x="4093"/>
        <item x="5243"/>
        <item x="3194"/>
        <item x="5807"/>
        <item x="1965"/>
        <item x="5859"/>
        <item x="3637"/>
        <item x="426"/>
        <item x="2113"/>
        <item x="4765"/>
        <item x="3920"/>
        <item x="5988"/>
        <item x="4490"/>
        <item x="3274"/>
        <item x="562"/>
        <item x="45"/>
        <item x="5706"/>
        <item x="5646"/>
        <item x="4246"/>
        <item x="6319"/>
        <item x="1983"/>
        <item x="1690"/>
        <item x="6417"/>
        <item x="7654"/>
        <item x="2429"/>
        <item x="4608"/>
        <item x="5128"/>
        <item x="5757"/>
        <item x="5782"/>
        <item x="2242"/>
        <item x="1878"/>
        <item x="6973"/>
        <item x="3324"/>
        <item x="4742"/>
        <item x="7135"/>
        <item x="5116"/>
        <item x="2846"/>
        <item x="3958"/>
        <item x="2828"/>
        <item x="5117"/>
        <item x="6232"/>
        <item x="5160"/>
        <item x="2451"/>
        <item x="1531"/>
        <item x="4934"/>
        <item x="5362"/>
        <item x="6286"/>
        <item x="1553"/>
        <item x="6942"/>
        <item x="3536"/>
        <item x="5681"/>
        <item x="1672"/>
        <item x="6389"/>
        <item x="3371"/>
        <item x="4643"/>
        <item x="490"/>
        <item x="4494"/>
        <item x="3308"/>
        <item x="5256"/>
        <item x="1787"/>
        <item x="5259"/>
        <item x="7356"/>
        <item x="4430"/>
        <item x="4769"/>
        <item x="433"/>
        <item x="2646"/>
        <item x="4325"/>
        <item x="5435"/>
        <item x="6826"/>
        <item x="4730"/>
        <item x="3266"/>
        <item x="4363"/>
        <item x="4725"/>
        <item x="3226"/>
        <item x="1784"/>
        <item x="3756"/>
        <item x="7436"/>
        <item x="3309"/>
        <item x="2881"/>
        <item x="2181"/>
        <item x="3311"/>
        <item x="4232"/>
        <item x="5928"/>
        <item x="3375"/>
        <item x="100"/>
        <item x="1783"/>
        <item x="4306"/>
        <item x="2107"/>
        <item x="3869"/>
        <item x="3349"/>
        <item x="5129"/>
        <item x="4771"/>
        <item x="3220"/>
        <item x="33"/>
        <item x="1689"/>
        <item x="3665"/>
        <item x="5566"/>
        <item x="4783"/>
        <item x="4718"/>
        <item x="3319"/>
        <item x="6135"/>
        <item x="4537"/>
        <item x="3998"/>
        <item x="4508"/>
        <item x="4724"/>
        <item x="1607"/>
        <item x="2640"/>
        <item x="19"/>
        <item x="5316"/>
        <item x="2442"/>
        <item x="5751"/>
        <item x="3330"/>
        <item x="1998"/>
        <item x="4103"/>
        <item x="4960"/>
        <item x="3629"/>
        <item x="2443"/>
        <item x="3766"/>
        <item x="5715"/>
        <item x="4770"/>
        <item x="5436"/>
        <item x="559"/>
        <item x="2251"/>
        <item x="3831"/>
        <item x="5437"/>
        <item x="7595"/>
        <item x="40"/>
        <item x="4086"/>
        <item x="1516"/>
        <item x="7010"/>
        <item x="492"/>
        <item x="3705"/>
        <item x="3540"/>
        <item x="5414"/>
        <item x="1786"/>
        <item x="4198"/>
        <item x="6947"/>
        <item x="6488"/>
        <item x="4739"/>
        <item x="2131"/>
        <item x="2976"/>
        <item x="6817"/>
        <item x="4487"/>
        <item x="6139"/>
        <item x="4020"/>
        <item x="3883"/>
        <item x="5233"/>
        <item x="4734"/>
        <item x="5234"/>
        <item x="1970"/>
        <item x="5787"/>
        <item x="5197"/>
        <item x="5718"/>
        <item x="6379"/>
        <item x="2521"/>
        <item x="4474"/>
        <item x="2041"/>
        <item x="4624"/>
        <item x="5131"/>
        <item x="6026"/>
        <item x="1535"/>
        <item x="4650"/>
        <item x="2851"/>
        <item x="2241"/>
        <item x="5329"/>
        <item x="4774"/>
        <item x="5418"/>
        <item x="4333"/>
        <item x="4503"/>
        <item x="5242"/>
        <item x="2662"/>
        <item x="5785"/>
        <item x="5315"/>
        <item x="1891"/>
        <item x="398"/>
        <item x="606"/>
        <item x="7379"/>
        <item x="1793"/>
        <item x="4729"/>
        <item x="3219"/>
        <item x="5899"/>
        <item x="3310"/>
        <item x="2542"/>
        <item x="1409"/>
        <item x="526"/>
        <item x="1538"/>
        <item x="2117"/>
        <item x="6530"/>
        <item x="3911"/>
        <item x="14"/>
        <item x="3818"/>
        <item x="2182"/>
        <item x="5261"/>
        <item x="4482"/>
        <item x="1775"/>
        <item x="2658"/>
        <item x="4775"/>
        <item x="5924"/>
        <item x="4792"/>
        <item x="4790"/>
        <item x="2448"/>
        <item x="5772"/>
        <item x="2132"/>
        <item x="2991"/>
        <item x="5282"/>
        <item x="5312"/>
        <item x="2040"/>
        <item x="1634"/>
        <item x="99"/>
        <item x="6057"/>
        <item x="5778"/>
        <item x="2033"/>
        <item x="5206"/>
        <item x="1504"/>
        <item x="4230"/>
        <item x="5198"/>
        <item x="4963"/>
        <item x="1565"/>
        <item x="1844"/>
        <item x="4753"/>
        <item x="5498"/>
        <item x="503"/>
        <item x="3305"/>
        <item x="3210"/>
        <item x="4809"/>
        <item x="4544"/>
        <item x="7220"/>
        <item x="5409"/>
        <item x="1984"/>
        <item x="1843"/>
        <item x="2170"/>
        <item x="54"/>
        <item x="4087"/>
        <item x="3983"/>
        <item x="4787"/>
        <item x="5727"/>
        <item x="4640"/>
        <item x="3755"/>
        <item x="1845"/>
        <item x="6943"/>
        <item x="5332"/>
        <item x="571"/>
        <item x="1515"/>
        <item x="525"/>
        <item x="5773"/>
        <item x="10"/>
        <item x="3953"/>
        <item x="5568"/>
        <item x="3684"/>
        <item x="5407"/>
        <item x="1960"/>
        <item x="3361"/>
        <item x="4429"/>
        <item x="6572"/>
        <item x="4370"/>
        <item x="1408"/>
        <item x="5415"/>
        <item x="1901"/>
        <item x="3020"/>
        <item x="4302"/>
        <item x="3019"/>
        <item x="3860"/>
        <item x="3871"/>
        <item x="4072"/>
        <item x="3768"/>
        <item x="470"/>
        <item x="435"/>
        <item x="5726"/>
        <item x="6106"/>
        <item x="469"/>
        <item x="1781"/>
        <item x="2969"/>
        <item x="580"/>
        <item x="2843"/>
        <item x="4817"/>
        <item x="5001"/>
        <item x="7006"/>
        <item x="399"/>
        <item x="6985"/>
        <item x="5305"/>
        <item x="558"/>
        <item x="3228"/>
        <item x="6314"/>
        <item x="5743"/>
        <item x="2179"/>
        <item x="498"/>
        <item x="5408"/>
        <item x="5411"/>
        <item x="5314"/>
        <item x="3969"/>
        <item x="5403"/>
        <item x="5257"/>
        <item x="2958"/>
        <item x="75"/>
        <item x="1696"/>
        <item x="3229"/>
        <item x="13"/>
        <item x="2097"/>
        <item x="3449"/>
        <item x="1622"/>
        <item x="3943"/>
        <item x="456"/>
        <item x="5401"/>
        <item x="432"/>
        <item x="1601"/>
        <item x="6660"/>
        <item x="12"/>
        <item x="6278"/>
        <item x="2009"/>
        <item x="1623"/>
        <item x="4927"/>
        <item x="434"/>
        <item x="3929"/>
        <item x="5239"/>
        <item x="6179"/>
        <item x="1876"/>
        <item x="3757"/>
        <item x="4958"/>
        <item x="5709"/>
        <item x="3880"/>
        <item x="5735"/>
        <item x="502"/>
        <item x="528"/>
        <item x="4733"/>
        <item x="5306"/>
        <item x="6659"/>
        <item x="7515"/>
        <item x="4507"/>
        <item x="468"/>
        <item x="6926"/>
        <item x="285"/>
        <item x="4667"/>
        <item x="524"/>
        <item x="6960"/>
        <item x="2432"/>
        <item x="2816"/>
        <item x="4467"/>
        <item x="5708"/>
        <item x="11"/>
        <item x="4788"/>
        <item x="2139"/>
        <item x="1413"/>
        <item x="1691"/>
        <item x="2392"/>
        <item x="2931"/>
        <item x="6231"/>
        <item x="4338"/>
        <item x="5737"/>
        <item x="4813"/>
        <item x="5759"/>
        <item x="5303"/>
        <item x="5251"/>
        <item x="4527"/>
        <item x="4634"/>
        <item x="4419"/>
        <item x="2947"/>
        <item x="6961"/>
        <item x="4510"/>
        <item x="2465"/>
        <item x="3866"/>
        <item x="3774"/>
        <item x="6241"/>
        <item x="554"/>
        <item x="7051"/>
        <item x="5227"/>
        <item x="6390"/>
        <item x="6532"/>
        <item x="5297"/>
        <item x="4917"/>
        <item x="4071"/>
        <item x="1774"/>
        <item x="4717"/>
        <item x="43"/>
        <item x="3197"/>
        <item x="53"/>
        <item x="4016"/>
        <item x="1699"/>
        <item x="3675"/>
        <item x="4064"/>
        <item x="1864"/>
        <item x="4964"/>
        <item x="471"/>
        <item x="440"/>
        <item x="1865"/>
        <item x="532"/>
        <item x="3602"/>
        <item x="3001"/>
        <item x="4577"/>
        <item x="6969"/>
        <item x="102"/>
        <item x="3535"/>
        <item x="5391"/>
        <item x="1512"/>
        <item x="2418"/>
        <item x="6846"/>
        <item x="6847"/>
        <item x="1532"/>
        <item x="6950"/>
        <item x="5769"/>
        <item x="4164"/>
        <item x="3758"/>
        <item x="6519"/>
        <item x="4678"/>
        <item x="5745"/>
        <item x="3773"/>
        <item x="7134"/>
        <item x="3881"/>
        <item x="1695"/>
        <item x="69"/>
        <item x="6492"/>
        <item x="5150"/>
        <item x="5729"/>
        <item x="3944"/>
        <item x="5161"/>
        <item x="1701"/>
        <item x="5406"/>
        <item x="5189"/>
        <item x="5241"/>
        <item x="4199"/>
        <item x="6322"/>
        <item x="3604"/>
        <item x="5844"/>
        <item x="6351"/>
        <item x="4379"/>
        <item x="2813"/>
        <item x="4631"/>
        <item x="6151"/>
        <item x="6481"/>
        <item x="5101"/>
        <item x="401"/>
        <item x="104"/>
        <item x="6069"/>
        <item x="5913"/>
        <item x="2122"/>
        <item x="4245"/>
        <item x="7176"/>
        <item x="4534"/>
        <item x="1545"/>
        <item x="4269"/>
        <item x="5749"/>
        <item x="5804"/>
        <item x="2674"/>
        <item x="286"/>
        <item x="6247"/>
        <item x="6829"/>
        <item x="7177"/>
        <item x="2955"/>
        <item x="7242"/>
        <item x="4022"/>
        <item x="1782"/>
        <item x="1776"/>
        <item x="4262"/>
        <item x="3767"/>
        <item x="1842"/>
        <item x="6986"/>
        <item x="105"/>
        <item x="1743"/>
        <item x="4433"/>
        <item x="3844"/>
        <item x="6154"/>
        <item x="5134"/>
        <item x="4585"/>
        <item x="4231"/>
        <item x="3613"/>
        <item x="5310"/>
        <item x="3772"/>
        <item x="5357"/>
        <item x="4036"/>
        <item x="3940"/>
        <item x="2121"/>
        <item x="38"/>
        <item x="6418"/>
        <item x="1697"/>
        <item x="4573"/>
        <item x="3670"/>
        <item x="6221"/>
        <item x="5240"/>
        <item x="4933"/>
        <item x="5380"/>
        <item x="7391"/>
        <item x="3312"/>
        <item x="52"/>
        <item x="3608"/>
        <item x="527"/>
        <item x="4644"/>
        <item x="5236"/>
        <item x="1884"/>
        <item x="5112"/>
        <item x="1924"/>
        <item x="6296"/>
        <item x="523"/>
        <item x="6144"/>
        <item x="3313"/>
        <item x="4779"/>
        <item x="2659"/>
        <item x="5933"/>
        <item x="5911"/>
        <item x="5916"/>
        <item x="3786"/>
        <item x="5102"/>
        <item x="1927"/>
        <item x="530"/>
        <item x="6148"/>
        <item x="4749"/>
        <item x="531"/>
        <item x="5789"/>
        <item x="7191"/>
        <item x="5273"/>
        <item x="1611"/>
        <item x="5949"/>
        <item x="404"/>
        <item x="114"/>
        <item x="1554"/>
        <item x="4764"/>
        <item x="4080"/>
        <item x="1972"/>
        <item x="72"/>
        <item x="5285"/>
        <item x="491"/>
        <item x="2975"/>
        <item x="7495"/>
        <item x="7231"/>
        <item x="3930"/>
        <item x="1510"/>
        <item x="5744"/>
        <item x="5914"/>
        <item x="2399"/>
        <item x="4716"/>
        <item x="6484"/>
        <item x="4509"/>
        <item x="1513"/>
        <item x="3184"/>
        <item x="6575"/>
        <item x="4684"/>
        <item x="5931"/>
        <item x="4612"/>
        <item x="5027"/>
        <item x="4357"/>
        <item x="6233"/>
        <item x="400"/>
        <item x="6962"/>
        <item x="5412"/>
        <item x="6248"/>
        <item x="6975"/>
        <item x="3320"/>
        <item x="6548"/>
        <item x="3548"/>
        <item x="6136"/>
        <item x="1785"/>
        <item x="3935"/>
        <item x="6222"/>
        <item x="2818"/>
        <item x="5264"/>
        <item x="1860"/>
        <item x="5953"/>
        <item x="6411"/>
        <item x="4491"/>
        <item x="1788"/>
        <item x="5405"/>
        <item x="3932"/>
        <item x="1973"/>
        <item x="1969"/>
        <item x="5802"/>
        <item x="106"/>
        <item x="2713"/>
        <item x="4657"/>
        <item x="4825"/>
        <item x="4763"/>
        <item x="6145"/>
        <item x="6988"/>
        <item x="3769"/>
        <item x="3754"/>
        <item x="6963"/>
        <item x="4227"/>
        <item x="5033"/>
        <item x="6109"/>
        <item x="3832"/>
        <item x="529"/>
        <item x="68"/>
        <item x="2673"/>
        <item x="5419"/>
        <item x="7365"/>
        <item x="5328"/>
        <item x="4808"/>
        <item x="2379"/>
        <item x="4782"/>
        <item x="4088"/>
        <item x="1671"/>
        <item x="2032"/>
        <item x="2815"/>
        <item x="2819"/>
        <item x="4551"/>
        <item x="2495"/>
        <item x="4263"/>
        <item x="6483"/>
        <item x="3280"/>
        <item x="3759"/>
        <item x="6979"/>
        <item x="3279"/>
        <item x="6070"/>
        <item x="7249"/>
        <item x="1414"/>
        <item x="1633"/>
        <item x="5120"/>
        <item x="2140"/>
        <item x="1503"/>
        <item x="6415"/>
        <item x="431"/>
        <item x="1877"/>
        <item x="5562"/>
        <item x="6486"/>
        <item x="4019"/>
        <item x="522"/>
        <item x="5286"/>
        <item x="2416"/>
        <item x="1680"/>
        <item x="3933"/>
        <item x="7439"/>
        <item x="7232"/>
        <item x="3186"/>
        <item x="6347"/>
        <item x="4810"/>
        <item x="1846"/>
        <item x="5932"/>
        <item x="1997"/>
        <item x="1897"/>
        <item x="2817"/>
        <item x="3984"/>
        <item x="4472"/>
        <item x="414"/>
        <item x="3968"/>
        <item x="5579"/>
        <item x="3615"/>
        <item x="4558"/>
        <item x="7009"/>
        <item x="5446"/>
        <item x="5309"/>
        <item x="6270"/>
        <item x="2850"/>
        <item x="6282"/>
        <item x="2387"/>
        <item x="7007"/>
        <item x="7474"/>
        <item x="479"/>
        <item x="6505"/>
        <item x="4371"/>
        <item x="5280"/>
        <item x="5711"/>
        <item x="2664"/>
        <item x="1514"/>
        <item x="6841"/>
        <item x="6566"/>
        <item x="1883"/>
        <item x="4560"/>
        <item x="7487"/>
        <item x="5841"/>
        <item x="7351"/>
        <item x="1904"/>
        <item x="4741"/>
        <item x="2141"/>
        <item x="2271"/>
        <item x="6093"/>
        <item x="6152"/>
        <item x="5990"/>
        <item x="1937"/>
        <item x="1658"/>
        <item x="3959"/>
        <item x="5779"/>
        <item x="3187"/>
        <item x="4004"/>
        <item x="4309"/>
        <item x="6517"/>
        <item x="6180"/>
        <item x="6965"/>
        <item x="4380"/>
        <item x="5400"/>
        <item x="494"/>
        <item x="1694"/>
        <item x="2006"/>
        <item x="5573"/>
        <item x="1936"/>
        <item x="1663"/>
        <item x="6246"/>
        <item x="5337"/>
        <item x="3018"/>
        <item x="5272"/>
        <item x="3529"/>
        <item x="4550"/>
        <item x="7608"/>
        <item x="1662"/>
        <item x="90"/>
        <item x="4481"/>
        <item x="6350"/>
        <item x="6966"/>
        <item x="4629"/>
        <item x="6080"/>
        <item x="67"/>
        <item x="6843"/>
        <item x="4123"/>
        <item x="3858"/>
        <item x="3323"/>
        <item x="7053"/>
        <item x="6385"/>
        <item x="6240"/>
        <item x="96"/>
        <item x="2957"/>
        <item x="6098"/>
        <item x="3942"/>
        <item x="4092"/>
        <item x="7194"/>
        <item x="5714"/>
        <item x="2163"/>
        <item x="3771"/>
        <item x="4484"/>
        <item x="4596"/>
        <item x="6308"/>
        <item x="4931"/>
        <item x="4583"/>
        <item x="5327"/>
        <item x="5975"/>
        <item x="4582"/>
        <item x="4656"/>
        <item x="2008"/>
        <item x="5230"/>
        <item x="2970"/>
        <item x="6110"/>
        <item x="2977"/>
        <item x="2444"/>
        <item x="5565"/>
        <item x="4358"/>
        <item x="6028"/>
        <item x="2129"/>
        <item x="4326"/>
        <item x="6239"/>
        <item x="4070"/>
        <item x="563"/>
        <item x="6132"/>
        <item x="7666"/>
        <item x="4784"/>
        <item x="6845"/>
        <item x="6842"/>
        <item x="6989"/>
        <item x="5780"/>
        <item x="5438"/>
        <item x="5929"/>
        <item x="1659"/>
        <item x="4552"/>
        <item x="3542"/>
        <item x="5747"/>
        <item x="436"/>
        <item x="7410"/>
        <item x="6153"/>
        <item x="4307"/>
        <item x="1610"/>
        <item x="6820"/>
        <item x="1600"/>
        <item x="5909"/>
        <item x="1698"/>
        <item x="1979"/>
        <item x="6218"/>
        <item x="6058"/>
        <item x="3882"/>
        <item x="5763"/>
        <item x="6819"/>
        <item x="6365"/>
        <item x="3840"/>
        <item x="3607"/>
        <item x="489"/>
        <item x="4587"/>
        <item x="4177"/>
        <item x="430"/>
        <item x="7059"/>
        <item x="5710"/>
        <item x="6968"/>
        <item x="2039"/>
        <item x="3331"/>
        <item x="6349"/>
        <item x="4529"/>
        <item x="4493"/>
        <item x="6220"/>
        <item x="5107"/>
        <item x="6047"/>
        <item x="6656"/>
        <item x="1522"/>
        <item x="6078"/>
        <item x="2389"/>
        <item x="6840"/>
        <item x="402"/>
        <item x="2992"/>
        <item x="6281"/>
        <item x="1880"/>
        <item x="5304"/>
        <item x="6288"/>
        <item x="7551"/>
        <item x="1795"/>
        <item x="6107"/>
        <item x="3676"/>
        <item x="4561"/>
        <item x="4190"/>
        <item x="4200"/>
        <item x="1736"/>
        <item x="553"/>
        <item x="6249"/>
        <item x="6480"/>
        <item x="4089"/>
        <item x="4593"/>
        <item x="5188"/>
        <item x="3534"/>
        <item x="5746"/>
        <item x="6832"/>
        <item x="1892"/>
        <item x="5432"/>
        <item x="2119"/>
        <item x="3843"/>
        <item x="2381"/>
        <item x="2154"/>
        <item x="5325"/>
        <item x="3839"/>
        <item x="7142"/>
        <item x="7054"/>
        <item x="4545"/>
        <item x="4777"/>
        <item x="4818"/>
        <item x="5479"/>
        <item x="6386"/>
        <item x="4674"/>
        <item x="4581"/>
        <item x="4586"/>
        <item x="4607"/>
        <item x="2488"/>
        <item x="4618"/>
        <item x="2731"/>
        <item x="3819"/>
        <item x="1599"/>
        <item x="4056"/>
        <item x="6944"/>
        <item x="4588"/>
        <item x="55"/>
        <item x="7532"/>
        <item x="4189"/>
        <item x="2476"/>
        <item x="406"/>
        <item x="403"/>
        <item x="6825"/>
        <item x="7056"/>
        <item x="6416"/>
        <item x="4369"/>
        <item x="4767"/>
        <item x="2986"/>
        <item x="5936"/>
        <item x="1789"/>
        <item x="3605"/>
        <item x="6964"/>
        <item x="4812"/>
        <item x="4759"/>
        <item x="7614"/>
        <item x="486"/>
        <item x="7390"/>
        <item x="2849"/>
        <item x="2153"/>
        <item x="3846"/>
        <item x="3960"/>
        <item x="6528"/>
        <item x="4925"/>
        <item x="578"/>
        <item x="1492"/>
        <item x="3967"/>
        <item x="4601"/>
        <item x="6853"/>
        <item x="4619"/>
        <item x="2"/>
        <item x="6330"/>
        <item x="6309"/>
        <item x="5486"/>
        <item x="6360"/>
        <item x="6811"/>
        <item x="4930"/>
        <item x="6984"/>
        <item x="3867"/>
        <item x="107"/>
        <item x="5640"/>
        <item x="2396"/>
        <item x="2397"/>
        <item x="4259"/>
        <item x="1804"/>
        <item x="4683"/>
        <item x="5032"/>
        <item x="18"/>
        <item x="5424"/>
        <item x="4486"/>
        <item x="2660"/>
        <item x="2391"/>
        <item x="2159"/>
        <item x="4549"/>
        <item x="6133"/>
        <item x="7133"/>
        <item x="7159"/>
        <item x="4480"/>
        <item x="5910"/>
        <item x="1502"/>
        <item x="1747"/>
        <item x="4762"/>
        <item x="5302"/>
        <item x="5111"/>
        <item x="4528"/>
        <item x="4750"/>
        <item x="450"/>
        <item x="5858"/>
        <item x="2152"/>
        <item x="1817"/>
        <item x="5094"/>
        <item x="6493"/>
        <item x="1926"/>
        <item x="3606"/>
        <item x="4314"/>
        <item x="4682"/>
        <item x="6511"/>
        <item x="5490"/>
        <item x="5430"/>
        <item x="3977"/>
        <item x="3714"/>
        <item x="7329"/>
        <item x="4595"/>
        <item x="1485"/>
        <item x="3541"/>
        <item x="476"/>
        <item x="1833"/>
        <item x="2007"/>
        <item x="6033"/>
        <item x="1882"/>
        <item x="1881"/>
        <item x="3712"/>
        <item x="1773"/>
        <item x="5927"/>
        <item x="3618"/>
        <item x="1803"/>
        <item x="3666"/>
        <item x="1802"/>
        <item x="1678"/>
        <item x="396"/>
        <item x="6316"/>
        <item x="4477"/>
        <item x="4789"/>
        <item x="4932"/>
        <item x="5100"/>
        <item x="7011"/>
        <item x="5954"/>
        <item x="284"/>
        <item x="4339"/>
        <item x="2946"/>
        <item x="669"/>
        <item x="4201"/>
        <item x="7048"/>
        <item x="7248"/>
        <item x="6034"/>
        <item x="4106"/>
        <item x="4647"/>
        <item x="73"/>
        <item x="1800"/>
        <item x="1879"/>
        <item x="1778"/>
        <item x="6119"/>
        <item x="6818"/>
        <item x="7214"/>
        <item x="1390"/>
        <item x="4563"/>
        <item x="4745"/>
        <item x="542"/>
        <item x="6848"/>
        <item x="6455"/>
        <item x="6823"/>
        <item x="5491"/>
        <item x="1541"/>
        <item x="521"/>
        <item x="4038"/>
        <item x="3273"/>
        <item x="6273"/>
        <item x="6822"/>
        <item x="5420"/>
        <item x="6035"/>
        <item x="5846"/>
        <item x="4580"/>
        <item x="7494"/>
        <item x="3630"/>
        <item x="7107"/>
        <item x="4594"/>
        <item x="451"/>
        <item x="4630"/>
        <item x="6959"/>
        <item x="6615"/>
        <item x="6521"/>
        <item x="1217"/>
        <item x="1974"/>
        <item x="6978"/>
        <item x="1816"/>
        <item x="7438"/>
        <item x="7188"/>
        <item x="3782"/>
        <item x="5748"/>
        <item x="4341"/>
        <item x="3275"/>
        <item x="5095"/>
        <item x="7140"/>
        <item x="7640"/>
        <item x="1702"/>
        <item x="4709"/>
        <item x="3966"/>
        <item x="2108"/>
        <item x="5578"/>
        <item x="5750"/>
        <item x="7158"/>
        <item x="6419"/>
        <item x="6150"/>
        <item x="2477"/>
        <item x="7524"/>
        <item x="6194"/>
        <item x="7078"/>
        <item x="7130"/>
        <item x="6740"/>
        <item x="4261"/>
        <item x="7381"/>
        <item x="7137"/>
        <item x="6731"/>
        <item x="3603"/>
        <item x="6099"/>
        <item x="380"/>
        <item x="6739"/>
        <item x="6059"/>
        <item x="7572"/>
        <item x="570"/>
        <item x="3683"/>
        <item x="7106"/>
        <item x="7195"/>
        <item x="3227"/>
        <item x="7008"/>
        <item x="6250"/>
        <item x="7199"/>
        <item x="7655"/>
        <item x="5358"/>
        <item x="5851"/>
        <item x="7299"/>
        <item x="504"/>
        <item x="3211"/>
        <item x="6967"/>
        <item x="7392"/>
        <item x="6812"/>
        <item x="6540"/>
        <item x="6380"/>
        <item x="4260"/>
        <item x="4823"/>
        <item x="4571"/>
        <item x="6040"/>
        <item x="5431"/>
        <item x="5204"/>
        <item x="4043"/>
        <item x="7649"/>
        <item x="7383"/>
        <item x="4811"/>
        <item x="1506"/>
        <item x="1748"/>
        <item x="7055"/>
        <item x="6520"/>
        <item x="3532"/>
        <item x="6616"/>
        <item x="7368"/>
        <item x="1792"/>
        <item x="6534"/>
        <item x="7244"/>
        <item x="4079"/>
        <item x="6957"/>
        <item x="4037"/>
        <item x="2478"/>
        <item x="808"/>
        <item x="6837"/>
        <item x="1507"/>
        <item x="7072"/>
        <item x="1530"/>
        <item x="1543"/>
        <item x="1900"/>
        <item x="6269"/>
        <item x="7403"/>
        <item x="3910"/>
        <item x="4747"/>
        <item x="3713"/>
        <item x="1893"/>
        <item x="6155"/>
        <item x="5293"/>
        <item x="7561"/>
        <item x="6021"/>
        <item x="1542"/>
        <item x="1587"/>
        <item x="1737"/>
        <item x="1967"/>
        <item x="95"/>
        <item x="7052"/>
        <item x="6041"/>
        <item x="4144"/>
        <item x="3614"/>
        <item x="6068"/>
        <item x="4095"/>
        <item x="6283"/>
        <item x="1814"/>
        <item x="6991"/>
        <item x="1745"/>
        <item x="7451"/>
        <item x="3002"/>
        <item x="4543"/>
        <item x="3221"/>
        <item x="4332"/>
        <item x="1944"/>
        <item x="4039"/>
        <item x="5144"/>
        <item x="1"/>
        <item x="4602"/>
        <item x="3868"/>
        <item x="6852"/>
        <item x="5397"/>
        <item x="566"/>
        <item x="6828"/>
        <item x="1796"/>
        <item x="6071"/>
        <item x="2482"/>
        <item x="4432"/>
        <item x="4681"/>
        <item x="4143"/>
        <item x="6503"/>
        <item x="5262"/>
        <item x="6378"/>
        <item x="6867"/>
        <item x="6614"/>
        <item x="6125"/>
        <item x="1491"/>
        <item x="4483"/>
        <item x="5404"/>
        <item x="7096"/>
        <item x="1744"/>
        <item x="6806"/>
        <item x="6456"/>
        <item x="3685"/>
        <item x="6821"/>
        <item x="1946"/>
        <item x="5429"/>
        <item x="4530"/>
        <item x="6412"/>
        <item x="2971"/>
        <item x="3634"/>
        <item x="7169"/>
        <item x="4628"/>
        <item x="3978"/>
        <item x="4441"/>
        <item x="7590"/>
        <item x="7131"/>
        <item x="57"/>
        <item x="3845"/>
        <item x="4760"/>
        <item x="4814"/>
        <item x="3941"/>
        <item x="6865"/>
        <item x="6994"/>
        <item x="5445"/>
        <item x="7073"/>
        <item x="2151"/>
        <item x="7221"/>
        <item x="501"/>
        <item x="1929"/>
        <item x="1975"/>
        <item x="3838"/>
        <item x="4713"/>
        <item x="7446"/>
        <item x="378"/>
        <item x="6928"/>
        <item x="7189"/>
        <item x="6146"/>
        <item x="1940"/>
        <item x="6581"/>
        <item x="6577"/>
        <item x="4192"/>
        <item x="3631"/>
        <item x="5830"/>
        <item x="5301"/>
        <item x="3865"/>
        <item x="6458"/>
        <item x="4944"/>
        <item x="39"/>
        <item x="4479"/>
        <item x="6641"/>
        <item x="3620"/>
        <item x="6359"/>
        <item x="3671"/>
        <item x="1947"/>
        <item x="1968"/>
        <item x="3952"/>
        <item x="6725"/>
        <item x="6531"/>
        <item x="6844"/>
        <item x="7004"/>
        <item x="7084"/>
        <item x="7387"/>
        <item x="4708"/>
        <item x="6732"/>
        <item x="4005"/>
        <item x="3017"/>
        <item x="6952"/>
        <item x="4546"/>
        <item x="2730"/>
        <item x="377"/>
        <item x="3679"/>
        <item x="7005"/>
        <item x="2956"/>
        <item x="4420"/>
        <item x="1738"/>
        <item x="2169"/>
        <item x="7192"/>
        <item x="6602"/>
        <item x="1945"/>
        <item x="4308"/>
        <item x="6051"/>
        <item x="4548"/>
        <item x="4320"/>
        <item x="412"/>
        <item x="5428"/>
        <item x="493"/>
        <item x="6266"/>
        <item x="2661"/>
        <item x="461"/>
        <item x="7433"/>
        <item x="3979"/>
        <item x="6343"/>
        <item x="66"/>
        <item x="6561"/>
        <item x="439"/>
        <item x="58"/>
        <item x="6382"/>
        <item x="3961"/>
        <item x="5093"/>
        <item x="3770"/>
        <item x="6310"/>
        <item x="7103"/>
        <item x="7167"/>
        <item x="5434"/>
        <item x="6159"/>
        <item x="6815"/>
        <item x="2388"/>
        <item x="6036"/>
        <item x="371"/>
        <item x="6364"/>
        <item x="1693"/>
        <item x="4592"/>
        <item x="2160"/>
        <item x="5109"/>
        <item x="4918"/>
        <item x="5331"/>
        <item x="6582"/>
        <item x="7141"/>
        <item x="6576"/>
        <item x="5108"/>
        <item x="7105"/>
        <item x="1797"/>
        <item x="7576"/>
        <item x="5705"/>
        <item x="7377"/>
        <item x="5847"/>
        <item x="5387"/>
        <item x="6491"/>
        <item x="7346"/>
        <item x="379"/>
        <item x="2149"/>
        <item x="7083"/>
        <item x="1669"/>
        <item x="1746"/>
        <item x="4572"/>
        <item x="4761"/>
        <item x="5096"/>
        <item x="2270"/>
        <item x="1815"/>
        <item x="1935"/>
        <item x="5484"/>
        <item x="6377"/>
        <item x="6091"/>
        <item x="1848"/>
        <item x="5764"/>
        <item x="7648"/>
        <item x="1487"/>
        <item x="5334"/>
        <item x="1818"/>
        <item x="500"/>
        <item x="7102"/>
        <item x="5313"/>
        <item x="3830"/>
        <item x="7238"/>
        <item x="5130"/>
        <item x="4685"/>
        <item x="17"/>
        <item x="4819"/>
        <item x="5480"/>
        <item x="7638"/>
        <item x="4591"/>
        <item x="7095"/>
        <item x="5976"/>
        <item x="6105"/>
        <item x="3837"/>
        <item x="7071"/>
        <item x="2118"/>
        <item x="1679"/>
        <item x="4197"/>
        <item x="2445"/>
        <item x="1966"/>
        <item x="629"/>
        <item x="2720"/>
        <item x="1859"/>
        <item x="1508"/>
        <item x="4778"/>
        <item x="6857"/>
        <item x="1834"/>
        <item x="5690"/>
        <item x="7575"/>
        <item x="1660"/>
        <item x="7626"/>
        <item x="6856"/>
        <item x="3856"/>
        <item x="7431"/>
        <item x="6234"/>
        <item x="388"/>
        <item x="6522"/>
        <item x="6863"/>
        <item x="5182"/>
        <item x="6251"/>
        <item x="6235"/>
        <item x="59"/>
        <item x="510"/>
        <item x="89"/>
        <item x="6864"/>
        <item x="6674"/>
        <item x="4752"/>
        <item x="3322"/>
        <item x="374"/>
        <item x="4570"/>
        <item x="4054"/>
        <item x="120"/>
        <item x="6166"/>
        <item x="1544"/>
        <item x="6230"/>
        <item x="467"/>
        <item x="121"/>
        <item x="6992"/>
        <item x="357"/>
        <item x="4603"/>
        <item x="282"/>
        <item x="4250"/>
        <item x="7247"/>
        <item x="5766"/>
        <item x="409"/>
        <item x="5788"/>
        <item x="7136"/>
        <item x="6149"/>
        <item x="3271"/>
        <item x="1661"/>
        <item x="6995"/>
        <item x="5991"/>
        <item x="7440"/>
        <item x="5255"/>
        <item x="520"/>
        <item x="4584"/>
        <item x="5330"/>
        <item x="4705"/>
        <item x="6127"/>
        <item x="2820"/>
        <item x="3788"/>
        <item x="4701"/>
        <item x="1985"/>
        <item x="6198"/>
        <item x="7594"/>
        <item x="4066"/>
        <item x="7067"/>
        <item x="60"/>
        <item x="397"/>
        <item x="3619"/>
        <item x="7296"/>
        <item x="6490"/>
        <item x="3196"/>
        <item x="6860"/>
        <item x="77"/>
        <item x="7486"/>
        <item x="7653"/>
        <item x="3822"/>
        <item x="6859"/>
        <item x="395"/>
        <item x="6993"/>
        <item x="5244"/>
        <item x="5092"/>
        <item x="5703"/>
        <item x="6562"/>
        <item x="575"/>
        <item x="1835"/>
        <item x="7633"/>
        <item x="1412"/>
        <item x="7222"/>
        <item x="5422"/>
        <item x="6090"/>
        <item x="4148"/>
        <item x="5493"/>
        <item x="5145"/>
        <item x="6603"/>
        <item x="541"/>
        <item x="7488"/>
        <item x="4702"/>
        <item x="518"/>
        <item x="6999"/>
        <item x="7386"/>
        <item x="1928"/>
        <item x="1933"/>
        <item x="6130"/>
        <item x="5935"/>
        <item x="2125"/>
        <item x="1832"/>
        <item x="5307"/>
        <item x="517"/>
        <item x="1850"/>
        <item x="7343"/>
        <item x="7382"/>
        <item x="4055"/>
        <item x="4156"/>
        <item x="7124"/>
        <item x="5326"/>
        <item x="6568"/>
        <item x="900"/>
        <item x="5803"/>
        <item x="7360"/>
        <item x="1847"/>
        <item x="7642"/>
        <item x="7294"/>
        <item x="4165"/>
        <item x="6226"/>
        <item x="6313"/>
        <item x="505"/>
        <item x="1988"/>
        <item x="5685"/>
        <item x="61"/>
        <item x="411"/>
        <item x="4547"/>
        <item x="6029"/>
        <item x="5481"/>
        <item x="7274"/>
        <item x="410"/>
        <item x="2433"/>
        <item x="6724"/>
        <item x="6223"/>
        <item x="5413"/>
        <item x="1692"/>
        <item x="661"/>
        <item x="2123"/>
        <item x="7634"/>
        <item x="4233"/>
        <item x="4824"/>
        <item x="1836"/>
        <item x="1805"/>
        <item x="800"/>
        <item x="1925"/>
        <item x="6733"/>
        <item x="4191"/>
        <item x="5185"/>
        <item x="5925"/>
        <item x="1899"/>
        <item x="5454"/>
        <item x="5713"/>
        <item x="2142"/>
        <item x="6951"/>
        <item x="1501"/>
        <item x="2447"/>
        <item x="16"/>
        <item x="1957"/>
        <item x="6341"/>
        <item x="7190"/>
        <item x="7080"/>
        <item x="2663"/>
        <item x="6324"/>
        <item x="499"/>
        <item x="4772"/>
        <item x="4611"/>
        <item x="7090"/>
        <item x="5433"/>
        <item x="7635"/>
        <item x="6031"/>
        <item x="7592"/>
        <item x="6487"/>
        <item x="4065"/>
        <item x="6320"/>
        <item x="6311"/>
        <item x="7132"/>
        <item x="5196"/>
        <item x="5455"/>
        <item x="4569"/>
        <item x="6287"/>
        <item x="56"/>
        <item x="1839"/>
        <item x="6997"/>
        <item x="6640"/>
        <item x="5534"/>
        <item x="1602"/>
        <item x="5456"/>
        <item x="4576"/>
        <item x="5848"/>
        <item x="408"/>
        <item x="6741"/>
        <item x="4424"/>
        <item x="1905"/>
        <item x="7236"/>
        <item x="6049"/>
        <item x="4590"/>
        <item x="7342"/>
        <item x="1903"/>
        <item x="4226"/>
        <item x="6631"/>
        <item x="5421"/>
        <item x="1767"/>
        <item x="2382"/>
        <item x="6524"/>
        <item x="6523"/>
        <item x="4154"/>
        <item x="6803"/>
        <item x="497"/>
        <item x="1830"/>
        <item x="5695"/>
        <item x="3333"/>
        <item x="5318"/>
        <item x="5279"/>
        <item x="4531"/>
        <item x="381"/>
        <item x="7213"/>
        <item x="5857"/>
        <item x="7566"/>
        <item x="2678"/>
        <item x="6164"/>
        <item x="4704"/>
        <item x="4023"/>
        <item x="407"/>
        <item x="4194"/>
        <item x="5742"/>
        <item x="15"/>
        <item x="5423"/>
        <item x="78"/>
        <item x="3677"/>
        <item x="1777"/>
        <item x="5952"/>
        <item x="5849"/>
        <item x="4623"/>
        <item x="660"/>
        <item x="1411"/>
        <item x="1811"/>
        <item x="376"/>
        <item x="1810"/>
        <item x="5300"/>
        <item x="1906"/>
        <item x="6781"/>
        <item x="7207"/>
        <item x="4057"/>
        <item x="2721"/>
        <item x="5345"/>
        <item x="5482"/>
        <item x="3185"/>
        <item x="4044"/>
        <item x="7411"/>
        <item x="7094"/>
        <item x="2156"/>
        <item x="1484"/>
        <item x="7366"/>
        <item x="4655"/>
        <item x="4069"/>
        <item x="6836"/>
        <item x="7490"/>
        <item x="6513"/>
        <item x="1766"/>
        <item x="4700"/>
        <item x="6361"/>
        <item x="7175"/>
        <item x="4322"/>
        <item x="5832"/>
        <item x="7168"/>
        <item x="1930"/>
        <item x="6578"/>
        <item x="5283"/>
        <item x="1425"/>
        <item x="7627"/>
        <item x="1813"/>
        <item x="5181"/>
        <item x="4703"/>
        <item x="5494"/>
        <item x="6567"/>
        <item x="4015"/>
        <item x="509"/>
        <item x="6211"/>
        <item x="7081"/>
        <item x="6775"/>
        <item x="1812"/>
        <item x="4466"/>
        <item x="6042"/>
        <item x="6064"/>
        <item x="6831"/>
        <item x="1426"/>
        <item x="2380"/>
        <item x="6111"/>
        <item x="7607"/>
        <item x="5426"/>
        <item x="5010"/>
        <item x="1898"/>
        <item x="4776"/>
        <item x="6120"/>
        <item x="115"/>
        <item x="6525"/>
        <item x="3678"/>
        <item x="6094"/>
        <item x="5457"/>
        <item x="4434"/>
        <item x="4014"/>
        <item x="5765"/>
        <item x="7144"/>
        <item x="1500"/>
        <item x="4045"/>
        <item x="609"/>
        <item x="6927"/>
        <item x="7261"/>
        <item x="6252"/>
        <item x="2138"/>
        <item x="4150"/>
        <item x="662"/>
        <item x="5453"/>
        <item x="485"/>
        <item x="1703"/>
        <item x="4035"/>
        <item x="1700"/>
        <item x="3988"/>
        <item x="5270"/>
        <item x="3982"/>
        <item x="3533"/>
        <item x="2945"/>
        <item x="6056"/>
        <item x="6236"/>
        <item x="7198"/>
        <item x="7160"/>
        <item x="5934"/>
        <item x="881"/>
        <item x="7193"/>
        <item x="1977"/>
        <item x="6134"/>
        <item x="1987"/>
        <item x="7367"/>
        <item x="7423"/>
        <item x="5444"/>
        <item x="3"/>
        <item x="1424"/>
        <item x="7630"/>
        <item x="2990"/>
        <item x="74"/>
        <item x="7388"/>
        <item x="2135"/>
        <item x="4153"/>
        <item x="3674"/>
        <item x="7348"/>
        <item x="4695"/>
        <item x="878"/>
        <item x="4264"/>
        <item x="552"/>
        <item x="1908"/>
        <item x="6814"/>
        <item x="2126"/>
        <item x="6583"/>
        <item x="4691"/>
        <item x="6315"/>
        <item x="375"/>
        <item x="6131"/>
        <item x="6384"/>
        <item x="734"/>
        <item x="5344"/>
        <item x="6982"/>
        <item x="7353"/>
        <item x="3617"/>
        <item x="3981"/>
        <item x="394"/>
        <item x="481"/>
        <item x="1907"/>
        <item x="565"/>
        <item x="7174"/>
        <item x="6421"/>
        <item x="5760"/>
        <item x="5335"/>
        <item x="2722"/>
        <item x="6726"/>
        <item x="7217"/>
        <item x="6813"/>
        <item x="5768"/>
        <item x="7613"/>
        <item x="3699"/>
        <item x="7057"/>
        <item x="4751"/>
        <item x="6816"/>
        <item x="7394"/>
        <item x="6869"/>
        <item x="6526"/>
        <item x="6599"/>
        <item x="6855"/>
        <item x="6420"/>
        <item x="5399"/>
        <item x="389"/>
        <item x="6339"/>
        <item x="7493"/>
        <item x="1895"/>
        <item x="4193"/>
        <item x="7546"/>
        <item x="7553"/>
        <item x="1489"/>
        <item x="7101"/>
        <item x="6861"/>
        <item x="7602"/>
        <item x="1849"/>
        <item x="2120"/>
        <item x="6565"/>
        <item x="7547"/>
        <item x="4696"/>
        <item x="4033"/>
        <item x="5322"/>
        <item x="4686"/>
        <item x="7437"/>
        <item x="4578"/>
        <item x="5341"/>
        <item x="1838"/>
        <item x="4248"/>
        <item x="6782"/>
        <item x="1422"/>
        <item x="7161"/>
        <item x="7393"/>
        <item x="7170"/>
        <item x="1423"/>
        <item x="7099"/>
        <item x="4715"/>
        <item x="5299"/>
        <item x="614"/>
        <item x="79"/>
        <item x="7184"/>
        <item x="6048"/>
        <item x="7550"/>
        <item x="7628"/>
        <item x="7498"/>
        <item x="3673"/>
        <item x="6346"/>
        <item x="7229"/>
        <item x="6579"/>
        <item x="1490"/>
        <item x="463"/>
        <item x="519"/>
        <item x="4692"/>
        <item x="6037"/>
        <item x="4107"/>
        <item x="3965"/>
        <item x="7552"/>
        <item x="7076"/>
        <item x="5684"/>
        <item x="4746"/>
        <item x="5178"/>
        <item x="738"/>
        <item x="4061"/>
        <item x="3672"/>
        <item x="1416"/>
        <item x="5926"/>
        <item x="1705"/>
        <item x="7409"/>
        <item x="1986"/>
        <item x="6038"/>
        <item x="6489"/>
        <item x="6275"/>
        <item x="5452"/>
        <item x="3951"/>
        <item x="7235"/>
        <item x="5142"/>
        <item x="6533"/>
        <item x="5287"/>
        <item x="7108"/>
        <item x="281"/>
        <item x="876"/>
        <item x="7273"/>
        <item x="6362"/>
        <item x="7636"/>
        <item x="6734"/>
        <item x="6580"/>
        <item x="1735"/>
        <item x="6274"/>
        <item x="4063"/>
        <item x="5245"/>
        <item x="4633"/>
        <item x="1823"/>
        <item x="478"/>
        <item x="6544"/>
        <item x="7230"/>
        <item x="5439"/>
        <item x="1521"/>
        <item x="495"/>
        <item x="4785"/>
        <item x="4579"/>
        <item x="6946"/>
        <item x="7556"/>
        <item x="1822"/>
        <item x="7125"/>
        <item x="4330"/>
        <item x="6383"/>
        <item x="2729"/>
        <item x="1909"/>
        <item x="6323"/>
        <item x="3962"/>
        <item x="6901"/>
        <item x="899"/>
        <item x="391"/>
        <item x="3276"/>
        <item x="6655"/>
        <item x="3842"/>
        <item x="4680"/>
        <item x="7358"/>
        <item x="5110"/>
        <item x="1668"/>
        <item x="2124"/>
        <item x="7000"/>
        <item x="1956"/>
        <item x="6858"/>
        <item x="1978"/>
        <item x="1790"/>
        <item x="6738"/>
        <item x="5425"/>
        <item x="6854"/>
        <item x="5441"/>
        <item x="5410"/>
        <item x="861"/>
        <item x="6632"/>
        <item x="604"/>
        <item x="6527"/>
        <item x="7549"/>
        <item x="1809"/>
        <item x="659"/>
        <item x="6630"/>
        <item x="506"/>
        <item x="6030"/>
        <item x="7077"/>
        <item x="7166"/>
        <item x="65"/>
        <item x="7531"/>
        <item x="3530"/>
        <item x="5348"/>
        <item x="7074"/>
        <item x="477"/>
        <item x="6639"/>
        <item x="7316"/>
        <item x="6899"/>
        <item x="1824"/>
        <item x="6100"/>
        <item x="5191"/>
        <item x="2390"/>
        <item x="1976"/>
        <item x="901"/>
        <item x="3793"/>
        <item x="474"/>
        <item x="574"/>
        <item x="4476"/>
        <item x="7162"/>
        <item x="6448"/>
        <item x="2725"/>
        <item x="543"/>
        <item x="7610"/>
        <item x="393"/>
        <item x="385"/>
        <item x="1401"/>
        <item x="884"/>
        <item x="413"/>
        <item x="5696"/>
        <item x="4617"/>
        <item x="4706"/>
        <item x="1142"/>
        <item x="5121"/>
        <item x="4046"/>
        <item x="438"/>
        <item x="6225"/>
        <item x="5427"/>
        <item x="6626"/>
        <item x="5701"/>
        <item x="7352"/>
        <item x="877"/>
        <item x="4714"/>
        <item x="5342"/>
        <item x="6276"/>
        <item x="6229"/>
        <item x="1519"/>
        <item x="1439"/>
        <item x="5278"/>
        <item x="7224"/>
        <item x="4151"/>
        <item x="4108"/>
        <item x="1768"/>
        <item x="7667"/>
        <item x="5199"/>
        <item x="646"/>
        <item x="1417"/>
        <item x="1706"/>
        <item x="6478"/>
        <item x="3616"/>
        <item x="613"/>
        <item x="6998"/>
        <item x="5856"/>
        <item x="7171"/>
        <item x="1922"/>
        <item x="6560"/>
        <item x="7070"/>
        <item x="6730"/>
        <item x="573"/>
        <item x="6629"/>
        <item x="6810"/>
        <item x="4541"/>
        <item x="3682"/>
        <item x="6672"/>
        <item x="3787"/>
        <item x="4268"/>
        <item x="1421"/>
        <item x="5296"/>
        <item x="7268"/>
        <item x="5702"/>
        <item x="5317"/>
        <item x="4421"/>
        <item x="2128"/>
        <item x="6482"/>
        <item x="7185"/>
        <item x="598"/>
        <item x="668"/>
        <item x="3547"/>
        <item x="7450"/>
        <item x="437"/>
        <item x="1393"/>
        <item x="6658"/>
        <item x="7267"/>
        <item x="4047"/>
        <item x="715"/>
        <item x="462"/>
        <item x="5686"/>
        <item x="1428"/>
        <item x="7100"/>
        <item x="6633"/>
        <item x="6063"/>
        <item x="1761"/>
        <item x="113"/>
        <item x="7215"/>
        <item x="392"/>
        <item x="6838"/>
        <item x="4042"/>
        <item x="1941"/>
        <item x="4188"/>
        <item x="4013"/>
        <item x="4109"/>
        <item x="7644"/>
        <item x="1791"/>
        <item x="5164"/>
        <item x="4048"/>
        <item x="7139"/>
        <item x="3777"/>
        <item x="6162"/>
        <item x="4574"/>
        <item x="208"/>
        <item x="7197"/>
        <item x="4616"/>
        <item x="1708"/>
        <item x="6737"/>
        <item x="5478"/>
        <item x="7089"/>
        <item x="6619"/>
        <item x="264"/>
        <item x="4152"/>
        <item x="1427"/>
        <item x="5320"/>
        <item x="5707"/>
        <item x="283"/>
        <item x="7599"/>
        <item x="3790"/>
        <item x="5284"/>
        <item x="1837"/>
        <item x="4173"/>
        <item x="2434"/>
        <item x="658"/>
        <item x="1420"/>
        <item x="860"/>
        <item x="1770"/>
        <item x="210"/>
        <item x="1707"/>
        <item x="2161"/>
        <item x="4604"/>
        <item x="6160"/>
        <item x="5168"/>
        <item x="6673"/>
        <item x="1902"/>
        <item x="5473"/>
        <item x="209"/>
        <item x="6830"/>
        <item x="4062"/>
        <item x="7237"/>
        <item x="1769"/>
        <item x="866"/>
        <item x="4740"/>
        <item x="7239"/>
        <item x="7058"/>
        <item x="622"/>
        <item x="5323"/>
        <item x="6178"/>
        <item x="851"/>
        <item x="7180"/>
        <item x="6224"/>
        <item x="5900"/>
        <item x="4049"/>
        <item x="4610"/>
        <item x="234"/>
        <item x="6571"/>
        <item x="7240"/>
        <item x="7651"/>
        <item x="6318"/>
        <item x="4820"/>
        <item x="6363"/>
        <item x="649"/>
        <item x="2158"/>
        <item x="6140"/>
        <item x="390"/>
        <item x="4244"/>
        <item x="1509"/>
        <item x="472"/>
        <item x="1934"/>
        <item x="4858"/>
        <item x="6118"/>
        <item x="1749"/>
        <item x="88"/>
        <item x="4690"/>
        <item x="7359"/>
        <item x="4689"/>
        <item x="6620"/>
        <item x="508"/>
        <item x="6197"/>
        <item x="5339"/>
        <item x="869"/>
        <item x="6445"/>
        <item x="203"/>
        <item x="4041"/>
        <item x="382"/>
        <item x="663"/>
        <item x="207"/>
        <item x="647"/>
        <item x="6627"/>
        <item x="201"/>
        <item x="7489"/>
        <item x="4315"/>
        <item x="6729"/>
        <item x="4163"/>
        <item x="6671"/>
        <item x="7430"/>
        <item x="6809"/>
        <item x="4180"/>
        <item x="603"/>
        <item x="1474"/>
        <item x="6050"/>
        <item x="6898"/>
        <item x="6621"/>
        <item x="6900"/>
        <item x="874"/>
        <item x="507"/>
        <item x="7516"/>
        <item x="4699"/>
        <item x="5693"/>
        <item x="599"/>
        <item x="350"/>
        <item x="7425"/>
        <item x="7507"/>
        <item x="6552"/>
        <item x="7275"/>
        <item x="5459"/>
        <item x="6604"/>
        <item x="651"/>
        <item x="6592"/>
        <item x="7315"/>
        <item x="4615"/>
        <item x="1498"/>
        <item x="6795"/>
        <item x="3994"/>
        <item x="4600"/>
        <item x="3997"/>
        <item x="6338"/>
        <item x="6915"/>
        <item x="5167"/>
        <item x="6625"/>
        <item x="7291"/>
        <item x="865"/>
        <item x="5448"/>
        <item x="708"/>
        <item x="7349"/>
        <item x="7606"/>
        <item x="7075"/>
        <item x="5143"/>
        <item x="6116"/>
        <item x="4542"/>
        <item x="6317"/>
        <item x="6588"/>
        <item x="7216"/>
        <item x="1739"/>
        <item x="6622"/>
        <item x="650"/>
        <item x="111"/>
        <item x="7143"/>
        <item x="4599"/>
        <item x="2144"/>
        <item x="7262"/>
        <item x="5288"/>
        <item x="6628"/>
        <item x="3989"/>
        <item x="4006"/>
        <item x="202"/>
        <item x="6553"/>
        <item x="1742"/>
        <item x="2127"/>
        <item x="1392"/>
        <item x="112"/>
        <item x="628"/>
        <item x="7591"/>
        <item x="7200"/>
        <item x="5295"/>
        <item x="793"/>
        <item x="4026"/>
        <item x="6020"/>
        <item x="6804"/>
        <item x="4606"/>
        <item x="737"/>
        <item x="6321"/>
        <item x="4679"/>
        <item x="6157"/>
        <item x="7260"/>
        <item x="1704"/>
        <item x="4620"/>
        <item x="792"/>
        <item x="5113"/>
        <item x="6945"/>
        <item x="7533"/>
        <item x="383"/>
        <item x="1402"/>
        <item x="258"/>
        <item x="7208"/>
        <item x="6623"/>
        <item x="667"/>
        <item x="7123"/>
        <item x="630"/>
        <item x="4025"/>
        <item x="211"/>
        <item x="605"/>
        <item x="7662"/>
        <item x="1440"/>
        <item x="4614"/>
        <item x="7407"/>
        <item x="2143"/>
        <item x="806"/>
        <item x="7569"/>
        <item x="645"/>
        <item x="1670"/>
        <item x="7647"/>
        <item x="6879"/>
        <item x="261"/>
        <item x="7397"/>
        <item x="6605"/>
        <item x="3781"/>
        <item x="7427"/>
        <item x="6065"/>
        <item x="4748"/>
        <item x="1949"/>
        <item x="7234"/>
        <item x="109"/>
        <item x="7196"/>
        <item x="7508"/>
        <item x="826"/>
        <item x="7173"/>
        <item x="2162"/>
        <item x="262"/>
        <item x="810"/>
        <item x="6086"/>
        <item x="2398"/>
        <item x="6662"/>
        <item x="3792"/>
        <item x="6783"/>
        <item x="7206"/>
        <item x="6776"/>
        <item x="545"/>
        <item x="6081"/>
        <item x="2150"/>
        <item x="1419"/>
        <item x="4622"/>
        <item x="6808"/>
        <item x="1438"/>
        <item x="6193"/>
        <item x="6990"/>
        <item x="4329"/>
        <item x="6590"/>
        <item x="6161"/>
        <item x="4161"/>
        <item x="6027"/>
        <item x="7187"/>
        <item x="551"/>
        <item x="263"/>
        <item x="6328"/>
        <item x="597"/>
        <item x="6043"/>
        <item x="7601"/>
        <item x="1418"/>
        <item x="7609"/>
        <item x="3546"/>
        <item x="5977"/>
        <item x="1959"/>
        <item x="739"/>
        <item x="6196"/>
        <item x="1819"/>
        <item x="5201"/>
        <item x="2446"/>
        <item x="4575"/>
        <item x="1477"/>
        <item x="200"/>
        <item x="4162"/>
        <item x="280"/>
        <item x="864"/>
        <item x="7600"/>
        <item x="7449"/>
        <item x="7631"/>
        <item x="6512"/>
        <item x="4757"/>
        <item x="879"/>
        <item x="1801"/>
        <item x="384"/>
        <item x="791"/>
        <item x="5291"/>
        <item x="5195"/>
        <item x="4707"/>
        <item x="736"/>
        <item x="6913"/>
        <item x="6586"/>
        <item x="6612"/>
        <item x="4688"/>
        <item x="6610"/>
        <item x="6774"/>
        <item x="2726"/>
        <item x="5177"/>
        <item x="4694"/>
        <item x="6479"/>
        <item x="809"/>
        <item x="1894"/>
        <item x="7350"/>
        <item x="5271"/>
        <item x="6773"/>
        <item x="657"/>
        <item x="257"/>
        <item x="4331"/>
        <item x="6606"/>
        <item x="3990"/>
        <item x="5699"/>
        <item x="807"/>
        <item x="5180"/>
        <item x="265"/>
        <item x="5200"/>
        <item x="7163"/>
        <item x="4111"/>
        <item x="716"/>
        <item x="7354"/>
        <item x="4181"/>
        <item x="7380"/>
        <item x="2136"/>
        <item x="6778"/>
        <item x="7548"/>
        <item x="1958"/>
        <item x="1495"/>
        <item x="648"/>
        <item x="7246"/>
        <item x="1734"/>
        <item x="5440"/>
        <item x="6646"/>
        <item x="5987"/>
        <item x="355"/>
        <item x="288"/>
        <item x="7001"/>
        <item x="7209"/>
        <item x="5978"/>
        <item x="3779"/>
        <item x="872"/>
        <item x="4211"/>
        <item x="7128"/>
        <item x="619"/>
        <item x="5106"/>
        <item x="1497"/>
        <item x="4598"/>
        <item x="5319"/>
        <item x="625"/>
        <item x="6624"/>
        <item x="7266"/>
        <item x="896"/>
        <item x="6675"/>
        <item x="5980"/>
        <item x="7502"/>
        <item x="6916"/>
        <item x="6210"/>
        <item x="6589"/>
        <item x="3993"/>
        <item x="4597"/>
        <item x="4160"/>
        <item x="6720"/>
        <item x="875"/>
        <item x="354"/>
        <item x="5704"/>
        <item x="7534"/>
        <item x="1499"/>
        <item x="6570"/>
        <item x="7579"/>
        <item x="7013"/>
        <item x="3780"/>
        <item x="4174"/>
        <item x="4176"/>
        <item x="6649"/>
        <item x="5449"/>
        <item x="6722"/>
        <item x="883"/>
        <item x="7082"/>
        <item x="1896"/>
        <item x="6996"/>
        <item x="7047"/>
        <item x="4435"/>
        <item x="6095"/>
        <item x="5992"/>
        <item x="294"/>
        <item x="644"/>
        <item x="3789"/>
        <item x="4621"/>
        <item x="4975"/>
        <item x="295"/>
        <item x="1771"/>
        <item x="7426"/>
        <item x="4175"/>
        <item x="7164"/>
        <item x="6327"/>
        <item x="6885"/>
        <item x="2435"/>
        <item x="631"/>
        <item x="3686"/>
        <item x="7295"/>
        <item x="5398"/>
        <item x="1916"/>
        <item x="6376"/>
        <item x="7211"/>
        <item x="546"/>
        <item x="7385"/>
        <item x="6609"/>
        <item x="6772"/>
        <item x="790"/>
        <item x="7578"/>
        <item x="5698"/>
        <item x="298"/>
        <item x="4613"/>
        <item x="5485"/>
        <item x="6123"/>
        <item x="6611"/>
        <item x="712"/>
        <item x="1403"/>
        <item x="6647"/>
        <item x="7181"/>
        <item x="7652"/>
        <item x="5"/>
        <item x="1476"/>
        <item x="7341"/>
        <item x="6648"/>
        <item x="5451"/>
        <item x="6613"/>
        <item x="2157"/>
        <item x="5276"/>
        <item x="4187"/>
        <item x="770"/>
        <item x="6538"/>
        <item x="4988"/>
        <item x="7155"/>
        <item x="6348"/>
        <item x="3272"/>
        <item x="6228"/>
        <item x="5483"/>
        <item x="623"/>
        <item x="5811"/>
        <item x="5294"/>
        <item x="6754"/>
        <item x="5561"/>
        <item x="626"/>
        <item x="7639"/>
        <item x="6735"/>
        <item x="6591"/>
        <item x="4922"/>
        <item x="7165"/>
        <item x="6777"/>
        <item x="297"/>
        <item x="544"/>
        <item x="1931"/>
        <item x="6654"/>
        <item x="6691"/>
        <item x="6597"/>
        <item x="624"/>
        <item x="6902"/>
        <item x="637"/>
        <item x="6839"/>
        <item x="4"/>
        <item x="4609"/>
        <item x="867"/>
        <item x="5697"/>
        <item x="7538"/>
        <item x="805"/>
        <item x="118"/>
        <item x="5338"/>
        <item x="4149"/>
        <item x="3995"/>
        <item x="7156"/>
        <item x="5162"/>
        <item x="4605"/>
        <item x="6061"/>
        <item x="5443"/>
        <item x="652"/>
        <item x="6907"/>
        <item x="6277"/>
        <item x="484"/>
        <item x="6799"/>
        <item x="1723"/>
        <item x="6919"/>
        <item x="7117"/>
        <item x="224"/>
        <item x="7109"/>
        <item x="769"/>
        <item x="7345"/>
        <item x="3622"/>
        <item x="7205"/>
        <item x="6884"/>
        <item x="7432"/>
        <item x="6375"/>
        <item x="596"/>
        <item x="4024"/>
        <item x="3991"/>
        <item x="771"/>
        <item x="296"/>
        <item x="5163"/>
        <item x="6746"/>
        <item x="6678"/>
        <item x="778"/>
        <item x="3996"/>
        <item x="3992"/>
        <item x="882"/>
        <item x="372"/>
        <item x="733"/>
        <item x="6535"/>
        <item x="6227"/>
        <item x="863"/>
        <item x="6457"/>
        <item x="227"/>
        <item x="482"/>
        <item x="7114"/>
        <item x="868"/>
        <item x="7120"/>
        <item x="6046"/>
        <item x="4793"/>
        <item x="5203"/>
        <item x="1488"/>
        <item x="664"/>
        <item x="789"/>
        <item x="6764"/>
        <item x="2148"/>
        <item x="741"/>
        <item x="1799"/>
        <item x="7408"/>
        <item x="7593"/>
        <item x="828"/>
        <item x="638"/>
        <item x="4007"/>
        <item x="1798"/>
        <item x="5447"/>
        <item x="4027"/>
        <item x="6903"/>
        <item x="7210"/>
        <item x="7641"/>
        <item x="6728"/>
        <item x="1493"/>
        <item x="331"/>
        <item x="6103"/>
        <item x="473"/>
        <item x="3791"/>
        <item x="4698"/>
        <item x="6573"/>
        <item x="4632"/>
        <item x="6721"/>
        <item x="709"/>
        <item x="870"/>
        <item x="627"/>
        <item x="6617"/>
        <item x="5290"/>
        <item x="7112"/>
        <item x="356"/>
        <item x="4267"/>
        <item x="735"/>
        <item x="1950"/>
        <item x="4697"/>
        <item x="4012"/>
        <item x="5292"/>
        <item x="6862"/>
        <item x="7355"/>
        <item x="6555"/>
        <item x="6882"/>
        <item x="7544"/>
        <item x="4589"/>
        <item x="4032"/>
        <item x="5471"/>
        <item x="5809"/>
        <item x="4186"/>
        <item x="5474"/>
        <item x="4892"/>
        <item x="225"/>
        <item x="6601"/>
        <item x="2145"/>
        <item x="6880"/>
        <item x="796"/>
        <item x="1821"/>
        <item x="6912"/>
        <item x="6679"/>
        <item x="496"/>
        <item x="7398"/>
        <item x="6207"/>
        <item x="6881"/>
        <item x="349"/>
        <item x="620"/>
        <item x="827"/>
        <item x="108"/>
        <item x="1520"/>
        <item x="62"/>
        <item x="7650"/>
        <item x="1951"/>
        <item x="6600"/>
        <item x="6204"/>
        <item x="353"/>
        <item x="7119"/>
        <item x="1755"/>
        <item x="1764"/>
        <item x="6237"/>
        <item x="7663"/>
        <item x="212"/>
        <item x="6666"/>
        <item x="3778"/>
        <item x="891"/>
        <item x="217"/>
        <item x="717"/>
        <item x="5138"/>
        <item x="6914"/>
        <item x="898"/>
        <item x="7203"/>
        <item x="6680"/>
        <item x="6727"/>
        <item x="1740"/>
        <item x="5166"/>
        <item x="1952"/>
        <item x="862"/>
        <item x="5275"/>
        <item x="5347"/>
        <item x="5321"/>
        <item x="2137"/>
        <item x="1917"/>
        <item x="6044"/>
        <item x="732"/>
        <item x="7204"/>
        <item x="1948"/>
        <item x="293"/>
        <item x="584"/>
        <item x="5687"/>
        <item x="6904"/>
        <item x="6181"/>
        <item x="6981"/>
        <item x="332"/>
        <item x="4110"/>
        <item x="803"/>
        <item x="547"/>
        <item x="6085"/>
        <item x="6454"/>
        <item x="5173"/>
        <item x="704"/>
        <item x="7265"/>
        <item x="7223"/>
        <item x="351"/>
        <item x="759"/>
        <item x="7344"/>
        <item x="6638"/>
        <item x="260"/>
        <item x="6692"/>
        <item x="330"/>
        <item x="7347"/>
        <item x="5581"/>
        <item x="6596"/>
        <item x="6598"/>
        <item x="6905"/>
        <item x="757"/>
        <item x="6067"/>
        <item x="6883"/>
        <item x="343"/>
        <item x="483"/>
        <item x="5580"/>
        <item x="1494"/>
        <item x="1752"/>
        <item x="4008"/>
        <item x="6608"/>
        <item x="777"/>
        <item x="618"/>
        <item x="7492"/>
        <item x="4034"/>
        <item x="7405"/>
        <item x="6681"/>
        <item x="117"/>
        <item x="5464"/>
        <item x="4693"/>
        <item x="852"/>
        <item x="1400"/>
        <item x="6771"/>
        <item x="7448"/>
        <item x="1753"/>
        <item x="636"/>
        <item x="797"/>
        <item x="714"/>
        <item x="6897"/>
        <item x="6886"/>
        <item x="1829"/>
        <item x="7537"/>
        <item x="1828"/>
        <item x="5694"/>
        <item x="788"/>
        <item x="1772"/>
        <item x="731"/>
        <item x="110"/>
        <item x="6217"/>
        <item x="5937"/>
        <item x="5767"/>
        <item x="6877"/>
        <item x="894"/>
        <item x="342"/>
        <item x="1826"/>
        <item x="7424"/>
        <item x="241"/>
        <item x="5176"/>
        <item x="2728"/>
        <item x="266"/>
        <item x="6711"/>
        <item x="720"/>
        <item x="4532"/>
        <item x="885"/>
        <item x="1722"/>
        <item x="6045"/>
        <item x="4105"/>
        <item x="4058"/>
        <item x="586"/>
        <item x="7543"/>
        <item x="1741"/>
        <item x="7283"/>
        <item x="6745"/>
        <item x="713"/>
        <item x="6676"/>
        <item x="6802"/>
        <item x="279"/>
        <item x="7079"/>
        <item x="1407"/>
        <item x="7122"/>
        <item x="204"/>
        <item x="804"/>
        <item x="6650"/>
        <item x="4067"/>
        <item x="333"/>
        <item x="781"/>
        <item x="7646"/>
        <item x="693"/>
        <item x="643"/>
        <item x="7555"/>
        <item x="4265"/>
        <item x="366"/>
        <item x="116"/>
        <item x="1496"/>
        <item x="6325"/>
        <item x="549"/>
        <item x="703"/>
        <item x="856"/>
        <item x="5340"/>
        <item x="329"/>
        <item x="6645"/>
        <item x="838"/>
        <item x="1716"/>
        <item x="87"/>
        <item x="880"/>
        <item x="193"/>
        <item x="213"/>
        <item x="1910"/>
        <item x="7126"/>
        <item x="5806"/>
        <item x="7060"/>
        <item x="6637"/>
        <item x="1404"/>
        <item x="1733"/>
        <item x="787"/>
        <item x="5477"/>
        <item x="7404"/>
        <item x="5700"/>
        <item x="235"/>
        <item x="666"/>
        <item x="801"/>
        <item x="7069"/>
        <item x="848"/>
        <item x="758"/>
        <item x="615"/>
        <item x="7645"/>
        <item x="6908"/>
        <item x="5442"/>
        <item x="4687"/>
        <item x="6910"/>
        <item x="6558"/>
        <item x="4758"/>
        <item x="1758"/>
        <item x="7088"/>
        <item x="308"/>
        <item x="7611"/>
        <item x="4060"/>
        <item x="1754"/>
        <item x="4533"/>
        <item x="305"/>
        <item x="6238"/>
        <item x="6896"/>
        <item x="7632"/>
        <item x="6584"/>
        <item x="888"/>
        <item x="6701"/>
        <item x="839"/>
        <item x="710"/>
        <item x="5184"/>
        <item x="6331"/>
        <item x="5981"/>
        <item x="587"/>
        <item x="779"/>
        <item x="7182"/>
        <item x="1932"/>
        <item x="6911"/>
        <item x="4117"/>
        <item x="1820"/>
        <item x="595"/>
        <item x="1215"/>
        <item x="6112"/>
        <item x="902"/>
        <item x="7129"/>
        <item x="192"/>
        <item x="7357"/>
        <item x="6205"/>
        <item x="802"/>
        <item x="825"/>
        <item x="729"/>
        <item x="1831"/>
        <item x="5263"/>
        <item x="723"/>
        <item x="5115"/>
        <item x="6326"/>
        <item x="341"/>
        <item x="2146"/>
        <item x="226"/>
        <item x="725"/>
        <item x="772"/>
        <item x="548"/>
        <item x="352"/>
        <item x="5986"/>
        <item x="7542"/>
        <item x="269"/>
        <item x="6906"/>
        <item x="829"/>
        <item x="3701"/>
        <item x="1955"/>
        <item x="6702"/>
        <item x="232"/>
        <item x="365"/>
        <item x="7447"/>
        <item x="6087"/>
        <item x="5343"/>
        <item x="249"/>
        <item x="223"/>
        <item x="799"/>
        <item x="3687"/>
        <item x="369"/>
        <item x="7395"/>
        <item x="7565"/>
        <item x="2147"/>
        <item x="7541"/>
        <item x="6101"/>
        <item x="6121"/>
        <item x="1715"/>
        <item x="5472"/>
        <item x="7201"/>
        <item x="850"/>
        <item x="64"/>
        <item x="189"/>
        <item x="572"/>
        <item x="250"/>
        <item x="256"/>
        <item x="695"/>
        <item x="6924"/>
        <item x="724"/>
        <item x="6545"/>
        <item x="5582"/>
        <item x="5007"/>
        <item x="5179"/>
        <item x="7068"/>
        <item x="7661"/>
        <item x="1760"/>
        <item x="4251"/>
        <item x="236"/>
        <item x="6332"/>
        <item x="849"/>
        <item x="368"/>
        <item x="6765"/>
        <item x="6742"/>
        <item x="1808"/>
        <item x="6557"/>
        <item x="328"/>
        <item x="635"/>
        <item x="6096"/>
        <item x="621"/>
        <item x="6677"/>
        <item x="6700"/>
        <item x="7406"/>
        <item x="7297"/>
        <item x="4243"/>
        <item x="83"/>
        <item x="6104"/>
        <item x="334"/>
        <item x="6635"/>
        <item x="6587"/>
        <item x="2724"/>
        <item x="86"/>
        <item x="4068"/>
        <item x="722"/>
        <item x="1475"/>
        <item x="742"/>
        <item x="920"/>
        <item x="689"/>
        <item x="7225"/>
        <item x="5165"/>
        <item x="125"/>
        <item x="6543"/>
        <item x="780"/>
        <item x="6805"/>
        <item x="1710"/>
        <item x="859"/>
        <item x="754"/>
        <item x="768"/>
        <item x="6891"/>
        <item x="6643"/>
        <item x="7577"/>
        <item x="7186"/>
        <item x="1751"/>
        <item x="683"/>
        <item x="4121"/>
        <item x="1911"/>
        <item x="3697"/>
        <item x="7603"/>
        <item x="702"/>
        <item x="694"/>
        <item x="6888"/>
        <item x="6459"/>
        <item x="7557"/>
        <item x="692"/>
        <item x="6668"/>
        <item x="7284"/>
        <item x="6870"/>
        <item x="1389"/>
        <item x="6653"/>
        <item x="762"/>
        <item x="289"/>
        <item x="5469"/>
        <item x="1756"/>
        <item x="711"/>
        <item x="786"/>
        <item x="240"/>
        <item x="1478"/>
        <item x="348"/>
        <item x="4052"/>
        <item x="327"/>
        <item x="696"/>
        <item x="7554"/>
        <item x="585"/>
        <item x="6541"/>
        <item x="7085"/>
        <item x="783"/>
        <item x="890"/>
        <item x="6563"/>
        <item x="6642"/>
        <item x="364"/>
        <item x="5691"/>
        <item x="231"/>
        <item x="2974"/>
        <item x="6644"/>
        <item x="740"/>
        <item x="1750"/>
        <item x="4028"/>
        <item x="5475"/>
        <item x="6876"/>
        <item x="6887"/>
        <item x="753"/>
        <item x="4102"/>
        <item x="634"/>
        <item x="259"/>
        <item x="367"/>
        <item x="268"/>
        <item x="6657"/>
        <item x="816"/>
        <item x="7154"/>
        <item x="3545"/>
        <item x="1406"/>
        <item x="6710"/>
        <item x="363"/>
        <item x="726"/>
        <item x="362"/>
        <item x="3531"/>
        <item x="299"/>
        <item x="321"/>
        <item x="782"/>
        <item x="1394"/>
        <item x="6763"/>
        <item x="795"/>
        <item x="248"/>
        <item x="7545"/>
        <item x="326"/>
        <item x="6755"/>
        <item x="837"/>
        <item x="6636"/>
        <item x="6690"/>
        <item x="4425"/>
        <item x="188"/>
        <item x="7245"/>
        <item x="6871"/>
        <item x="7629"/>
        <item x="320"/>
        <item x="6892"/>
        <item x="815"/>
        <item x="592"/>
        <item x="218"/>
        <item x="1730"/>
        <item x="550"/>
        <item x="4220"/>
        <item x="5228"/>
        <item x="755"/>
        <item x="6345"/>
        <item x="242"/>
        <item x="214"/>
        <item x="1732"/>
        <item x="5458"/>
        <item x="6652"/>
        <item x="784"/>
        <item x="6699"/>
        <item x="707"/>
        <item x="6693"/>
        <item x="6770"/>
        <item x="6564"/>
        <item x="639"/>
        <item x="612"/>
        <item x="1480"/>
        <item x="6669"/>
        <item x="4011"/>
        <item x="760"/>
        <item x="6618"/>
        <item x="6889"/>
        <item x="893"/>
        <item x="844"/>
        <item x="617"/>
        <item x="5274"/>
        <item x="5476"/>
        <item x="6895"/>
        <item x="836"/>
        <item x="6925"/>
        <item x="5810"/>
        <item x="276"/>
        <item x="119"/>
        <item x="1711"/>
        <item x="4225"/>
        <item x="3376"/>
        <item x="6796"/>
        <item x="855"/>
        <item x="4234"/>
        <item x="194"/>
        <item x="7111"/>
        <item x="1399"/>
        <item x="7637"/>
        <item x="186"/>
        <item x="278"/>
        <item x="6634"/>
        <item x="1724"/>
        <item x="7402"/>
        <item x="7087"/>
        <item x="198"/>
        <item x="785"/>
        <item x="307"/>
        <item x="5470"/>
        <item x="921"/>
        <item x="82"/>
        <item x="1827"/>
        <item x="7121"/>
        <item x="6267"/>
        <item x="274"/>
        <item x="1714"/>
        <item x="7259"/>
        <item x="318"/>
        <item x="5560"/>
        <item x="190"/>
        <item x="304"/>
        <item x="6747"/>
        <item x="776"/>
        <item x="5450"/>
        <item x="7183"/>
        <item x="823"/>
        <item x="6792"/>
        <item x="4252"/>
        <item x="601"/>
        <item x="1398"/>
        <item x="1727"/>
        <item x="798"/>
        <item x="6800"/>
        <item x="6694"/>
        <item x="1143"/>
        <item x="5607"/>
        <item x="199"/>
        <item x="253"/>
        <item x="3195"/>
        <item x="6801"/>
        <item x="7396"/>
        <item x="6769"/>
        <item x="701"/>
        <item x="124"/>
        <item x="7153"/>
        <item x="1806"/>
        <item x="239"/>
        <item x="3702"/>
        <item x="5812"/>
        <item x="1479"/>
        <item x="871"/>
        <item x="6083"/>
        <item x="1391"/>
        <item x="1211"/>
        <item x="255"/>
        <item x="238"/>
        <item x="6909"/>
        <item x="6213"/>
        <item x="191"/>
        <item x="6667"/>
        <item x="130"/>
        <item x="6569"/>
        <item x="656"/>
        <item x="794"/>
        <item x="7605"/>
        <item x="697"/>
        <item x="5289"/>
        <item x="5460"/>
        <item x="370"/>
        <item x="206"/>
        <item x="1467"/>
        <item x="247"/>
        <item x="6708"/>
        <item x="6712"/>
        <item x="7110"/>
        <item x="1918"/>
        <item x="984"/>
        <item x="6784"/>
        <item x="6707"/>
        <item x="6072"/>
        <item x="6719"/>
        <item x="292"/>
        <item x="273"/>
        <item x="721"/>
        <item x="215"/>
        <item x="7091"/>
        <item x="7491"/>
        <item x="6158"/>
        <item x="897"/>
        <item x="340"/>
        <item x="6595"/>
        <item x="6878"/>
        <item x="251"/>
        <item x="6918"/>
        <item x="6917"/>
        <item x="4266"/>
        <item x="7113"/>
        <item x="7118"/>
        <item x="6167"/>
        <item x="339"/>
        <item x="6607"/>
        <item x="1721"/>
        <item x="309"/>
        <item x="1468"/>
        <item x="6762"/>
        <item x="196"/>
        <item x="6594"/>
        <item x="5137"/>
        <item x="337"/>
        <item x="5229"/>
        <item x="824"/>
        <item x="964"/>
        <item x="873"/>
        <item x="7562"/>
        <item x="5346"/>
        <item x="154"/>
        <item x="1913"/>
        <item x="233"/>
        <item x="632"/>
        <item x="1717"/>
        <item x="1912"/>
        <item x="811"/>
        <item x="6789"/>
        <item x="687"/>
        <item x="246"/>
        <item x="854"/>
        <item x="706"/>
        <item x="179"/>
        <item x="1709"/>
        <item x="1729"/>
        <item x="237"/>
        <item x="982"/>
        <item x="7115"/>
        <item x="1726"/>
        <item x="610"/>
        <item x="2973"/>
        <item x="0"/>
        <item x="7116"/>
        <item x="588"/>
        <item x="761"/>
        <item x="6872"/>
        <item x="1395"/>
        <item x="185"/>
        <item x="6757"/>
        <item x="345"/>
        <item x="6703"/>
        <item x="6751"/>
        <item x="3696"/>
        <item x="6333"/>
        <item x="7540"/>
        <item x="6736"/>
        <item x="6082"/>
        <item x="155"/>
        <item x="889"/>
        <item x="6788"/>
        <item x="917"/>
        <item x="80"/>
        <item x="589"/>
        <item x="616"/>
        <item x="7361"/>
        <item x="197"/>
        <item x="1807"/>
        <item x="187"/>
        <item x="4101"/>
        <item x="310"/>
        <item x="122"/>
        <item x="814"/>
        <item x="892"/>
        <item x="6177"/>
        <item x="6670"/>
        <item x="775"/>
        <item x="319"/>
        <item x="81"/>
        <item x="317"/>
        <item x="767"/>
        <item x="4100"/>
        <item x="222"/>
        <item x="162"/>
        <item x="272"/>
        <item x="857"/>
        <item x="1473"/>
        <item x="591"/>
        <item x="5194"/>
        <item x="6216"/>
        <item x="7517"/>
        <item x="640"/>
        <item x="822"/>
        <item x="6542"/>
        <item x="4224"/>
        <item x="335"/>
        <item x="301"/>
        <item x="358"/>
        <item x="183"/>
        <item x="230"/>
        <item x="7612"/>
        <item x="277"/>
        <item x="1713"/>
        <item x="1725"/>
        <item x="817"/>
        <item x="4249"/>
        <item x="3544"/>
        <item x="4416"/>
        <item x="685"/>
        <item x="6215"/>
        <item x="6873"/>
        <item x="938"/>
        <item x="1757"/>
        <item x="1384"/>
        <item x="128"/>
        <item x="719"/>
        <item x="7127"/>
        <item x="5692"/>
        <item x="5465"/>
        <item x="325"/>
        <item x="205"/>
        <item x="774"/>
        <item x="6709"/>
        <item x="858"/>
        <item x="1483"/>
        <item x="1465"/>
        <item x="4112"/>
        <item x="1466"/>
        <item x="291"/>
        <item x="228"/>
        <item x="1919"/>
        <item x="4219"/>
        <item x="7506"/>
        <item x="2723"/>
        <item x="6723"/>
        <item x="4440"/>
        <item x="6115"/>
        <item x="611"/>
        <item x="5172"/>
        <item x="633"/>
        <item x="6791"/>
        <item x="1397"/>
        <item x="306"/>
        <item x="830"/>
        <item x="682"/>
        <item x="6923"/>
        <item x="985"/>
        <item x="2727"/>
        <item x="4096"/>
        <item x="834"/>
        <item x="963"/>
        <item x="344"/>
        <item x="1954"/>
        <item x="6682"/>
        <item x="178"/>
        <item x="184"/>
        <item x="1712"/>
        <item x="919"/>
        <item x="6743"/>
        <item x="6214"/>
        <item x="812"/>
        <item x="3006"/>
        <item x="6744"/>
        <item x="1383"/>
        <item x="7604"/>
        <item x="766"/>
        <item x="1718"/>
        <item x="887"/>
        <item x="6715"/>
        <item x="7420"/>
        <item x="7202"/>
        <item x="7620"/>
        <item x="765"/>
        <item x="346"/>
        <item x="931"/>
        <item x="981"/>
        <item x="1920"/>
        <item x="148"/>
        <item x="219"/>
        <item x="6790"/>
        <item x="665"/>
        <item x="4113"/>
        <item x="6890"/>
        <item x="129"/>
        <item x="1234"/>
        <item x="311"/>
        <item x="6894"/>
        <item x="1481"/>
        <item x="7399"/>
        <item x="254"/>
        <item x="914"/>
        <item x="6714"/>
        <item x="6683"/>
        <item x="6930"/>
        <item x="7290"/>
        <item x="6192"/>
        <item x="144"/>
        <item x="1720"/>
        <item x="843"/>
        <item x="960"/>
        <item x="813"/>
        <item x="161"/>
        <item x="6502"/>
        <item x="4120"/>
        <item x="954"/>
        <item x="1953"/>
        <item x="835"/>
        <item x="156"/>
        <item x="655"/>
        <item x="3632"/>
        <item x="303"/>
        <item x="4478"/>
        <item x="705"/>
        <item x="6920"/>
        <item x="6874"/>
        <item x="347"/>
        <item x="841"/>
        <item x="271"/>
        <item x="5831"/>
        <item x="7002"/>
        <item x="953"/>
        <item x="686"/>
        <item x="361"/>
        <item x="6921"/>
        <item x="1457"/>
        <item x="961"/>
        <item x="6651"/>
        <item x="7521"/>
        <item x="1728"/>
        <item x="6097"/>
        <item x="1765"/>
        <item x="5175"/>
        <item x="182"/>
        <item x="987"/>
        <item x="195"/>
        <item x="821"/>
        <item x="6574"/>
        <item x="832"/>
        <item x="840"/>
        <item x="773"/>
        <item x="5277"/>
        <item x="177"/>
        <item x="952"/>
        <item x="930"/>
        <item x="6713"/>
        <item x="728"/>
        <item x="590"/>
        <item x="6537"/>
        <item x="138"/>
        <item x="6689"/>
        <item x="300"/>
        <item x="243"/>
        <item x="4253"/>
        <item x="6191"/>
        <item x="5192"/>
        <item x="6176"/>
        <item x="593"/>
        <item x="5136"/>
        <item x="7622"/>
        <item x="1367"/>
        <item x="642"/>
        <item x="932"/>
        <item x="5985"/>
        <item x="221"/>
        <item x="7421"/>
        <item x="903"/>
        <item x="270"/>
        <item x="131"/>
        <item x="4182"/>
        <item x="1759"/>
        <item x="6875"/>
        <item x="5808"/>
        <item x="918"/>
        <item x="690"/>
        <item x="359"/>
        <item x="641"/>
        <item x="180"/>
        <item x="951"/>
        <item x="7086"/>
        <item x="3334"/>
        <item x="3689"/>
        <item x="1212"/>
        <item x="1146"/>
        <item x="302"/>
        <item x="6695"/>
        <item x="1382"/>
        <item x="5104"/>
        <item x="7535"/>
        <item x="323"/>
        <item x="7422"/>
        <item x="2972"/>
        <item x="1214"/>
        <item x="965"/>
        <item x="316"/>
        <item x="229"/>
        <item x="962"/>
        <item x="763"/>
        <item x="947"/>
        <item x="6766"/>
        <item x="314"/>
        <item x="5193"/>
        <item x="143"/>
        <item x="6593"/>
        <item x="5463"/>
        <item x="842"/>
        <item x="153"/>
        <item x="6706"/>
        <item x="6793"/>
        <item x="322"/>
        <item x="1719"/>
        <item x="1915"/>
        <item x="1121"/>
        <item x="886"/>
        <item x="267"/>
        <item x="6698"/>
        <item x="5135"/>
        <item x="1731"/>
        <item x="6798"/>
        <item x="6797"/>
        <item x="338"/>
        <item x="244"/>
        <item x="160"/>
        <item x="1005"/>
        <item x="176"/>
        <item x="6156"/>
        <item x="1204"/>
        <item x="688"/>
        <item x="946"/>
        <item x="7093"/>
        <item x="6787"/>
        <item x="6761"/>
        <item x="7621"/>
        <item x="700"/>
        <item x="895"/>
        <item x="6122"/>
        <item x="312"/>
        <item x="988"/>
        <item x="5467"/>
        <item x="360"/>
        <item x="975"/>
        <item x="151"/>
        <item x="126"/>
        <item x="698"/>
        <item x="940"/>
        <item x="152"/>
        <item x="3633"/>
        <item x="6893"/>
        <item x="6268"/>
        <item x="6756"/>
        <item x="983"/>
        <item x="3688"/>
        <item x="275"/>
        <item x="6372"/>
        <item x="1472"/>
        <item x="1453"/>
        <item x="5979"/>
        <item x="6344"/>
        <item x="948"/>
        <item x="5030"/>
        <item x="6786"/>
        <item x="1339"/>
        <item x="6753"/>
        <item x="4242"/>
        <item x="5577"/>
        <item x="5468"/>
        <item x="5171"/>
        <item x="1388"/>
        <item x="252"/>
        <item x="941"/>
        <item x="1034"/>
        <item x="4465"/>
        <item x="1033"/>
        <item x="943"/>
        <item x="1452"/>
        <item x="4053"/>
        <item x="5382"/>
        <item x="245"/>
        <item x="1921"/>
        <item x="7624"/>
        <item x="1124"/>
        <item x="166"/>
        <item x="1914"/>
        <item x="6696"/>
        <item x="324"/>
        <item x="167"/>
        <item x="6182"/>
        <item x="336"/>
        <item x="986"/>
        <item x="1127"/>
        <item x="6697"/>
        <item x="6749"/>
        <item x="1405"/>
        <item x="165"/>
        <item x="846"/>
        <item x="980"/>
        <item x="676"/>
        <item x="1455"/>
        <item x="315"/>
        <item x="3690"/>
        <item x="1381"/>
        <item x="7615"/>
        <item x="149"/>
        <item x="691"/>
        <item x="1482"/>
        <item x="5174"/>
        <item x="1164"/>
        <item x="1463"/>
        <item x="1125"/>
        <item x="5688"/>
        <item x="216"/>
        <item x="1032"/>
        <item x="174"/>
        <item x="1340"/>
        <item x="922"/>
        <item x="6102"/>
        <item x="937"/>
        <item x="699"/>
        <item x="950"/>
        <item x="133"/>
        <item x="653"/>
        <item x="5466"/>
        <item x="6768"/>
        <item x="1123"/>
        <item x="6750"/>
        <item x="4116"/>
        <item x="5805"/>
        <item x="220"/>
        <item x="1380"/>
        <item x="4928"/>
        <item x="6705"/>
        <item x="1205"/>
        <item x="136"/>
        <item x="1145"/>
        <item x="1203"/>
        <item x="845"/>
        <item x="944"/>
        <item x="181"/>
        <item x="6559"/>
        <item x="6758"/>
        <item x="942"/>
        <item x="6716"/>
        <item x="7619"/>
        <item x="833"/>
        <item x="142"/>
        <item x="1387"/>
        <item x="175"/>
        <item x="974"/>
        <item x="743"/>
        <item x="1441"/>
        <item x="1036"/>
        <item x="1202"/>
        <item x="6168"/>
        <item x="6785"/>
        <item x="1218"/>
        <item x="6684"/>
        <item x="5984"/>
        <item x="7573"/>
        <item x="1079"/>
        <item x="2714"/>
        <item x="949"/>
        <item x="1004"/>
        <item x="929"/>
        <item x="6062"/>
        <item x="5183"/>
        <item x="764"/>
        <item x="6337"/>
        <item x="1144"/>
        <item x="7513"/>
        <item x="1327"/>
        <item x="6779"/>
        <item x="976"/>
        <item x="313"/>
        <item x="147"/>
        <item x="6688"/>
        <item x="1030"/>
        <item x="1031"/>
        <item x="998"/>
        <item x="6780"/>
        <item x="997"/>
        <item x="1458"/>
        <item x="6084"/>
        <item x="1147"/>
        <item x="684"/>
        <item x="1325"/>
        <item x="7509"/>
        <item x="1078"/>
        <item x="3698"/>
        <item x="1035"/>
        <item x="1282"/>
        <item x="1348"/>
        <item x="718"/>
        <item x="1464"/>
        <item x="818"/>
        <item x="680"/>
        <item x="1326"/>
        <item x="973"/>
        <item x="907"/>
        <item x="163"/>
        <item x="3321"/>
        <item x="913"/>
        <item x="727"/>
        <item x="7618"/>
        <item x="6685"/>
        <item x="7616"/>
        <item x="7428"/>
        <item x="1328"/>
        <item x="6556"/>
        <item x="1317"/>
        <item x="6687"/>
        <item x="7501"/>
        <item x="1281"/>
        <item x="6704"/>
        <item x="127"/>
        <item x="7623"/>
        <item x="1029"/>
        <item x="744"/>
        <item x="1114"/>
        <item x="1316"/>
        <item x="752"/>
        <item x="1006"/>
        <item x="1122"/>
        <item x="7617"/>
        <item x="831"/>
        <item x="1471"/>
        <item x="146"/>
        <item x="1462"/>
        <item x="1073"/>
        <item x="602"/>
        <item x="1369"/>
        <item x="7172"/>
        <item x="1283"/>
        <item x="7401"/>
        <item x="1338"/>
        <item x="1235"/>
        <item x="1133"/>
        <item x="1385"/>
        <item x="1284"/>
        <item x="6980"/>
        <item x="1454"/>
        <item x="7012"/>
        <item x="978"/>
        <item x="820"/>
        <item x="1305"/>
        <item x="916"/>
        <item x="84"/>
        <item x="1280"/>
        <item x="1315"/>
        <item x="4183"/>
        <item x="1166"/>
        <item x="654"/>
        <item x="1396"/>
        <item x="915"/>
        <item x="3695"/>
        <item x="7522"/>
        <item x="6585"/>
        <item x="6686"/>
        <item x="6760"/>
        <item x="7429"/>
        <item x="1337"/>
        <item x="971"/>
        <item x="979"/>
        <item x="6073"/>
        <item x="909"/>
        <item x="1213"/>
        <item x="939"/>
        <item x="1442"/>
        <item x="137"/>
        <item x="678"/>
        <item x="926"/>
        <item x="3980"/>
        <item x="1008"/>
        <item x="1007"/>
        <item x="1044"/>
        <item x="1076"/>
        <item x="1219"/>
        <item x="746"/>
        <item x="968"/>
        <item x="748"/>
        <item x="747"/>
        <item x="1077"/>
        <item x="7233"/>
        <item x="4257"/>
        <item x="1135"/>
        <item x="150"/>
        <item x="1088"/>
        <item x="1011"/>
        <item x="7665"/>
        <item x="7338"/>
        <item x="677"/>
        <item x="1304"/>
        <item x="908"/>
        <item x="674"/>
        <item x="967"/>
        <item x="5386"/>
        <item x="972"/>
        <item x="1336"/>
        <item x="4051"/>
        <item x="1037"/>
        <item x="1456"/>
        <item x="1089"/>
        <item x="1009"/>
        <item x="1314"/>
        <item x="4185"/>
        <item x="1469"/>
        <item x="6767"/>
        <item x="955"/>
        <item x="1347"/>
        <item x="904"/>
        <item x="1324"/>
        <item x="7523"/>
        <item x="1075"/>
        <item x="1043"/>
        <item x="1080"/>
        <item x="1128"/>
        <item x="1357"/>
        <item x="671"/>
        <item x="1074"/>
        <item x="1010"/>
        <item x="4059"/>
        <item x="1165"/>
        <item x="4050"/>
        <item x="1184"/>
        <item x="139"/>
        <item x="1303"/>
        <item x="1045"/>
        <item x="158"/>
        <item x="1097"/>
        <item x="159"/>
        <item x="1228"/>
        <item x="1134"/>
        <item x="6748"/>
        <item x="1090"/>
        <item x="1042"/>
        <item x="135"/>
        <item x="1318"/>
        <item x="1470"/>
        <item x="749"/>
        <item x="173"/>
        <item x="681"/>
        <item x="905"/>
        <item x="6759"/>
        <item x="1460"/>
        <item x="1112"/>
        <item x="756"/>
        <item x="1168"/>
        <item x="7514"/>
        <item x="999"/>
        <item x="1273"/>
        <item x="1226"/>
        <item x="290"/>
        <item x="745"/>
        <item x="1117"/>
        <item x="1227"/>
        <item x="1302"/>
        <item x="1096"/>
        <item x="1279"/>
        <item x="1111"/>
        <item x="1132"/>
        <item x="1028"/>
        <item x="169"/>
        <item x="1300"/>
        <item x="4258"/>
        <item x="853"/>
        <item x="1054"/>
        <item x="1301"/>
        <item x="1365"/>
        <item x="912"/>
        <item x="679"/>
        <item x="4235"/>
        <item x="1451"/>
        <item x="1272"/>
        <item x="1141"/>
        <item x="6163"/>
        <item x="1050"/>
        <item x="7282"/>
        <item x="7212"/>
        <item x="1361"/>
        <item x="925"/>
        <item x="1038"/>
        <item x="594"/>
        <item x="7539"/>
        <item x="1095"/>
        <item x="1313"/>
        <item x="1113"/>
        <item x="1169"/>
        <item x="1386"/>
        <item x="4115"/>
        <item x="1055"/>
        <item x="1167"/>
        <item x="1379"/>
        <item x="1053"/>
        <item x="977"/>
        <item x="1094"/>
        <item x="1155"/>
        <item x="1087"/>
        <item x="1003"/>
        <item x="1139"/>
        <item x="5324"/>
        <item x="673"/>
        <item x="6717"/>
        <item x="1012"/>
        <item x="1201"/>
        <item x="1271"/>
        <item x="1341"/>
        <item x="1223"/>
        <item x="1237"/>
        <item x="4428"/>
        <item x="6113"/>
        <item x="123"/>
        <item x="1154"/>
        <item x="1377"/>
        <item x="1321"/>
        <item x="5462"/>
        <item x="1093"/>
        <item x="1156"/>
        <item x="1072"/>
        <item x="1131"/>
        <item x="1162"/>
        <item x="1320"/>
        <item x="906"/>
        <item x="6335"/>
        <item x="3841"/>
        <item x="1323"/>
        <item x="1239"/>
        <item x="7505"/>
        <item x="1051"/>
        <item x="6334"/>
        <item x="990"/>
        <item x="1119"/>
        <item x="1344"/>
        <item x="1256"/>
        <item x="1056"/>
        <item x="996"/>
        <item x="1130"/>
        <item x="1319"/>
        <item x="1371"/>
        <item x="970"/>
        <item x="1098"/>
        <item x="1257"/>
        <item x="1153"/>
        <item x="1152"/>
        <item x="1100"/>
        <item x="927"/>
        <item x="1116"/>
        <item x="1175"/>
        <item x="1346"/>
        <item x="1360"/>
        <item x="1163"/>
        <item x="6066"/>
        <item x="1366"/>
        <item x="1161"/>
        <item x="1118"/>
        <item x="1343"/>
        <item x="966"/>
        <item x="1151"/>
        <item x="1238"/>
        <item x="4031"/>
        <item x="989"/>
        <item x="141"/>
        <item x="1120"/>
        <item x="1136"/>
        <item x="819"/>
        <item x="145"/>
        <item x="1103"/>
        <item x="928"/>
        <item x="4254"/>
        <item x="1222"/>
        <item x="168"/>
        <item x="1345"/>
        <item x="1157"/>
        <item x="1372"/>
        <item x="1278"/>
        <item x="4436"/>
        <item x="6752"/>
        <item x="4423"/>
        <item x="1299"/>
        <item x="4439"/>
        <item x="1110"/>
        <item x="672"/>
        <item x="170"/>
        <item x="7363"/>
        <item x="5689"/>
        <item x="1149"/>
        <item x="1293"/>
        <item x="1052"/>
        <item x="1129"/>
        <item x="847"/>
        <item x="1248"/>
        <item x="1285"/>
        <item x="1140"/>
        <item x="1083"/>
        <item x="4240"/>
        <item x="1015"/>
        <item x="1349"/>
        <item x="1225"/>
        <item x="1322"/>
        <item x="4929"/>
        <item x="1067"/>
        <item x="1312"/>
        <item x="1158"/>
        <item x="1270"/>
        <item x="6169"/>
        <item x="1171"/>
        <item x="969"/>
        <item x="923"/>
        <item x="1041"/>
        <item x="1091"/>
        <item x="1450"/>
        <item x="3222"/>
        <item x="1086"/>
        <item x="1359"/>
        <item x="1109"/>
        <item x="1092"/>
        <item x="1101"/>
        <item x="4184"/>
        <item x="3003"/>
        <item x="3691"/>
        <item x="670"/>
        <item x="1461"/>
        <item x="1150"/>
        <item x="1138"/>
        <item x="1159"/>
        <item x="1249"/>
        <item x="1459"/>
        <item x="1329"/>
        <item x="945"/>
        <item x="1311"/>
        <item x="933"/>
        <item x="1176"/>
        <item x="1148"/>
        <item x="1020"/>
        <item x="1277"/>
        <item x="1247"/>
        <item x="958"/>
        <item x="1224"/>
        <item x="1373"/>
        <item x="172"/>
        <item x="1170"/>
        <item x="4010"/>
        <item x="6536"/>
        <item x="1220"/>
        <item x="3336"/>
        <item x="7571"/>
        <item x="7289"/>
        <item x="1207"/>
        <item x="5187"/>
        <item x="959"/>
        <item x="7281"/>
        <item x="957"/>
        <item x="1027"/>
        <item x="911"/>
        <item x="1443"/>
        <item x="1246"/>
        <item x="1376"/>
        <item x="1099"/>
        <item x="7288"/>
        <item x="1358"/>
        <item x="1174"/>
        <item x="6190"/>
        <item x="1040"/>
        <item x="140"/>
        <item x="1039"/>
        <item x="2989"/>
        <item x="991"/>
        <item x="1255"/>
        <item x="1297"/>
        <item x="1066"/>
        <item x="1221"/>
        <item x="6546"/>
        <item x="1177"/>
        <item x="134"/>
        <item x="992"/>
        <item x="1445"/>
        <item x="1446"/>
        <item x="1137"/>
        <item x="1190"/>
        <item x="1179"/>
        <item x="4029"/>
        <item x="936"/>
        <item x="1449"/>
        <item x="7500"/>
        <item x="1342"/>
        <item x="132"/>
        <item x="5169"/>
        <item x="1206"/>
        <item x="1018"/>
        <item x="1306"/>
        <item x="1276"/>
        <item x="1104"/>
        <item x="751"/>
        <item x="1378"/>
        <item x="2712"/>
        <item x="164"/>
        <item x="1245"/>
        <item x="7285"/>
        <item x="1335"/>
        <item x="7092"/>
        <item x="1310"/>
        <item x="171"/>
        <item x="7003"/>
        <item x="1081"/>
        <item x="7287"/>
        <item x="1178"/>
        <item x="157"/>
        <item x="5461"/>
        <item x="1351"/>
        <item x="1250"/>
        <item x="1230"/>
        <item x="1085"/>
        <item x="1057"/>
        <item x="3692"/>
        <item x="1019"/>
        <item x="1102"/>
        <item x="3277"/>
        <item x="6114"/>
        <item x="1298"/>
        <item x="1115"/>
        <item x="1105"/>
        <item x="1106"/>
        <item x="1307"/>
        <item x="1447"/>
        <item x="1001"/>
        <item x="6794"/>
        <item x="1374"/>
        <item x="5105"/>
        <item x="1296"/>
        <item x="7568"/>
        <item x="7339"/>
        <item x="1108"/>
        <item x="1084"/>
        <item x="910"/>
        <item x="1200"/>
        <item x="1013"/>
        <item x="7276"/>
        <item x="4241"/>
        <item x="1160"/>
        <item x="4316"/>
        <item x="1065"/>
        <item x="1333"/>
        <item x="1210"/>
        <item x="1049"/>
        <item x="1231"/>
        <item x="924"/>
        <item x="1292"/>
        <item x="934"/>
        <item x="6428"/>
        <item x="995"/>
        <item x="1294"/>
        <item x="1016"/>
        <item x="7340"/>
        <item x="1196"/>
        <item x="1172"/>
        <item x="1199"/>
        <item x="1364"/>
        <item x="1370"/>
        <item x="1287"/>
        <item x="1375"/>
        <item x="1253"/>
        <item x="1288"/>
        <item x="675"/>
        <item x="1060"/>
        <item x="1233"/>
        <item x="1259"/>
        <item x="1368"/>
        <item x="1295"/>
        <item x="4437"/>
        <item x="1286"/>
        <item x="6206"/>
        <item x="1353"/>
        <item x="1309"/>
        <item x="7286"/>
        <item x="1002"/>
        <item x="1444"/>
        <item x="6336"/>
        <item x="1350"/>
        <item x="1064"/>
        <item x="1262"/>
        <item x="1308"/>
        <item x="1047"/>
        <item x="1023"/>
        <item x="993"/>
        <item x="1274"/>
        <item x="1261"/>
        <item x="1260"/>
        <item x="1000"/>
        <item x="1232"/>
        <item x="1014"/>
        <item x="1024"/>
        <item x="3621"/>
        <item x="6147"/>
        <item x="4475"/>
        <item x="1191"/>
        <item x="956"/>
        <item x="1188"/>
        <item x="4319"/>
        <item x="5983"/>
        <item x="994"/>
        <item x="1021"/>
        <item x="1048"/>
        <item x="1229"/>
        <item x="1192"/>
        <item x="1082"/>
        <item x="1362"/>
        <item x="1185"/>
        <item x="1189"/>
        <item x="5850"/>
        <item x="3694"/>
        <item x="1289"/>
        <item x="1046"/>
        <item x="1186"/>
        <item x="4422"/>
        <item x="1058"/>
        <item x="1061"/>
        <item x="1334"/>
        <item x="7664"/>
        <item x="935"/>
        <item x="1208"/>
        <item x="7520"/>
        <item x="7362"/>
        <item x="4223"/>
        <item x="1258"/>
        <item x="7559"/>
        <item x="1025"/>
        <item x="3693"/>
        <item x="7519"/>
        <item x="1275"/>
        <item x="1252"/>
        <item x="1236"/>
        <item x="1068"/>
        <item x="1332"/>
        <item x="1291"/>
        <item x="1026"/>
        <item x="3335"/>
        <item x="1180"/>
        <item x="1194"/>
        <item x="1059"/>
        <item x="1251"/>
        <item x="1209"/>
        <item x="1355"/>
        <item x="1017"/>
        <item x="7400"/>
        <item x="4239"/>
        <item x="1254"/>
        <item x="1107"/>
        <item x="1182"/>
        <item x="4221"/>
        <item x="1197"/>
        <item x="1448"/>
        <item x="1187"/>
        <item x="7512"/>
        <item x="5186"/>
        <item x="1354"/>
        <item x="2988"/>
        <item x="2600"/>
        <item x="7280"/>
        <item x="1290"/>
        <item x="1062"/>
        <item x="7504"/>
        <item x="1173"/>
        <item x="7560"/>
        <item x="1022"/>
        <item x="4438"/>
        <item x="6183"/>
        <item x="4256"/>
        <item x="1356"/>
        <item x="6184"/>
        <item x="1198"/>
        <item x="6922"/>
        <item x="1069"/>
        <item x="7499"/>
        <item x="5982"/>
        <item x="6718"/>
        <item x="1063"/>
        <item x="1330"/>
        <item x="7564"/>
        <item x="7014"/>
        <item x="1193"/>
        <item x="1264"/>
        <item x="1195"/>
        <item x="6373"/>
        <item x="1240"/>
        <item x="1265"/>
        <item x="4114"/>
        <item x="4822"/>
        <item x="1243"/>
        <item x="1269"/>
        <item x="1363"/>
        <item x="1331"/>
        <item x="750"/>
        <item x="3963"/>
        <item x="1352"/>
        <item x="1071"/>
        <item x="7536"/>
        <item x="4030"/>
        <item x="6185"/>
        <item x="1267"/>
        <item x="4009"/>
        <item x="6189"/>
        <item x="1244"/>
        <item x="1263"/>
        <item x="1070"/>
        <item x="3004"/>
        <item x="1268"/>
        <item x="4255"/>
        <item x="1242"/>
        <item x="7277"/>
        <item x="1181"/>
        <item x="1266"/>
        <item x="7278"/>
        <item x="4317"/>
        <item x="7511"/>
        <item x="85"/>
        <item x="3005"/>
        <item x="7503"/>
        <item x="4318"/>
        <item x="4426"/>
        <item x="4236"/>
        <item x="1241"/>
        <item x="4821"/>
        <item x="7510"/>
        <item x="3543"/>
        <item x="6208"/>
        <item x="6188"/>
        <item x="4427"/>
        <item x="4099"/>
        <item x="7518"/>
        <item x="5034"/>
        <item x="5170"/>
        <item x="6187"/>
        <item x="7279"/>
        <item x="6186"/>
        <item x="4097"/>
        <item x="4238"/>
        <item x="4098"/>
        <item x="4237"/>
        <item x="6170"/>
        <item x="6175"/>
        <item x="63"/>
        <item x="4222"/>
        <item x="7570"/>
        <item x="1183"/>
        <item x="6209"/>
        <item x="6172"/>
        <item x="3964"/>
        <item x="7563"/>
        <item x="6173"/>
        <item x="2711"/>
        <item x="6174"/>
        <item x="6171"/>
        <item t="default"/>
      </items>
    </pivotField>
  </pivotFields>
  <rowFields count="1">
    <field x="1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</rowItems>
  <colFields count="1">
    <field x="0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colItems>
  <dataFields count="1">
    <dataField name="Average of .Z.CONNECTICUT Real Time Price" fld="2" subtotal="average" baseField="1" baseItem="0"/>
  </dataFields>
  <formats count="3">
    <format dxfId="88">
      <pivotArea collapsedLevelsAreSubtotals="1" fieldPosition="0">
        <references count="1">
          <reference field="1" count="0"/>
        </references>
      </pivotArea>
    </format>
    <format dxfId="87">
      <pivotArea grandRow="1" outline="0" collapsedLevelsAreSubtotals="1" fieldPosition="0"/>
    </format>
    <format dxfId="86">
      <pivotArea dataOnly="0" labelOnly="1" fieldPosition="0">
        <references count="1">
          <reference field="1" count="0"/>
        </references>
      </pivotArea>
    </format>
  </formats>
  <conditionalFormats count="1">
    <conditionalFormat priority="2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PivotTable5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outline="1" outlineData="1" multipleFieldFilters="0" rowHeaderCaption="Hours" colHeaderCaption="Months">
  <location ref="B38:N63" firstHeaderRow="1" firstDataRow="2" firstDataCol="1"/>
  <pivotFields count="11"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axis="axisRow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</rowItems>
  <colFields count="1">
    <field x="0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colItems>
  <dataFields count="1">
    <dataField name="Average of AC System Output (W)" fld="10" subtotal="average" baseField="2" baseItem="0" numFmtId="164"/>
  </dataFields>
  <formats count="5">
    <format dxfId="93">
      <pivotArea collapsedLevelsAreSubtotals="1" fieldPosition="0">
        <references count="1">
          <reference field="2" count="0"/>
        </references>
      </pivotArea>
    </format>
    <format dxfId="92">
      <pivotArea collapsedLevelsAreSubtotals="1" fieldPosition="0">
        <references count="1">
          <reference field="2" count="0"/>
        </references>
      </pivotArea>
    </format>
    <format dxfId="91">
      <pivotArea collapsedLevelsAreSubtotals="1" fieldPosition="0">
        <references count="1">
          <reference field="2" count="0"/>
        </references>
      </pivotArea>
    </format>
    <format dxfId="90">
      <pivotArea outline="0" collapsedLevelsAreSubtotals="1" fieldPosition="0"/>
    </format>
    <format dxfId="89">
      <pivotArea outline="0" collapsedLevelsAreSubtotals="1" fieldPosition="0"/>
    </format>
  </formats>
  <conditionalFormats count="1"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31BCEA2-1025-46F1-B7BE-ED362C3A1874}" name="Table1" displayName="Table1" ref="A3:K16" totalsRowCount="1" headerRowDxfId="67">
  <autoFilter ref="A3:K15" xr:uid="{D31BCEA2-1025-46F1-B7BE-ED362C3A1874}"/>
  <tableColumns count="11">
    <tableColumn id="1" xr3:uid="{055A0A10-212F-49D7-9C78-D3B167F8C4E6}" name="Month" dataDxfId="65" totalsRowDxfId="66"/>
    <tableColumn id="2" xr3:uid="{FB8C7097-FC76-48F1-8EA4-D4C595FEA4FB}" name="Demand (kW)"/>
    <tableColumn id="3" xr3:uid="{CDC31EA6-76FC-4EAF-AD61-E05D8DA94C47}" name="Consumption (kWh)" totalsRowDxfId="64" dataCellStyle="Comma" totalsRowCellStyle="Comma"/>
    <tableColumn id="4" xr3:uid="{D638E289-994B-44C2-9F18-7852B2F5214F}" name="Distribution Charge ($/kW)" totalsRowDxfId="63" dataCellStyle="Currency" totalsRowCellStyle="Currency"/>
    <tableColumn id="5" xr3:uid="{B4BACD40-0FD3-4D21-B2AB-C596AD139FF1}" name="Transmission Charge ($/kW)" totalsRowDxfId="62" dataCellStyle="Currency" totalsRowCellStyle="Currency"/>
    <tableColumn id="6" xr3:uid="{433EF918-FB15-40BA-83CE-1F1B68B98E69}" name="Distribution ($/kWh)" dataDxfId="60" totalsRowDxfId="61" dataCellStyle="Currency" totalsRowCellStyle="Currency"/>
    <tableColumn id="7" xr3:uid="{01F1EAEE-1446-4C98-972E-7F568ACC88D2}" name="Transition ($/kWh)" totalsRowDxfId="59" dataCellStyle="Currency" totalsRowCellStyle="Currency"/>
    <tableColumn id="8" xr3:uid="{18A89EE8-C229-403C-95E6-2E9518D3DD47}" name="Renewable ($/kWh)" dataDxfId="57" totalsRowDxfId="58" dataCellStyle="Currency" totalsRowCellStyle="Currency"/>
    <tableColumn id="9" xr3:uid="{1E6F9A0E-4124-4598-B9C0-9655D5E238C4}" name="Efficiency ($/kWh)" dataDxfId="55" totalsRowDxfId="56" dataCellStyle="Currency" totalsRowCellStyle="Currency"/>
    <tableColumn id="10" xr3:uid="{3D6796DE-4502-486E-A93D-ACDD7F1D3DD8}" name="Supply ($/kWh)" dataDxfId="53" totalsRowDxfId="54" dataCellStyle="Currency" totalsRowCellStyle="Currency"/>
    <tableColumn id="11" xr3:uid="{E49AB225-664A-48B3-9408-0B86F9276D40}" name="Total Cost" totalsRowFunction="custom" dataDxfId="51" totalsRowDxfId="52" dataCellStyle="Currency" totalsRowCellStyle="Currency">
      <calculatedColumnFormula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calculatedColumnFormula>
      <totalsRowFormula>SUM(Table1[Total Cost])</totalsRow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494086E-0A15-44D4-8228-FD3AF7ABECF2}" name="Table15" displayName="Table15" ref="A37:K50" totalsRowCount="1" headerRowDxfId="50">
  <autoFilter ref="A37:K49" xr:uid="{8494086E-0A15-44D4-8228-FD3AF7ABECF2}"/>
  <tableColumns count="11">
    <tableColumn id="1" xr3:uid="{C1A6C48B-C503-47BD-8D01-E578C7836AB1}" name="Month" dataDxfId="48" totalsRowDxfId="49"/>
    <tableColumn id="2" xr3:uid="{DBA9F63E-D8BB-4084-B7F1-29732DC58B8A}" name="Demand (kW)">
      <calculatedColumnFormula>B4-$C$26</calculatedColumnFormula>
    </tableColumn>
    <tableColumn id="3" xr3:uid="{AC3F8F4B-9797-4722-85AC-E99745C07FA8}" name="Consumption (kWh)" totalsRowDxfId="47" dataCellStyle="Comma" totalsRowCellStyle="Comma">
      <calculatedColumnFormula>C4-(30*$D$26)</calculatedColumnFormula>
    </tableColumn>
    <tableColumn id="4" xr3:uid="{B81D4A24-106C-458D-94E9-4C6D02B8CF9E}" name="Distribution Charge ($/kW)" totalsRowDxfId="46" dataCellStyle="Currency" totalsRowCellStyle="Currency"/>
    <tableColumn id="5" xr3:uid="{C2B71F41-F83D-47D0-86B6-FAEEF9D0F6E2}" name="Transmission Charge ($/kW)" totalsRowDxfId="45" dataCellStyle="Currency" totalsRowCellStyle="Currency"/>
    <tableColumn id="6" xr3:uid="{0FE31344-B1A2-4716-B9F2-6E507B811AD4}" name="Distribution ($/kWh)" dataDxfId="43" totalsRowDxfId="44" dataCellStyle="Currency" totalsRowCellStyle="Currency"/>
    <tableColumn id="7" xr3:uid="{C5C7A228-5BD7-42BE-A780-E01B6A3E74F1}" name="Transition ($/kWh)" totalsRowDxfId="42" dataCellStyle="Currency" totalsRowCellStyle="Currency"/>
    <tableColumn id="8" xr3:uid="{ACD509EE-4A85-4BDD-83A8-5DD5FCD275A9}" name="Renewable ($/kWh)" dataDxfId="40" totalsRowDxfId="41" dataCellStyle="Currency" totalsRowCellStyle="Currency"/>
    <tableColumn id="9" xr3:uid="{57105C4C-9969-43F4-B5F0-4A870A9D0598}" name="Efficiency ($/kWh)" dataDxfId="38" totalsRowDxfId="39" dataCellStyle="Currency" totalsRowCellStyle="Currency"/>
    <tableColumn id="10" xr3:uid="{036FA9E4-4731-4040-88D4-019E9A73F17B}" name="Supply ($/kWh)" dataDxfId="36" totalsRowDxfId="37" dataCellStyle="Currency" totalsRowCellStyle="Currency"/>
    <tableColumn id="11" xr3:uid="{CF227B6E-42ED-4AA5-A17E-90032B3167E6}" name="Total Cost" totalsRowFunction="custom" dataDxfId="34" totalsRowDxfId="35" dataCellStyle="Currency" totalsRowCellStyle="Currency">
      <calculatedColumnFormula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calculatedColumnFormula>
      <totalsRowFormula>SUM(Table15[Total Cost])</totalsRow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7F00CFD-BA3D-4122-8DA5-ADFD6242C21F}" name="Table16" displayName="Table16" ref="A53:K66" totalsRowCount="1" headerRowDxfId="33">
  <autoFilter ref="A53:K65" xr:uid="{37F00CFD-BA3D-4122-8DA5-ADFD6242C21F}"/>
  <tableColumns count="11">
    <tableColumn id="1" xr3:uid="{C32C1DC8-9CED-4254-B4CD-CC7D1D7FB324}" name="Month" dataDxfId="31" totalsRowDxfId="32"/>
    <tableColumn id="2" xr3:uid="{C52F0DEA-1942-4E9C-B6D1-7A065EFF2F93}" name="Demand (kW)"/>
    <tableColumn id="3" xr3:uid="{278F278F-D081-400F-9998-2FECEBBF82A7}" name="Consumption (kWh)" totalsRowDxfId="30" dataCellStyle="Comma">
      <calculatedColumnFormula>C4-(30*140)</calculatedColumnFormula>
    </tableColumn>
    <tableColumn id="4" xr3:uid="{EFF9EFEE-11FA-49E0-9039-CDB7B526483D}" name="Distribution Charge ($/kW)" totalsRowDxfId="29" dataCellStyle="Currency"/>
    <tableColumn id="5" xr3:uid="{42ED8FAA-B9B3-4569-83F9-1E67A11C99D7}" name="Transmission Charge ($/kW)" totalsRowDxfId="28" dataCellStyle="Currency"/>
    <tableColumn id="6" xr3:uid="{1D4A7480-358E-43DF-80DC-18E9F6717193}" name="Distribution ($/kWh)" dataDxfId="26" totalsRowDxfId="27" dataCellStyle="Currency"/>
    <tableColumn id="7" xr3:uid="{C4D0B02D-FDBD-40F0-80C0-25278E0AFA4F}" name="Transition ($/kWh)" totalsRowDxfId="25" dataCellStyle="Currency"/>
    <tableColumn id="8" xr3:uid="{82252D60-8747-443C-BB65-02A65BFAA57E}" name="Renewable ($/kWh)" dataDxfId="23" totalsRowDxfId="24" dataCellStyle="Currency"/>
    <tableColumn id="9" xr3:uid="{23699B6E-4BB4-46FA-82BF-148D665C6E40}" name="Efficiency ($/kWh)" dataDxfId="21" totalsRowDxfId="22" dataCellStyle="Currency"/>
    <tableColumn id="10" xr3:uid="{F75F034A-7E9B-451F-8DC6-6ACDBA8FA755}" name="Supply ($/kWh)" dataDxfId="19" totalsRowDxfId="20" dataCellStyle="Currency"/>
    <tableColumn id="11" xr3:uid="{D6CB299C-58E6-414E-A868-2022E65447B8}" name="Total Cost" totalsRowFunction="custom" dataDxfId="17" totalsRowDxfId="18" dataCellStyle="Currency">
      <calculatedColumnFormula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calculatedColumnFormula>
      <totalsRowFormula>SUM(Table16[Total Cost])</totalsRow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2C4A192-9A3C-450E-A6FB-2CA7853EED80}" name="Table14" displayName="Table14" ref="A3:K16" totalsRowCount="1" headerRowDxfId="85">
  <autoFilter ref="A3:K15" xr:uid="{D31BCEA2-1025-46F1-B7BE-ED362C3A1874}"/>
  <tableColumns count="11">
    <tableColumn id="1" xr3:uid="{82E50667-0FE0-4F17-A7BE-EB3AF160B6CE}" name="Month" dataDxfId="84" totalsRowDxfId="83"/>
    <tableColumn id="2" xr3:uid="{5A968116-0CA7-49AD-9815-C266B24A7ACC}" name="Demand (kW)"/>
    <tableColumn id="3" xr3:uid="{CB3A77B7-3366-4245-9C62-5786413D1E8E}" name="Consumption (kWh)" totalsRowDxfId="82" dataCellStyle="Comma" totalsRowCellStyle="Comma"/>
    <tableColumn id="4" xr3:uid="{D17F0AEF-EB58-42BF-82B9-7FFD812A09EB}" name="Distribution Charge ($/kW)" totalsRowDxfId="81" dataCellStyle="Currency" totalsRowCellStyle="Currency"/>
    <tableColumn id="5" xr3:uid="{54D27127-9FCD-4BE7-9E55-ABBCC1E74E1B}" name="Transmission Charge ($/kW)" totalsRowDxfId="80" dataCellStyle="Currency" totalsRowCellStyle="Currency"/>
    <tableColumn id="6" xr3:uid="{2C680577-0F1D-4277-958A-D085416D2FF3}" name="Distribution ($/kWh)" dataDxfId="79" totalsRowDxfId="78" dataCellStyle="Currency" totalsRowCellStyle="Currency"/>
    <tableColumn id="7" xr3:uid="{C0AF6BAB-5256-49EC-AF2B-8E253E4D776D}" name="Transition ($/kWh)" totalsRowDxfId="77" dataCellStyle="Currency" totalsRowCellStyle="Currency"/>
    <tableColumn id="8" xr3:uid="{86973AA1-5DDF-4CB1-A885-F0B5B971675D}" name="Renewable ($/kWh)" dataDxfId="76" totalsRowDxfId="75" dataCellStyle="Currency" totalsRowCellStyle="Currency"/>
    <tableColumn id="9" xr3:uid="{E88B70CB-C668-4B8B-95D5-8C3EE47328CE}" name="Efficiency ($/kWh)" dataDxfId="74" totalsRowDxfId="73" dataCellStyle="Currency" totalsRowCellStyle="Currency"/>
    <tableColumn id="10" xr3:uid="{3ECC5623-E118-4935-AF92-B9D64B25B0A3}" name="Supply ($/kWh)" totalsRowLabel=" ANNUAL TOTAL: " dataDxfId="72" totalsRowDxfId="71" dataCellStyle="Currency" totalsRowCellStyle="Currency"/>
    <tableColumn id="11" xr3:uid="{D24BEA09-3DB4-40B1-88CB-9AA0C0A31FAF}" name="Total Cost" totalsRowFunction="custom" dataDxfId="70" totalsRowDxfId="69" dataCellStyle="Currency" totalsRowCellStyle="Currency">
      <calculatedColumnFormula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calculatedColumnFormula>
      <totalsRowFormula>SUM(Table14[Total Cost])</totalsRowFormula>
    </tableColumn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3F431A1-DAE7-4F30-B12E-12EEF84AFC2C}" name="Table147" displayName="Table147" ref="A109:K122" totalsRowCount="1" headerRowDxfId="16">
  <autoFilter ref="A109:K121" xr:uid="{33F431A1-DAE7-4F30-B12E-12EEF84AFC2C}"/>
  <tableColumns count="11">
    <tableColumn id="1" xr3:uid="{AD3D88C4-7EB8-451B-AECE-D45104DBA353}" name="Month" dataDxfId="15" totalsRowDxfId="9"/>
    <tableColumn id="2" xr3:uid="{20327F3B-BB00-435F-9763-AE1094AD4618}" name="Demand (kW)">
      <calculatedColumnFormula>B4-120</calculatedColumnFormula>
    </tableColumn>
    <tableColumn id="3" xr3:uid="{1A8BCF40-8FE0-41F9-9AD0-C5ED9C0CE0D2}" name="Consumption (kWh)" totalsRowDxfId="8" dataCellStyle="Comma">
      <calculatedColumnFormula>C4-(240*30)</calculatedColumnFormula>
    </tableColumn>
    <tableColumn id="4" xr3:uid="{F14650D5-B0C0-4C44-9ECD-3FA8137491AC}" name="Distribution Charge ($/kW)" totalsRowDxfId="7" dataCellStyle="Currency"/>
    <tableColumn id="5" xr3:uid="{298351E4-44B9-455D-B911-88383C4C7501}" name="Transmission Charge ($/kW)" totalsRowDxfId="6" dataCellStyle="Currency"/>
    <tableColumn id="6" xr3:uid="{93FFD776-4C3A-48C2-90BE-010A178625AF}" name="Distribution ($/kWh)" dataDxfId="14" totalsRowDxfId="5" dataCellStyle="Currency"/>
    <tableColumn id="7" xr3:uid="{6D804450-80FA-47C7-8829-B1BFA0E83CCC}" name="Transition ($/kWh)" totalsRowDxfId="4" dataCellStyle="Currency"/>
    <tableColumn id="8" xr3:uid="{0BDE1C28-374C-4622-BA25-E975846F0AFD}" name="Renewable ($/kWh)" dataDxfId="13" totalsRowDxfId="3" dataCellStyle="Currency"/>
    <tableColumn id="9" xr3:uid="{BA817FAE-6349-476C-94F0-2913AB6E0F75}" name="Efficiency ($/kWh)" dataDxfId="12" totalsRowDxfId="2" dataCellStyle="Currency"/>
    <tableColumn id="10" xr3:uid="{EA0A4AED-2BD0-472D-A3A4-A2A67EE99F5F}" name="Supply ($/kWh)" totalsRowLabel=" ANNUAL TOTAL: " dataDxfId="11" totalsRowDxfId="1" dataCellStyle="Currency"/>
    <tableColumn id="11" xr3:uid="{E6DCD66A-266E-4833-862C-4F8E6DC563F2}" name="Total Cost" totalsRowFunction="custom" dataDxfId="10" totalsRowDxfId="0" dataCellStyle="Currency">
      <calculatedColumnFormula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calculatedColumnFormula>
      <totalsRowFormula>SUM(Table147[Total Cost])</totalsRowFormula>
    </tableColumn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F0BE312-EFDC-4FB6-97B3-AEA15731184D}" name="Table2" displayName="Table2" ref="N5:R15" totalsRowShown="0">
  <autoFilter ref="N5:R15" xr:uid="{BF0BE312-EFDC-4FB6-97B3-AEA15731184D}"/>
  <tableColumns count="5">
    <tableColumn id="1" xr3:uid="{3BF7FD4D-7631-47C3-92A8-1BEC57E9FF96}" name="Variables"/>
    <tableColumn id="2" xr3:uid="{5FC3C325-F930-4FFD-A86E-6B86892755C2}" name="Winter"/>
    <tableColumn id="3" xr3:uid="{2F06B454-1087-4A3A-BD8D-0E2F4BB3D867}" name="Spring" dataDxfId="68">
      <calculatedColumnFormula>31+30+15</calculatedColumnFormula>
    </tableColumn>
    <tableColumn id="4" xr3:uid="{5B73B17D-D781-4F9F-AF1C-A89F1E0C86DF}" name="Summer"/>
    <tableColumn id="5" xr3:uid="{2935E784-FE10-4D2D-AC44-9D5EBC2C5DEC}" name="Fal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6" dT="2023-04-02T15:32:58.95" personId="{08FD38C0-6971-4D49-AB26-22F4306E9B69}" id="{1D74D723-69E4-4A4E-AFD7-E23B16E3A244}">
    <text>From design</text>
  </threadedComment>
  <threadedComment ref="J6" dT="2023-04-02T15:41:20.52" personId="{08FD38C0-6971-4D49-AB26-22F4306E9B69}" id="{FCB79CAE-D125-4990-9B18-CD004CE544E7}">
    <text>https://www.nrel.gov/docs/fy21osti/77324.pdf</text>
    <extLst>
      <x:ext xmlns:xltc2="http://schemas.microsoft.com/office/spreadsheetml/2020/threadedcomments2" uri="{F7C98A9C-CBB3-438F-8F68-D28B6AF4A901}">
        <xltc2:checksum>3033556028</xltc2:checksum>
        <xltc2:hyperlink startIndex="0" length="44" url="https://www.nrel.gov/docs/fy21osti/77324.pdf"/>
      </x:ext>
    </extLst>
  </threadedComment>
  <threadedComment ref="E7" dT="2023-04-02T15:36:34.96" personId="{08FD38C0-6971-4D49-AB26-22F4306E9B69}" id="{DFD06CC2-1EFC-4977-8009-AAFF4F0F7FEA}">
    <text>https://footprinthero.com/peak-sun-hours-calculator</text>
    <extLst>
      <x:ext xmlns:xltc2="http://schemas.microsoft.com/office/spreadsheetml/2020/threadedcomments2" uri="{F7C98A9C-CBB3-438F-8F68-D28B6AF4A901}">
        <xltc2:checksum>936567461</xltc2:checksum>
        <xltc2:hyperlink startIndex="0" length="51" url="https://footprinthero.com/peak-sun-hours-calculator"/>
      </x:ext>
    </extLst>
  </threadedComment>
  <threadedComment ref="E8" dT="2023-04-02T15:32:45.02" personId="{08FD38C0-6971-4D49-AB26-22F4306E9B69}" id="{03AB98E1-3E5B-4FDF-906B-91B613B256E5}">
    <text>From panel data sheet</text>
  </threadedComment>
  <threadedComment ref="J8" dT="2023-04-02T15:40:05.11" personId="{08FD38C0-6971-4D49-AB26-22F4306E9B69}" id="{1A05A787-908C-451E-9559-5870E7F4A221}">
    <text>https://atb.nrel.gov/electricity/2022/commercial_pv</text>
    <extLst>
      <x:ext xmlns:xltc2="http://schemas.microsoft.com/office/spreadsheetml/2020/threadedcomments2" uri="{F7C98A9C-CBB3-438F-8F68-D28B6AF4A901}">
        <xltc2:checksum>1126658260</xltc2:checksum>
        <xltc2:hyperlink startIndex="0" length="51" url="https://atb.nrel.gov/electricity/2022/commercial_pv"/>
      </x:ext>
    </extLst>
  </threadedComment>
  <threadedComment ref="E12" dT="2023-04-18T19:33:41.65" personId="{08FD38C0-6971-4D49-AB26-22F4306E9B69}" id="{12EC0445-6B9F-453F-AD53-6B0981F54717}">
    <text>Base + storage adder + roof adder</text>
  </threadedComment>
  <threadedComment ref="O14" dT="2023-04-03T15:52:19.13" personId="{08FD38C0-6971-4D49-AB26-22F4306E9B69}" id="{1F572F29-0FC8-492E-B86F-127F4CB67497}">
    <text>https://www.nrel.gov/docs/fy22osti/80694.pdf</text>
    <extLst>
      <x:ext xmlns:xltc2="http://schemas.microsoft.com/office/spreadsheetml/2020/threadedcomments2" uri="{F7C98A9C-CBB3-438F-8F68-D28B6AF4A901}">
        <xltc2:checksum>3978044406</xltc2:checksum>
        <xltc2:hyperlink startIndex="0" length="44" url="https://www.nrel.gov/docs/fy22osti/80694.pdf"/>
      </x:ext>
    </extLst>
  </threadedComment>
  <threadedComment ref="O16" dT="2023-04-03T16:00:49.11" personId="{08FD38C0-6971-4D49-AB26-22F4306E9B69}" id="{D6CBD74F-C558-4BEA-B99F-07E921847125}">
    <text>https://www.nrel.gov/docs/fy21osti/79236.pdf</text>
    <extLst>
      <x:ext xmlns:xltc2="http://schemas.microsoft.com/office/spreadsheetml/2020/threadedcomments2" uri="{F7C98A9C-CBB3-438F-8F68-D28B6AF4A901}">
        <xltc2:checksum>1386669811</xltc2:checksum>
        <xltc2:hyperlink startIndex="0" length="44" url="https://www.nrel.gov/docs/fy21osti/79236.pdf"/>
      </x:ext>
    </extLst>
  </threadedComment>
  <threadedComment ref="F35" dT="2023-04-11T22:45:51.97" personId="{08FD38C0-6971-4D49-AB26-22F4306E9B69}" id="{256ED0A2-4770-4448-93A4-64E533B01ACD}">
    <text>Subtracting the power to battery (0.4MWh a day)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6" dT="2023-04-02T15:32:58.95" personId="{08FD38C0-6971-4D49-AB26-22F4306E9B69}" id="{533A31CF-76B9-477D-A6BE-A38F45A46365}">
    <text>From design</text>
  </threadedComment>
  <threadedComment ref="J6" dT="2023-04-02T15:41:20.52" personId="{08FD38C0-6971-4D49-AB26-22F4306E9B69}" id="{742575A2-4A44-4E73-8B77-56D6A0213F60}">
    <text>https://www.nrel.gov/docs/fy21osti/77324.pdf</text>
    <extLst>
      <x:ext xmlns:xltc2="http://schemas.microsoft.com/office/spreadsheetml/2020/threadedcomments2" uri="{F7C98A9C-CBB3-438F-8F68-D28B6AF4A901}">
        <xltc2:checksum>3033556028</xltc2:checksum>
        <xltc2:hyperlink startIndex="0" length="44" url="https://www.nrel.gov/docs/fy21osti/77324.pdf"/>
      </x:ext>
    </extLst>
  </threadedComment>
  <threadedComment ref="E7" dT="2023-04-02T15:36:34.96" personId="{08FD38C0-6971-4D49-AB26-22F4306E9B69}" id="{AA9A482F-1C03-4425-8CA2-485A134F83C6}">
    <text>https://footprinthero.com/peak-sun-hours-calculator</text>
    <extLst>
      <x:ext xmlns:xltc2="http://schemas.microsoft.com/office/spreadsheetml/2020/threadedcomments2" uri="{F7C98A9C-CBB3-438F-8F68-D28B6AF4A901}">
        <xltc2:checksum>936567461</xltc2:checksum>
        <xltc2:hyperlink startIndex="0" length="51" url="https://footprinthero.com/peak-sun-hours-calculator"/>
      </x:ext>
    </extLst>
  </threadedComment>
  <threadedComment ref="E8" dT="2023-04-02T15:32:45.02" personId="{08FD38C0-6971-4D49-AB26-22F4306E9B69}" id="{BDC2C86C-5002-4897-BA14-FCAA2BCDF593}">
    <text>From panel data sheet</text>
  </threadedComment>
  <threadedComment ref="J8" dT="2023-04-02T15:40:05.11" personId="{08FD38C0-6971-4D49-AB26-22F4306E9B69}" id="{D64BEDD9-608D-4CBA-9F70-36704F8538FE}">
    <text>https://atb.nrel.gov/electricity/2022/commercial_pv</text>
    <extLst>
      <x:ext xmlns:xltc2="http://schemas.microsoft.com/office/spreadsheetml/2020/threadedcomments2" uri="{F7C98A9C-CBB3-438F-8F68-D28B6AF4A901}">
        <xltc2:checksum>1126658260</xltc2:checksum>
        <xltc2:hyperlink startIndex="0" length="51" url="https://atb.nrel.gov/electricity/2022/commercial_pv"/>
      </x:ext>
    </extLst>
  </threadedComment>
  <threadedComment ref="E12" dT="2023-04-18T19:33:41.65" personId="{08FD38C0-6971-4D49-AB26-22F4306E9B69}" id="{4639AA68-8881-4B42-8F2C-DD2506A906D2}">
    <text>Base + storage adder + roof adder</text>
  </threadedComment>
  <threadedComment ref="O13" dT="2023-04-23T18:08:09.82" personId="{2A78F442-3892-4B46-8518-D97C084746C2}" id="{95162B5A-9F97-1645-89C1-3A1A11729803}">
    <text>@Daniel Lawson same 4 hours as snell library?</text>
    <mentions>
      <mention mentionpersonId="{B90F5802-45DD-4D66-AE02-208FEAAF6AE1}" mentionId="{2F206BE7-CFAB-554A-87BB-50C3164330E1}" startIndex="0" length="14"/>
    </mentions>
  </threadedComment>
  <threadedComment ref="O14" dT="2023-04-03T15:52:19.13" personId="{08FD38C0-6971-4D49-AB26-22F4306E9B69}" id="{0CE59D8F-0C52-4F20-A929-CA03374DFCB8}">
    <text>https://www.nrel.gov/docs/fy22osti/80694.pdf</text>
    <extLst>
      <x:ext xmlns:xltc2="http://schemas.microsoft.com/office/spreadsheetml/2020/threadedcomments2" uri="{F7C98A9C-CBB3-438F-8F68-D28B6AF4A901}">
        <xltc2:checksum>3978044406</xltc2:checksum>
        <xltc2:hyperlink startIndex="0" length="44" url="https://www.nrel.gov/docs/fy22osti/80694.pdf"/>
      </x:ext>
    </extLst>
  </threadedComment>
  <threadedComment ref="O16" dT="2023-04-03T16:00:49.11" personId="{08FD38C0-6971-4D49-AB26-22F4306E9B69}" id="{E0CD0014-7CEE-4CBB-AE8E-4DA7EE35CCE1}">
    <text>https://www.nrel.gov/docs/fy21osti/79236.pdf</text>
    <extLst>
      <x:ext xmlns:xltc2="http://schemas.microsoft.com/office/spreadsheetml/2020/threadedcomments2" uri="{F7C98A9C-CBB3-438F-8F68-D28B6AF4A901}">
        <xltc2:checksum>1386669811</xltc2:checksum>
        <xltc2:hyperlink startIndex="0" length="44" url="https://www.nrel.gov/docs/fy21osti/79236.pdf"/>
      </x:ext>
    </extLst>
  </threadedComment>
  <threadedComment ref="F35" dT="2023-04-11T22:45:51.97" personId="{08FD38C0-6971-4D49-AB26-22F4306E9B69}" id="{A2ADDF41-E283-4090-8D14-87061ECDA2F7}">
    <text>Subtracting the power to battery (0.4MWh a day)</text>
  </threadedComment>
  <threadedComment ref="F35" dT="2023-04-23T18:09:06.66" personId="{2A78F442-3892-4B46-8518-D97C084746C2}" id="{1509DE88-3C77-E448-AB70-F477DAA7A076}" parentId="{A2ADDF41-E283-4090-8D14-87061ECDA2F7}">
    <text>@Daniel Lawson any changes to be done here?</text>
    <mentions>
      <mention mentionpersonId="{B90F5802-45DD-4D66-AE02-208FEAAF6AE1}" mentionId="{9E6AFF70-C19E-1743-9AE2-DB3905B4821C}" startIndex="0" length="14"/>
    </mentions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E6" dT="2023-04-02T15:32:58.95" personId="{08FD38C0-6971-4D49-AB26-22F4306E9B69}" id="{CCC89F59-27B3-FD41-8D1A-F4BAD5CEF05D}">
    <text>From design</text>
  </threadedComment>
  <threadedComment ref="J6" dT="2023-04-02T15:41:20.52" personId="{08FD38C0-6971-4D49-AB26-22F4306E9B69}" id="{963E3F77-CA05-0242-8BF7-0D68BCBE6EB6}">
    <text>https://www.nrel.gov/docs/fy21osti/77324.pdf</text>
    <extLst>
      <x:ext xmlns:xltc2="http://schemas.microsoft.com/office/spreadsheetml/2020/threadedcomments2" uri="{F7C98A9C-CBB3-438F-8F68-D28B6AF4A901}">
        <xltc2:checksum>3033556028</xltc2:checksum>
        <xltc2:hyperlink startIndex="0" length="44" url="https://www.nrel.gov/docs/fy21osti/77324.pdf"/>
      </x:ext>
    </extLst>
  </threadedComment>
  <threadedComment ref="E7" dT="2023-04-02T15:36:34.96" personId="{08FD38C0-6971-4D49-AB26-22F4306E9B69}" id="{23AE135A-CA88-E044-8101-8317296BD006}">
    <text>https://footprinthero.com/peak-sun-hours-calculator</text>
    <extLst>
      <x:ext xmlns:xltc2="http://schemas.microsoft.com/office/spreadsheetml/2020/threadedcomments2" uri="{F7C98A9C-CBB3-438F-8F68-D28B6AF4A901}">
        <xltc2:checksum>936567461</xltc2:checksum>
        <xltc2:hyperlink startIndex="0" length="51" url="https://footprinthero.com/peak-sun-hours-calculator"/>
      </x:ext>
    </extLst>
  </threadedComment>
  <threadedComment ref="E7" dT="2023-04-23T18:15:38.24" personId="{2A78F442-3892-4B46-8518-D97C084746C2}" id="{348D29B8-616A-394C-BA9E-94C6C22F691D}" parentId="{23AE135A-CA88-E044-8101-8317296BD006}">
    <text>@Daniel Lawson is this the same for every building?</text>
    <mentions>
      <mention mentionpersonId="{B90F5802-45DD-4D66-AE02-208FEAAF6AE1}" mentionId="{FD6F81AA-EE3B-764F-A826-08E5A8345DBA}" startIndex="0" length="14"/>
    </mentions>
  </threadedComment>
  <threadedComment ref="E8" dT="2023-04-02T15:32:45.02" personId="{08FD38C0-6971-4D49-AB26-22F4306E9B69}" id="{2979C3E0-A36B-8543-AD09-A98D1FBAC87A}">
    <text>From panel data sheet</text>
  </threadedComment>
  <threadedComment ref="J8" dT="2023-04-02T15:40:05.11" personId="{08FD38C0-6971-4D49-AB26-22F4306E9B69}" id="{DC742AB3-A33A-DB4D-BE13-D682503D24E7}">
    <text>https://atb.nrel.gov/electricity/2022/commercial_pv</text>
    <extLst>
      <x:ext xmlns:xltc2="http://schemas.microsoft.com/office/spreadsheetml/2020/threadedcomments2" uri="{F7C98A9C-CBB3-438F-8F68-D28B6AF4A901}">
        <xltc2:checksum>1126658260</xltc2:checksum>
        <xltc2:hyperlink startIndex="0" length="51" url="https://atb.nrel.gov/electricity/2022/commercial_pv"/>
      </x:ext>
    </extLst>
  </threadedComment>
  <threadedComment ref="E12" dT="2023-04-18T19:33:41.65" personId="{08FD38C0-6971-4D49-AB26-22F4306E9B69}" id="{F799204B-70B3-4343-83A5-97C6FFF653B0}">
    <text>Base + storage adder + roof adder</text>
  </threadedComment>
  <threadedComment ref="O14" dT="2023-04-03T15:52:19.13" personId="{08FD38C0-6971-4D49-AB26-22F4306E9B69}" id="{2546975F-B9E9-764F-8193-EBC224CCADD7}">
    <text>https://www.nrel.gov/docs/fy22osti/80694.pdf</text>
    <extLst>
      <x:ext xmlns:xltc2="http://schemas.microsoft.com/office/spreadsheetml/2020/threadedcomments2" uri="{F7C98A9C-CBB3-438F-8F68-D28B6AF4A901}">
        <xltc2:checksum>3978044406</xltc2:checksum>
        <xltc2:hyperlink startIndex="0" length="44" url="https://www.nrel.gov/docs/fy22osti/80694.pdf"/>
      </x:ext>
    </extLst>
  </threadedComment>
  <threadedComment ref="O16" dT="2023-04-03T16:00:49.11" personId="{08FD38C0-6971-4D49-AB26-22F4306E9B69}" id="{50267F1A-5ABF-FC40-B58A-70439D827F5A}">
    <text>https://www.nrel.gov/docs/fy21osti/79236.pdf</text>
    <extLst>
      <x:ext xmlns:xltc2="http://schemas.microsoft.com/office/spreadsheetml/2020/threadedcomments2" uri="{F7C98A9C-CBB3-438F-8F68-D28B6AF4A901}">
        <xltc2:checksum>1386669811</xltc2:checksum>
        <xltc2:hyperlink startIndex="0" length="44" url="https://www.nrel.gov/docs/fy21osti/79236.pdf"/>
      </x:ext>
    </extLst>
  </threadedComment>
  <threadedComment ref="F35" dT="2023-04-11T22:45:51.97" personId="{08FD38C0-6971-4D49-AB26-22F4306E9B69}" id="{B032ED2B-C13B-7948-B9D4-9F27A4BF7F67}">
    <text>Subtracting the power to battery (0.4MWh a day)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E6" dT="2023-04-02T15:32:58.95" personId="{08FD38C0-6971-4D49-AB26-22F4306E9B69}" id="{532F5FAD-E649-FA42-8AD4-40D15B7E31CE}">
    <text>From design</text>
  </threadedComment>
  <threadedComment ref="J6" dT="2023-04-02T15:41:20.52" personId="{08FD38C0-6971-4D49-AB26-22F4306E9B69}" id="{A346DD8D-6CD8-6340-B515-EC069324701C}">
    <text>https://www.nrel.gov/docs/fy21osti/77324.pdf</text>
    <extLst>
      <x:ext xmlns:xltc2="http://schemas.microsoft.com/office/spreadsheetml/2020/threadedcomments2" uri="{F7C98A9C-CBB3-438F-8F68-D28B6AF4A901}">
        <xltc2:checksum>3033556028</xltc2:checksum>
        <xltc2:hyperlink startIndex="0" length="44" url="https://www.nrel.gov/docs/fy21osti/77324.pdf"/>
      </x:ext>
    </extLst>
  </threadedComment>
  <threadedComment ref="E7" dT="2023-04-02T15:36:34.96" personId="{08FD38C0-6971-4D49-AB26-22F4306E9B69}" id="{79EDD8E3-D179-2B46-95F7-A2FCB1B02C7B}">
    <text>https://footprinthero.com/peak-sun-hours-calculator</text>
    <extLst>
      <x:ext xmlns:xltc2="http://schemas.microsoft.com/office/spreadsheetml/2020/threadedcomments2" uri="{F7C98A9C-CBB3-438F-8F68-D28B6AF4A901}">
        <xltc2:checksum>936567461</xltc2:checksum>
        <xltc2:hyperlink startIndex="0" length="51" url="https://footprinthero.com/peak-sun-hours-calculator"/>
      </x:ext>
    </extLst>
  </threadedComment>
  <threadedComment ref="E7" dT="2023-04-23T18:15:38.24" personId="{2A78F442-3892-4B46-8518-D97C084746C2}" id="{26DCE67F-1749-FA49-BD61-5CD42EF82766}" parentId="{79EDD8E3-D179-2B46-95F7-A2FCB1B02C7B}">
    <text>@Daniel Lawson is this the same for every building?</text>
    <mentions>
      <mention mentionpersonId="{B90F5802-45DD-4D66-AE02-208FEAAF6AE1}" mentionId="{713336E2-652A-5542-9E7E-16B24C2A246F}" startIndex="0" length="14"/>
    </mentions>
  </threadedComment>
  <threadedComment ref="E8" dT="2023-04-02T15:32:45.02" personId="{08FD38C0-6971-4D49-AB26-22F4306E9B69}" id="{9D73B526-72E8-0C41-ACDD-FE33BA27FF35}">
    <text>From panel data sheet</text>
  </threadedComment>
  <threadedComment ref="J8" dT="2023-04-02T15:40:05.11" personId="{08FD38C0-6971-4D49-AB26-22F4306E9B69}" id="{AECAA01F-5085-BD43-A911-F2F43CDCACD0}">
    <text>https://atb.nrel.gov/electricity/2022/commercial_pv</text>
    <extLst>
      <x:ext xmlns:xltc2="http://schemas.microsoft.com/office/spreadsheetml/2020/threadedcomments2" uri="{F7C98A9C-CBB3-438F-8F68-D28B6AF4A901}">
        <xltc2:checksum>1126658260</xltc2:checksum>
        <xltc2:hyperlink startIndex="0" length="51" url="https://atb.nrel.gov/electricity/2022/commercial_pv"/>
      </x:ext>
    </extLst>
  </threadedComment>
  <threadedComment ref="E12" dT="2023-04-18T19:33:41.65" personId="{08FD38C0-6971-4D49-AB26-22F4306E9B69}" id="{91BC0860-C4AB-7D45-A3D2-8AC6B7ED4F6E}">
    <text>Base + storage adder + roof adder</text>
  </threadedComment>
  <threadedComment ref="E12" dT="2023-04-23T19:41:58.38" personId="{2A78F442-3892-4B46-8518-D97C084746C2}" id="{8B44A9E0-37AA-4AD4-9ABE-4B6EB9BD9DC0}" parentId="{91BC0860-C4AB-7D45-A3D2-8AC6B7ED4F6E}">
    <text>removed storage adder</text>
  </threadedComment>
  <threadedComment ref="O14" dT="2023-04-03T15:52:19.13" personId="{08FD38C0-6971-4D49-AB26-22F4306E9B69}" id="{7F980A5C-C76D-8C48-9CC6-D2BFF96D8DC4}">
    <text>https://www.nrel.gov/docs/fy22osti/80694.pdf</text>
    <extLst>
      <x:ext xmlns:xltc2="http://schemas.microsoft.com/office/spreadsheetml/2020/threadedcomments2" uri="{F7C98A9C-CBB3-438F-8F68-D28B6AF4A901}">
        <xltc2:checksum>3978044406</xltc2:checksum>
        <xltc2:hyperlink startIndex="0" length="44" url="https://www.nrel.gov/docs/fy22osti/80694.pdf"/>
      </x:ext>
    </extLst>
  </threadedComment>
  <threadedComment ref="O16" dT="2023-04-03T16:00:49.11" personId="{08FD38C0-6971-4D49-AB26-22F4306E9B69}" id="{921F6899-C6B6-7948-8EA1-C32DB434B35F}">
    <text>https://www.nrel.gov/docs/fy21osti/79236.pdf</text>
    <extLst>
      <x:ext xmlns:xltc2="http://schemas.microsoft.com/office/spreadsheetml/2020/threadedcomments2" uri="{F7C98A9C-CBB3-438F-8F68-D28B6AF4A901}">
        <xltc2:checksum>1386669811</xltc2:checksum>
        <xltc2:hyperlink startIndex="0" length="44" url="https://www.nrel.gov/docs/fy21osti/79236.pdf"/>
      </x:ext>
    </extLst>
  </threadedComment>
  <threadedComment ref="F35" dT="2023-04-11T22:45:51.97" personId="{08FD38C0-6971-4D49-AB26-22F4306E9B69}" id="{0123BADF-308A-F14E-8FFF-2816A0DCD3E2}">
    <text>Subtracting the power to battery (0.4MWh a day)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E6" dT="2023-04-02T15:32:58.95" personId="{08FD38C0-6971-4D49-AB26-22F4306E9B69}" id="{87E6A273-3C79-490D-AA03-8C9A019E6549}">
    <text>From design</text>
  </threadedComment>
  <threadedComment ref="J6" dT="2023-04-02T15:41:20.52" personId="{08FD38C0-6971-4D49-AB26-22F4306E9B69}" id="{C06BCBD7-4C8A-46E2-AFBD-7D7944166BD7}">
    <text>https://www.nrel.gov/docs/fy21osti/77324.pdf</text>
    <extLst>
      <x:ext xmlns:xltc2="http://schemas.microsoft.com/office/spreadsheetml/2020/threadedcomments2" uri="{F7C98A9C-CBB3-438F-8F68-D28B6AF4A901}">
        <xltc2:checksum>3033556028</xltc2:checksum>
        <xltc2:hyperlink startIndex="0" length="44" url="https://www.nrel.gov/docs/fy21osti/77324.pdf"/>
      </x:ext>
    </extLst>
  </threadedComment>
  <threadedComment ref="J6" dT="2023-04-23T20:31:08.55" personId="{2A78F442-3892-4B46-8518-D97C084746C2}" id="{A8AD1697-BA1C-47D6-BB04-2054820B91C4}" parentId="{C06BCBD7-4C8A-46E2-AFBD-7D7944166BD7}">
    <text>https://powersolarphoenix.com/carport-solar-panels-cost/</text>
  </threadedComment>
  <threadedComment ref="E7" dT="2023-04-02T15:36:34.96" personId="{08FD38C0-6971-4D49-AB26-22F4306E9B69}" id="{C3D13482-0391-48BB-B659-3123661F8E40}">
    <text>https://footprinthero.com/peak-sun-hours-calculator</text>
    <extLst>
      <x:ext xmlns:xltc2="http://schemas.microsoft.com/office/spreadsheetml/2020/threadedcomments2" uri="{F7C98A9C-CBB3-438F-8F68-D28B6AF4A901}">
        <xltc2:checksum>936567461</xltc2:checksum>
        <xltc2:hyperlink startIndex="0" length="51" url="https://footprinthero.com/peak-sun-hours-calculator"/>
      </x:ext>
    </extLst>
  </threadedComment>
  <threadedComment ref="E7" dT="2023-04-23T18:15:38.24" personId="{2A78F442-3892-4B46-8518-D97C084746C2}" id="{ACA84BF8-E12C-4049-A45F-F44DCE741767}" parentId="{C3D13482-0391-48BB-B659-3123661F8E40}">
    <text>@Daniel Lawson is this the same for every building?</text>
    <mentions>
      <mention mentionpersonId="{B90F5802-45DD-4D66-AE02-208FEAAF6AE1}" mentionId="{E82C6FAB-DD3D-49FC-AF12-1BFE2C82378E}" startIndex="0" length="14"/>
    </mentions>
  </threadedComment>
  <threadedComment ref="E8" dT="2023-04-02T15:32:45.02" personId="{08FD38C0-6971-4D49-AB26-22F4306E9B69}" id="{5C9A7B51-F716-4934-BF2B-3EC97820130A}">
    <text>From panel data sheet</text>
  </threadedComment>
  <threadedComment ref="J8" dT="2023-04-02T15:40:05.11" personId="{08FD38C0-6971-4D49-AB26-22F4306E9B69}" id="{5C0AFA2F-68DB-467A-991F-B35AA55B8CED}">
    <text>https://atb.nrel.gov/electricity/2022/commercial_pv</text>
    <extLst>
      <x:ext xmlns:xltc2="http://schemas.microsoft.com/office/spreadsheetml/2020/threadedcomments2" uri="{F7C98A9C-CBB3-438F-8F68-D28B6AF4A901}">
        <xltc2:checksum>1126658260</xltc2:checksum>
        <xltc2:hyperlink startIndex="0" length="51" url="https://atb.nrel.gov/electricity/2022/commercial_pv"/>
      </x:ext>
    </extLst>
  </threadedComment>
  <threadedComment ref="E12" dT="2023-04-18T19:33:41.65" personId="{08FD38C0-6971-4D49-AB26-22F4306E9B69}" id="{D9AE406B-2916-4349-BA18-4D2B3A5EE839}">
    <text>Base + storage adder + roof adder</text>
  </threadedComment>
  <threadedComment ref="E12" dT="2023-04-23T19:41:41.99" personId="{2A78F442-3892-4B46-8518-D97C084746C2}" id="{24506646-4E55-464D-94A1-B7E76C676EDD}" parentId="{D9AE406B-2916-4349-BA18-4D2B3A5EE839}">
    <text xml:space="preserve">removed storage adder and put in building mount and canopy adder
</text>
  </threadedComment>
  <threadedComment ref="O14" dT="2023-04-03T15:52:19.13" personId="{08FD38C0-6971-4D49-AB26-22F4306E9B69}" id="{33119EA4-B010-47DF-948D-E4EDCB821342}">
    <text>https://www.nrel.gov/docs/fy22osti/80694.pdf</text>
    <extLst>
      <x:ext xmlns:xltc2="http://schemas.microsoft.com/office/spreadsheetml/2020/threadedcomments2" uri="{F7C98A9C-CBB3-438F-8F68-D28B6AF4A901}">
        <xltc2:checksum>3978044406</xltc2:checksum>
        <xltc2:hyperlink startIndex="0" length="44" url="https://www.nrel.gov/docs/fy22osti/80694.pdf"/>
      </x:ext>
    </extLst>
  </threadedComment>
  <threadedComment ref="O16" dT="2023-04-03T16:00:49.11" personId="{08FD38C0-6971-4D49-AB26-22F4306E9B69}" id="{61F7D555-C95D-4AD0-A0CB-CF52EF93C084}">
    <text>https://www.nrel.gov/docs/fy21osti/79236.pdf</text>
    <extLst>
      <x:ext xmlns:xltc2="http://schemas.microsoft.com/office/spreadsheetml/2020/threadedcomments2" uri="{F7C98A9C-CBB3-438F-8F68-D28B6AF4A901}">
        <xltc2:checksum>1386669811</xltc2:checksum>
        <xltc2:hyperlink startIndex="0" length="44" url="https://www.nrel.gov/docs/fy21osti/79236.pdf"/>
      </x:ext>
    </extLst>
  </threadedComment>
  <threadedComment ref="F35" dT="2023-04-11T22:45:51.97" personId="{08FD38C0-6971-4D49-AB26-22F4306E9B69}" id="{26726253-3833-496B-A6AD-2F43EAD48681}">
    <text>Subtracting the power to battery (0.4MWh a day)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E6" dT="2023-04-02T15:32:58.95" personId="{08FD38C0-6971-4D49-AB26-22F4306E9B69}" id="{C8DC5215-27CE-428D-98DB-EE14166F71ED}">
    <text>From design</text>
  </threadedComment>
  <threadedComment ref="J6" dT="2023-04-02T15:41:20.52" personId="{08FD38C0-6971-4D49-AB26-22F4306E9B69}" id="{C2781CBE-77ED-4DCE-B665-293F6D28EC24}">
    <text>https://www.nrel.gov/docs/fy21osti/77324.pdf</text>
    <extLst>
      <x:ext xmlns:xltc2="http://schemas.microsoft.com/office/spreadsheetml/2020/threadedcomments2" uri="{F7C98A9C-CBB3-438F-8F68-D28B6AF4A901}">
        <xltc2:checksum>3033556028</xltc2:checksum>
        <xltc2:hyperlink startIndex="0" length="44" url="https://www.nrel.gov/docs/fy21osti/77324.pdf"/>
      </x:ext>
    </extLst>
  </threadedComment>
  <threadedComment ref="J6" dT="2023-04-23T20:30:35.47" personId="{2A78F442-3892-4B46-8518-D97C084746C2}" id="{C3B5BCA0-80D7-4B76-B185-3EC4DC774D5F}" parentId="{C2781CBE-77ED-4DCE-B665-293F6D28EC24}">
    <text>https://powersolarphoenix.com/carport-solar-panels-cost/</text>
  </threadedComment>
  <threadedComment ref="E7" dT="2023-04-02T15:36:34.96" personId="{08FD38C0-6971-4D49-AB26-22F4306E9B69}" id="{23AA40E3-801D-4888-921F-6C026FDF6E1B}">
    <text>https://footprinthero.com/peak-sun-hours-calculator</text>
    <extLst>
      <x:ext xmlns:xltc2="http://schemas.microsoft.com/office/spreadsheetml/2020/threadedcomments2" uri="{F7C98A9C-CBB3-438F-8F68-D28B6AF4A901}">
        <xltc2:checksum>936567461</xltc2:checksum>
        <xltc2:hyperlink startIndex="0" length="51" url="https://footprinthero.com/peak-sun-hours-calculator"/>
      </x:ext>
    </extLst>
  </threadedComment>
  <threadedComment ref="E7" dT="2023-04-23T18:15:38.24" personId="{2A78F442-3892-4B46-8518-D97C084746C2}" id="{62D7F556-06E1-4A87-A19F-789A008F560A}" parentId="{23AA40E3-801D-4888-921F-6C026FDF6E1B}">
    <text>@Daniel Lawson is this the same for every building?</text>
    <mentions>
      <mention mentionpersonId="{B90F5802-45DD-4D66-AE02-208FEAAF6AE1}" mentionId="{7B62C0E6-56B4-4FDF-B3D6-E65E37FD33EB}" startIndex="0" length="14"/>
    </mentions>
  </threadedComment>
  <threadedComment ref="E8" dT="2023-04-02T15:32:45.02" personId="{08FD38C0-6971-4D49-AB26-22F4306E9B69}" id="{9CC63703-81A4-46CF-81A3-51D569E0F917}">
    <text>From panel data sheet</text>
  </threadedComment>
  <threadedComment ref="J8" dT="2023-04-02T15:40:05.11" personId="{08FD38C0-6971-4D49-AB26-22F4306E9B69}" id="{A11E183B-3E59-4557-906B-17EBE889B640}">
    <text>https://atb.nrel.gov/electricity/2022/commercial_pv</text>
    <extLst>
      <x:ext xmlns:xltc2="http://schemas.microsoft.com/office/spreadsheetml/2020/threadedcomments2" uri="{F7C98A9C-CBB3-438F-8F68-D28B6AF4A901}">
        <xltc2:checksum>1126658260</xltc2:checksum>
        <xltc2:hyperlink startIndex="0" length="51" url="https://atb.nrel.gov/electricity/2022/commercial_pv"/>
      </x:ext>
    </extLst>
  </threadedComment>
  <threadedComment ref="E12" dT="2023-04-18T19:33:41.65" personId="{08FD38C0-6971-4D49-AB26-22F4306E9B69}" id="{CC8C751A-D66E-4CC6-872D-16AE07BC29D2}">
    <text>Base + storage adder + roof adder</text>
  </threadedComment>
  <threadedComment ref="E12" dT="2023-04-23T19:41:41.99" personId="{2A78F442-3892-4B46-8518-D97C084746C2}" id="{E09C08B2-AFD2-456B-93C7-416C1E8A827E}" parentId="{CC8C751A-D66E-4CC6-872D-16AE07BC29D2}">
    <text xml:space="preserve">removed storage adder and put in building mount and canopy adder
</text>
  </threadedComment>
  <threadedComment ref="O14" dT="2023-04-03T15:52:19.13" personId="{08FD38C0-6971-4D49-AB26-22F4306E9B69}" id="{92D4FA25-536D-4D19-AD73-5A27A1FFF353}">
    <text>https://www.nrel.gov/docs/fy22osti/80694.pdf</text>
    <extLst>
      <x:ext xmlns:xltc2="http://schemas.microsoft.com/office/spreadsheetml/2020/threadedcomments2" uri="{F7C98A9C-CBB3-438F-8F68-D28B6AF4A901}">
        <xltc2:checksum>3978044406</xltc2:checksum>
        <xltc2:hyperlink startIndex="0" length="44" url="https://www.nrel.gov/docs/fy22osti/80694.pdf"/>
      </x:ext>
    </extLst>
  </threadedComment>
  <threadedComment ref="O16" dT="2023-04-03T16:00:49.11" personId="{08FD38C0-6971-4D49-AB26-22F4306E9B69}" id="{F6CEDC0E-8F3E-49A4-86D5-1E7C9B9F3AD1}">
    <text>https://www.nrel.gov/docs/fy21osti/79236.pdf</text>
    <extLst>
      <x:ext xmlns:xltc2="http://schemas.microsoft.com/office/spreadsheetml/2020/threadedcomments2" uri="{F7C98A9C-CBB3-438F-8F68-D28B6AF4A901}">
        <xltc2:checksum>1386669811</xltc2:checksum>
        <xltc2:hyperlink startIndex="0" length="44" url="https://www.nrel.gov/docs/fy21osti/79236.pdf"/>
      </x:ext>
    </extLst>
  </threadedComment>
  <threadedComment ref="F35" dT="2023-04-11T22:45:51.97" personId="{08FD38C0-6971-4D49-AB26-22F4306E9B69}" id="{8E998D4A-7A17-49C7-877A-DBDA47A6BBA5}">
    <text>Subtracting the power to battery (0.4MWh a day)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B3" dT="2023-04-14T23:21:36.79" personId="{1066C6CD-C938-4E6C-A92F-8C3174B3B78F}" id="{B9DEA3B8-7CB6-4A09-909F-742F1196ECA0}">
    <text>https://www.solar.com/learn/massachusetts-smart-solar-program-complete-overview/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4" Type="http://schemas.openxmlformats.org/officeDocument/2006/relationships/table" Target="../tables/table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5" Type="http://schemas.microsoft.com/office/2019/04/relationships/documenttask" Target="../documenttasks/documenttask1.xml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5" Type="http://schemas.microsoft.com/office/2019/04/relationships/documenttask" Target="../documenttasks/documenttask2.xml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5" Type="http://schemas.microsoft.com/office/2019/04/relationships/documenttask" Target="../documenttasks/documenttask3.xml"/><Relationship Id="rId4" Type="http://schemas.microsoft.com/office/2017/10/relationships/threadedComment" Target="../threadedComments/threadedComment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Relationship Id="rId5" Type="http://schemas.microsoft.com/office/2019/04/relationships/documenttask" Target="../documenttasks/documenttask4.xml"/><Relationship Id="rId4" Type="http://schemas.microsoft.com/office/2017/10/relationships/threadedComment" Target="../threadedComments/threadedComment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Relationship Id="rId5" Type="http://schemas.microsoft.com/office/2019/04/relationships/documenttask" Target="../documenttasks/documenttask5.xml"/><Relationship Id="rId4" Type="http://schemas.microsoft.com/office/2017/10/relationships/threadedComment" Target="../threadedComments/threadedComment6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7.xml"/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1F5CD-70A1-438C-829F-C4089E618B5D}">
  <dimension ref="B2:AI97"/>
  <sheetViews>
    <sheetView showGridLines="0" tabSelected="1" zoomScale="115" zoomScaleNormal="115" workbookViewId="0">
      <selection activeCell="E1" sqref="E1"/>
    </sheetView>
  </sheetViews>
  <sheetFormatPr defaultColWidth="8.84375" defaultRowHeight="14.6" x14ac:dyDescent="0.4"/>
  <cols>
    <col min="1" max="1" width="2.3828125" customWidth="1"/>
    <col min="2" max="2" width="10.3828125" bestFit="1" customWidth="1"/>
    <col min="3" max="3" width="11.69140625" style="2" customWidth="1"/>
    <col min="4" max="4" width="13.53515625" style="2" customWidth="1"/>
    <col min="5" max="5" width="11.84375" customWidth="1"/>
    <col min="6" max="6" width="12.69140625" bestFit="1" customWidth="1"/>
    <col min="7" max="26" width="12.23046875" customWidth="1"/>
    <col min="27" max="34" width="10.23046875" bestFit="1" customWidth="1"/>
    <col min="35" max="35" width="9.15234375" bestFit="1" customWidth="1"/>
  </cols>
  <sheetData>
    <row r="2" spans="2:26" ht="20.6" x14ac:dyDescent="0.55000000000000004">
      <c r="B2" s="20" t="s">
        <v>215</v>
      </c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2:26" x14ac:dyDescent="0.4">
      <c r="B3" s="14" t="s">
        <v>0</v>
      </c>
    </row>
    <row r="5" spans="2:26" x14ac:dyDescent="0.4">
      <c r="B5" s="23" t="s">
        <v>1</v>
      </c>
      <c r="C5" s="24"/>
      <c r="D5" s="24"/>
      <c r="E5" s="25"/>
      <c r="G5" s="23" t="s">
        <v>2</v>
      </c>
      <c r="H5" s="24"/>
      <c r="I5" s="24"/>
      <c r="J5" s="25"/>
      <c r="L5" s="23" t="s">
        <v>3</v>
      </c>
      <c r="M5" s="24"/>
      <c r="N5" s="24"/>
      <c r="O5" s="25"/>
    </row>
    <row r="6" spans="2:26" x14ac:dyDescent="0.4">
      <c r="B6" t="s">
        <v>4</v>
      </c>
      <c r="D6" s="2" t="s">
        <v>210</v>
      </c>
      <c r="E6" s="128">
        <v>250</v>
      </c>
      <c r="G6" t="s">
        <v>6</v>
      </c>
      <c r="H6" s="2"/>
      <c r="I6" s="2" t="s">
        <v>7</v>
      </c>
      <c r="J6" s="28">
        <v>2.75</v>
      </c>
      <c r="L6" s="51" t="s">
        <v>8</v>
      </c>
      <c r="M6" s="52"/>
      <c r="N6" s="52"/>
      <c r="O6" s="53">
        <f>E56</f>
        <v>6.2368025644197855E-2</v>
      </c>
    </row>
    <row r="7" spans="2:26" x14ac:dyDescent="0.4">
      <c r="B7" t="s">
        <v>9</v>
      </c>
      <c r="D7" s="2" t="s">
        <v>10</v>
      </c>
      <c r="E7" s="60">
        <v>1300</v>
      </c>
      <c r="F7" s="129">
        <v>1595</v>
      </c>
      <c r="G7" t="s">
        <v>6</v>
      </c>
      <c r="I7" s="2" t="s">
        <v>11</v>
      </c>
      <c r="J7" s="7">
        <f>J6*E6*1000</f>
        <v>687500</v>
      </c>
      <c r="L7" s="57"/>
      <c r="M7" s="33"/>
      <c r="N7" s="33"/>
      <c r="O7" s="59"/>
    </row>
    <row r="8" spans="2:26" x14ac:dyDescent="0.4">
      <c r="B8" t="s">
        <v>12</v>
      </c>
      <c r="D8" s="2" t="s">
        <v>13</v>
      </c>
      <c r="E8" s="27">
        <v>2.5000000000000001E-3</v>
      </c>
      <c r="G8" t="s">
        <v>211</v>
      </c>
      <c r="I8" s="2" t="s">
        <v>15</v>
      </c>
      <c r="J8" s="26">
        <v>16.5</v>
      </c>
      <c r="L8" s="54" t="s">
        <v>16</v>
      </c>
      <c r="M8" s="55"/>
      <c r="N8" s="55"/>
      <c r="O8" s="56">
        <f t="shared" ref="O8" si="0">E58</f>
        <v>12</v>
      </c>
    </row>
    <row r="9" spans="2:26" x14ac:dyDescent="0.4">
      <c r="B9" t="s">
        <v>72</v>
      </c>
      <c r="D9" s="2" t="s">
        <v>73</v>
      </c>
      <c r="E9" s="73">
        <v>25</v>
      </c>
      <c r="G9" t="s">
        <v>17</v>
      </c>
      <c r="I9" s="2" t="s">
        <v>15</v>
      </c>
      <c r="J9" s="26">
        <v>0</v>
      </c>
    </row>
    <row r="10" spans="2:26" x14ac:dyDescent="0.4">
      <c r="G10" t="s">
        <v>19</v>
      </c>
      <c r="I10" s="2" t="s">
        <v>20</v>
      </c>
      <c r="J10" s="29">
        <v>0</v>
      </c>
    </row>
    <row r="11" spans="2:26" x14ac:dyDescent="0.4">
      <c r="B11" s="23" t="s">
        <v>18</v>
      </c>
      <c r="C11" s="24"/>
      <c r="D11" s="24"/>
      <c r="E11" s="25"/>
      <c r="G11" t="s">
        <v>21</v>
      </c>
      <c r="I11" s="2" t="s">
        <v>22</v>
      </c>
      <c r="J11" s="27">
        <v>0.02</v>
      </c>
      <c r="L11" s="23" t="s">
        <v>74</v>
      </c>
      <c r="M11" s="24"/>
      <c r="N11" s="24"/>
      <c r="O11" s="25"/>
    </row>
    <row r="12" spans="2:26" x14ac:dyDescent="0.4">
      <c r="B12" t="s">
        <v>23</v>
      </c>
      <c r="D12" s="2" t="s">
        <v>24</v>
      </c>
      <c r="E12" s="28">
        <f>199.6+35.6+19.2</f>
        <v>254.39999999999998</v>
      </c>
      <c r="I12" s="30" t="s">
        <v>25</v>
      </c>
      <c r="L12" t="s">
        <v>75</v>
      </c>
      <c r="M12" s="2"/>
      <c r="N12" s="2" t="s">
        <v>5</v>
      </c>
      <c r="O12" s="71">
        <v>120</v>
      </c>
    </row>
    <row r="13" spans="2:26" x14ac:dyDescent="0.4">
      <c r="B13" t="s">
        <v>26</v>
      </c>
      <c r="D13" s="2" t="s">
        <v>76</v>
      </c>
      <c r="E13" s="26">
        <v>225</v>
      </c>
      <c r="G13" s="23" t="s">
        <v>27</v>
      </c>
      <c r="H13" s="24"/>
      <c r="I13" s="24"/>
      <c r="J13" s="25"/>
      <c r="L13" t="s">
        <v>75</v>
      </c>
      <c r="N13" s="2" t="s">
        <v>77</v>
      </c>
      <c r="O13" s="71">
        <v>4</v>
      </c>
    </row>
    <row r="14" spans="2:26" x14ac:dyDescent="0.4">
      <c r="B14" t="s">
        <v>28</v>
      </c>
      <c r="D14" s="2" t="s">
        <v>24</v>
      </c>
      <c r="E14" s="26">
        <v>0</v>
      </c>
      <c r="G14" t="s">
        <v>29</v>
      </c>
      <c r="H14" s="2"/>
      <c r="I14" s="2" t="s">
        <v>30</v>
      </c>
      <c r="J14" s="46">
        <v>0.3</v>
      </c>
      <c r="L14" t="s">
        <v>6</v>
      </c>
      <c r="N14" s="2" t="s">
        <v>78</v>
      </c>
      <c r="O14" s="72">
        <v>445</v>
      </c>
    </row>
    <row r="15" spans="2:26" x14ac:dyDescent="0.4">
      <c r="B15" s="126"/>
      <c r="C15" s="55"/>
      <c r="D15" s="21"/>
      <c r="E15" s="127"/>
      <c r="G15" t="s">
        <v>31</v>
      </c>
      <c r="H15" s="2"/>
      <c r="I15" s="2" t="s">
        <v>30</v>
      </c>
      <c r="J15" s="46">
        <v>1</v>
      </c>
      <c r="L15" t="s">
        <v>6</v>
      </c>
      <c r="N15" s="2" t="s">
        <v>11</v>
      </c>
      <c r="O15" s="74">
        <f>O12*O13*O14</f>
        <v>213600</v>
      </c>
    </row>
    <row r="16" spans="2:26" x14ac:dyDescent="0.4">
      <c r="E16" s="28"/>
      <c r="G16" t="s">
        <v>32</v>
      </c>
      <c r="H16" s="2"/>
      <c r="I16" s="2"/>
      <c r="J16" s="46">
        <v>0.35</v>
      </c>
      <c r="L16" t="s">
        <v>14</v>
      </c>
      <c r="N16" s="2" t="s">
        <v>15</v>
      </c>
      <c r="O16" s="73">
        <v>20</v>
      </c>
    </row>
    <row r="17" spans="2:35" x14ac:dyDescent="0.4">
      <c r="C17"/>
      <c r="D17"/>
      <c r="I17" s="2"/>
      <c r="J17" s="70"/>
    </row>
    <row r="18" spans="2:35" x14ac:dyDescent="0.4">
      <c r="E18" s="31"/>
    </row>
    <row r="19" spans="2:35" x14ac:dyDescent="0.4">
      <c r="B19" s="23" t="s">
        <v>33</v>
      </c>
      <c r="C19" s="24"/>
      <c r="D19" s="24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</row>
    <row r="20" spans="2:35" x14ac:dyDescent="0.4">
      <c r="E20" s="31"/>
    </row>
    <row r="21" spans="2:35" x14ac:dyDescent="0.4">
      <c r="B21" s="22" t="s">
        <v>34</v>
      </c>
      <c r="C21" s="21"/>
      <c r="D21" s="21"/>
      <c r="E21" s="21">
        <v>0</v>
      </c>
      <c r="F21" s="21">
        <v>1</v>
      </c>
      <c r="G21" s="21">
        <f>+F21+1</f>
        <v>2</v>
      </c>
      <c r="H21" s="21">
        <f>+G21+1</f>
        <v>3</v>
      </c>
      <c r="I21" s="21">
        <f t="shared" ref="I21:AD21" si="1">+H21+1</f>
        <v>4</v>
      </c>
      <c r="J21" s="21">
        <f t="shared" si="1"/>
        <v>5</v>
      </c>
      <c r="K21" s="21">
        <f t="shared" si="1"/>
        <v>6</v>
      </c>
      <c r="L21" s="21">
        <f t="shared" si="1"/>
        <v>7</v>
      </c>
      <c r="M21" s="21">
        <f t="shared" si="1"/>
        <v>8</v>
      </c>
      <c r="N21" s="21">
        <f t="shared" si="1"/>
        <v>9</v>
      </c>
      <c r="O21" s="21">
        <f t="shared" si="1"/>
        <v>10</v>
      </c>
      <c r="P21" s="21">
        <f t="shared" si="1"/>
        <v>11</v>
      </c>
      <c r="Q21" s="21">
        <f t="shared" si="1"/>
        <v>12</v>
      </c>
      <c r="R21" s="21">
        <f t="shared" si="1"/>
        <v>13</v>
      </c>
      <c r="S21" s="21">
        <f t="shared" si="1"/>
        <v>14</v>
      </c>
      <c r="T21" s="21">
        <f t="shared" si="1"/>
        <v>15</v>
      </c>
      <c r="U21" s="21">
        <f t="shared" si="1"/>
        <v>16</v>
      </c>
      <c r="V21" s="21">
        <f t="shared" si="1"/>
        <v>17</v>
      </c>
      <c r="W21" s="21">
        <f t="shared" si="1"/>
        <v>18</v>
      </c>
      <c r="X21" s="21">
        <f t="shared" si="1"/>
        <v>19</v>
      </c>
      <c r="Y21" s="21">
        <f t="shared" si="1"/>
        <v>20</v>
      </c>
      <c r="Z21" s="21">
        <f t="shared" si="1"/>
        <v>21</v>
      </c>
      <c r="AA21" s="21">
        <f t="shared" si="1"/>
        <v>22</v>
      </c>
      <c r="AB21" s="21">
        <f t="shared" si="1"/>
        <v>23</v>
      </c>
      <c r="AC21" s="21">
        <f t="shared" si="1"/>
        <v>24</v>
      </c>
      <c r="AD21" s="21">
        <f t="shared" si="1"/>
        <v>25</v>
      </c>
      <c r="AE21" s="21"/>
      <c r="AF21" s="21"/>
      <c r="AG21" s="21"/>
      <c r="AH21" s="21"/>
      <c r="AI21" s="21"/>
    </row>
    <row r="22" spans="2:35" x14ac:dyDescent="0.4">
      <c r="B22" t="s">
        <v>35</v>
      </c>
      <c r="E22" s="2"/>
      <c r="F22" s="3">
        <f>(1+$J$11)^(F21-1)</f>
        <v>1</v>
      </c>
      <c r="G22" s="3">
        <f t="shared" ref="G22:AD22" si="2">(1+$J$11)^(G21-1)</f>
        <v>1.02</v>
      </c>
      <c r="H22" s="3">
        <f t="shared" si="2"/>
        <v>1.0404</v>
      </c>
      <c r="I22" s="3">
        <f t="shared" si="2"/>
        <v>1.0612079999999999</v>
      </c>
      <c r="J22" s="3">
        <f t="shared" si="2"/>
        <v>1.08243216</v>
      </c>
      <c r="K22" s="3">
        <f t="shared" si="2"/>
        <v>1.1040808032</v>
      </c>
      <c r="L22" s="3">
        <f t="shared" si="2"/>
        <v>1.1261624192640001</v>
      </c>
      <c r="M22" s="3">
        <f t="shared" si="2"/>
        <v>1.1486856676492798</v>
      </c>
      <c r="N22" s="3">
        <f t="shared" si="2"/>
        <v>1.1716593810022655</v>
      </c>
      <c r="O22" s="3">
        <f t="shared" si="2"/>
        <v>1.1950925686223108</v>
      </c>
      <c r="P22" s="3">
        <f t="shared" si="2"/>
        <v>1.2189944199947571</v>
      </c>
      <c r="Q22" s="3">
        <f t="shared" si="2"/>
        <v>1.243374308394652</v>
      </c>
      <c r="R22" s="3">
        <f t="shared" si="2"/>
        <v>1.2682417945625453</v>
      </c>
      <c r="S22" s="3">
        <f t="shared" si="2"/>
        <v>1.2936066304537961</v>
      </c>
      <c r="T22" s="3">
        <f t="shared" si="2"/>
        <v>1.3194787630628722</v>
      </c>
      <c r="U22" s="3">
        <f t="shared" si="2"/>
        <v>1.3458683383241292</v>
      </c>
      <c r="V22" s="3">
        <f t="shared" si="2"/>
        <v>1.372785705090612</v>
      </c>
      <c r="W22" s="3">
        <f t="shared" si="2"/>
        <v>1.4002414191924244</v>
      </c>
      <c r="X22" s="3">
        <f t="shared" si="2"/>
        <v>1.4282462475762727</v>
      </c>
      <c r="Y22" s="3">
        <f t="shared" si="2"/>
        <v>1.4568111725277981</v>
      </c>
      <c r="Z22" s="3">
        <f t="shared" si="2"/>
        <v>1.4859473959783542</v>
      </c>
      <c r="AA22" s="3">
        <f t="shared" si="2"/>
        <v>1.5156663438979212</v>
      </c>
      <c r="AB22" s="3">
        <f t="shared" si="2"/>
        <v>1.5459796707758797</v>
      </c>
      <c r="AC22" s="3">
        <f t="shared" si="2"/>
        <v>1.576899264191397</v>
      </c>
      <c r="AD22" s="3">
        <f t="shared" si="2"/>
        <v>1.608437249475225</v>
      </c>
      <c r="AE22" s="3"/>
      <c r="AF22" s="3"/>
      <c r="AG22" s="3"/>
      <c r="AH22" s="3"/>
      <c r="AI22" s="3"/>
    </row>
    <row r="23" spans="2:35" x14ac:dyDescent="0.4">
      <c r="C23"/>
      <c r="E23" s="2"/>
    </row>
    <row r="24" spans="2:35" x14ac:dyDescent="0.4">
      <c r="B24" s="32" t="s">
        <v>9</v>
      </c>
      <c r="C24" s="32"/>
      <c r="D24" s="21"/>
      <c r="E24" s="21"/>
      <c r="F24" s="22"/>
      <c r="G24" s="22"/>
      <c r="H24" s="22"/>
      <c r="I24" s="22"/>
      <c r="J24" s="22" t="s">
        <v>36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</row>
    <row r="25" spans="2:35" x14ac:dyDescent="0.4">
      <c r="B25" t="s">
        <v>4</v>
      </c>
      <c r="C25"/>
      <c r="D25" s="2" t="s">
        <v>5</v>
      </c>
      <c r="E25" s="2"/>
      <c r="F25" s="5">
        <f>+$E$6</f>
        <v>250</v>
      </c>
      <c r="G25">
        <f t="shared" ref="G25:AD25" si="3">+$E$6</f>
        <v>250</v>
      </c>
      <c r="H25">
        <f t="shared" si="3"/>
        <v>250</v>
      </c>
      <c r="I25">
        <f t="shared" si="3"/>
        <v>250</v>
      </c>
      <c r="J25">
        <f t="shared" si="3"/>
        <v>250</v>
      </c>
      <c r="K25">
        <f t="shared" si="3"/>
        <v>250</v>
      </c>
      <c r="L25">
        <f t="shared" si="3"/>
        <v>250</v>
      </c>
      <c r="M25">
        <f t="shared" si="3"/>
        <v>250</v>
      </c>
      <c r="N25">
        <f t="shared" si="3"/>
        <v>250</v>
      </c>
      <c r="O25">
        <f t="shared" si="3"/>
        <v>250</v>
      </c>
      <c r="P25">
        <f t="shared" si="3"/>
        <v>250</v>
      </c>
      <c r="Q25">
        <f t="shared" si="3"/>
        <v>250</v>
      </c>
      <c r="R25">
        <f t="shared" si="3"/>
        <v>250</v>
      </c>
      <c r="S25">
        <f t="shared" si="3"/>
        <v>250</v>
      </c>
      <c r="T25">
        <f t="shared" si="3"/>
        <v>250</v>
      </c>
      <c r="U25">
        <f t="shared" si="3"/>
        <v>250</v>
      </c>
      <c r="V25">
        <f t="shared" si="3"/>
        <v>250</v>
      </c>
      <c r="W25">
        <f t="shared" si="3"/>
        <v>250</v>
      </c>
      <c r="X25">
        <f t="shared" si="3"/>
        <v>250</v>
      </c>
      <c r="Y25">
        <f t="shared" si="3"/>
        <v>250</v>
      </c>
      <c r="Z25">
        <f t="shared" si="3"/>
        <v>250</v>
      </c>
      <c r="AA25">
        <f t="shared" si="3"/>
        <v>250</v>
      </c>
      <c r="AB25">
        <f t="shared" si="3"/>
        <v>250</v>
      </c>
      <c r="AC25">
        <f t="shared" si="3"/>
        <v>250</v>
      </c>
      <c r="AD25">
        <f t="shared" si="3"/>
        <v>250</v>
      </c>
    </row>
    <row r="26" spans="2:35" x14ac:dyDescent="0.4">
      <c r="B26" t="s">
        <v>12</v>
      </c>
      <c r="C26"/>
      <c r="E26" s="2"/>
      <c r="F26" s="12">
        <v>0.98</v>
      </c>
      <c r="G26" s="3">
        <f t="shared" ref="G26:AD26" si="4">+F26*(1-$E$8)</f>
        <v>0.97755000000000003</v>
      </c>
      <c r="H26" s="3">
        <f t="shared" si="4"/>
        <v>0.97510612500000005</v>
      </c>
      <c r="I26" s="3">
        <f t="shared" si="4"/>
        <v>0.97266835968750009</v>
      </c>
      <c r="J26" s="3">
        <f t="shared" si="4"/>
        <v>0.9702366887882814</v>
      </c>
      <c r="K26" s="3">
        <f t="shared" si="4"/>
        <v>0.96781109706631074</v>
      </c>
      <c r="L26" s="3">
        <f t="shared" si="4"/>
        <v>0.965391569323645</v>
      </c>
      <c r="M26" s="3">
        <f t="shared" si="4"/>
        <v>0.962978090400336</v>
      </c>
      <c r="N26" s="3">
        <f t="shared" si="4"/>
        <v>0.96057064517433521</v>
      </c>
      <c r="O26" s="3">
        <f t="shared" si="4"/>
        <v>0.95816921856139947</v>
      </c>
      <c r="P26" s="3">
        <f t="shared" si="4"/>
        <v>0.95577379551499597</v>
      </c>
      <c r="Q26" s="3">
        <f t="shared" si="4"/>
        <v>0.95338436102620849</v>
      </c>
      <c r="R26" s="3">
        <f t="shared" si="4"/>
        <v>0.95100090012364302</v>
      </c>
      <c r="S26" s="3">
        <f t="shared" si="4"/>
        <v>0.94862339787333394</v>
      </c>
      <c r="T26" s="3">
        <f t="shared" si="4"/>
        <v>0.94625183937865065</v>
      </c>
      <c r="U26" s="3">
        <f t="shared" si="4"/>
        <v>0.9438862097802041</v>
      </c>
      <c r="V26" s="3">
        <f t="shared" si="4"/>
        <v>0.94152649425575363</v>
      </c>
      <c r="W26" s="3">
        <f t="shared" si="4"/>
        <v>0.93917267802011428</v>
      </c>
      <c r="X26" s="3">
        <f t="shared" si="4"/>
        <v>0.93682474632506407</v>
      </c>
      <c r="Y26" s="3">
        <f t="shared" si="4"/>
        <v>0.93448268445925142</v>
      </c>
      <c r="Z26" s="3">
        <f t="shared" si="4"/>
        <v>0.93214647774810333</v>
      </c>
      <c r="AA26" s="3">
        <f t="shared" si="4"/>
        <v>0.92981611155373312</v>
      </c>
      <c r="AB26" s="3">
        <f t="shared" si="4"/>
        <v>0.92749157127484883</v>
      </c>
      <c r="AC26" s="3">
        <f t="shared" si="4"/>
        <v>0.92517284234666175</v>
      </c>
      <c r="AD26" s="3">
        <f t="shared" si="4"/>
        <v>0.92285991024079517</v>
      </c>
      <c r="AE26" s="3"/>
      <c r="AF26" s="3"/>
      <c r="AG26" s="3"/>
      <c r="AH26" s="3"/>
      <c r="AI26" s="3"/>
    </row>
    <row r="27" spans="2:35" x14ac:dyDescent="0.4">
      <c r="B27" s="14" t="s">
        <v>9</v>
      </c>
      <c r="C27" s="14"/>
      <c r="D27" s="33" t="s">
        <v>37</v>
      </c>
      <c r="E27" s="34"/>
      <c r="F27" s="35">
        <f t="shared" ref="F27:AD27" si="5">+F$25*$E$7/1000*F26</f>
        <v>318.5</v>
      </c>
      <c r="G27" s="35">
        <f t="shared" si="5"/>
        <v>317.70375000000001</v>
      </c>
      <c r="H27" s="35">
        <f t="shared" si="5"/>
        <v>316.90949062499999</v>
      </c>
      <c r="I27" s="35">
        <f t="shared" si="5"/>
        <v>316.1172168984375</v>
      </c>
      <c r="J27" s="35">
        <f t="shared" si="5"/>
        <v>315.32692385619146</v>
      </c>
      <c r="K27" s="35">
        <f t="shared" si="5"/>
        <v>314.53860654655097</v>
      </c>
      <c r="L27" s="35">
        <f t="shared" si="5"/>
        <v>313.75226003018463</v>
      </c>
      <c r="M27" s="35">
        <f t="shared" si="5"/>
        <v>312.9678793801092</v>
      </c>
      <c r="N27" s="35">
        <f t="shared" si="5"/>
        <v>312.18545968165893</v>
      </c>
      <c r="O27" s="35">
        <f t="shared" si="5"/>
        <v>311.40499603245485</v>
      </c>
      <c r="P27" s="35">
        <f t="shared" si="5"/>
        <v>310.62648354237371</v>
      </c>
      <c r="Q27" s="35">
        <f t="shared" si="5"/>
        <v>309.84991733351774</v>
      </c>
      <c r="R27" s="35">
        <f t="shared" si="5"/>
        <v>309.07529254018397</v>
      </c>
      <c r="S27" s="35">
        <f t="shared" si="5"/>
        <v>308.30260430883351</v>
      </c>
      <c r="T27" s="35">
        <f t="shared" si="5"/>
        <v>307.53184779806145</v>
      </c>
      <c r="U27" s="35">
        <f t="shared" si="5"/>
        <v>306.76301817856631</v>
      </c>
      <c r="V27" s="35">
        <f t="shared" si="5"/>
        <v>305.99611063311994</v>
      </c>
      <c r="W27" s="35">
        <f t="shared" si="5"/>
        <v>305.23112035653713</v>
      </c>
      <c r="X27" s="35">
        <f t="shared" si="5"/>
        <v>304.46804255564581</v>
      </c>
      <c r="Y27" s="35">
        <f t="shared" si="5"/>
        <v>303.70687244925671</v>
      </c>
      <c r="Z27" s="35">
        <f t="shared" si="5"/>
        <v>302.9476052681336</v>
      </c>
      <c r="AA27" s="35">
        <f t="shared" si="5"/>
        <v>302.19023625496328</v>
      </c>
      <c r="AB27" s="35">
        <f t="shared" si="5"/>
        <v>301.43476066432589</v>
      </c>
      <c r="AC27" s="35">
        <f t="shared" si="5"/>
        <v>300.68117376266508</v>
      </c>
      <c r="AD27" s="35">
        <f t="shared" si="5"/>
        <v>299.92947082825845</v>
      </c>
      <c r="AE27" s="35"/>
      <c r="AF27" s="35"/>
      <c r="AG27" s="35"/>
      <c r="AH27" s="35"/>
      <c r="AI27" s="35"/>
    </row>
    <row r="28" spans="2:35" x14ac:dyDescent="0.4">
      <c r="C28"/>
      <c r="E28" s="1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2:35" x14ac:dyDescent="0.4">
      <c r="B29" s="32" t="s">
        <v>33</v>
      </c>
      <c r="C29" s="32"/>
      <c r="D29" s="21"/>
      <c r="E29" s="21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2:35" x14ac:dyDescent="0.4">
      <c r="C30"/>
      <c r="E30" s="2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75"/>
      <c r="AA30" s="75"/>
      <c r="AB30" s="75"/>
      <c r="AC30" s="75"/>
      <c r="AD30" s="75"/>
      <c r="AE30" s="75"/>
      <c r="AF30" s="75"/>
      <c r="AG30" s="75"/>
      <c r="AH30" s="75"/>
      <c r="AI30" s="75"/>
    </row>
    <row r="31" spans="2:35" x14ac:dyDescent="0.4">
      <c r="C31"/>
      <c r="E31" s="2"/>
      <c r="F31" s="4"/>
      <c r="G31" s="4"/>
      <c r="H31" s="4"/>
      <c r="I31" s="4"/>
      <c r="J31" s="4"/>
      <c r="K31" s="4"/>
      <c r="L31" s="4" t="s">
        <v>217</v>
      </c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76"/>
      <c r="AA31" s="76"/>
      <c r="AB31" s="76"/>
      <c r="AC31" s="76"/>
      <c r="AD31" s="76"/>
      <c r="AE31" s="76"/>
      <c r="AF31" s="76"/>
      <c r="AG31" s="76"/>
      <c r="AH31" s="76"/>
      <c r="AI31" s="76"/>
    </row>
    <row r="32" spans="2:35" x14ac:dyDescent="0.4">
      <c r="B32" t="s">
        <v>79</v>
      </c>
      <c r="D32" s="2" t="s">
        <v>76</v>
      </c>
      <c r="E32" s="2">
        <f>E13</f>
        <v>225</v>
      </c>
      <c r="F32" s="4">
        <f>$E$32*O12*0.8</f>
        <v>21600</v>
      </c>
      <c r="G32" s="4">
        <f>F32</f>
        <v>21600</v>
      </c>
      <c r="H32" s="4">
        <f>G32</f>
        <v>21600</v>
      </c>
      <c r="I32" s="4">
        <f>H32</f>
        <v>21600</v>
      </c>
      <c r="J32" s="4">
        <f>I32</f>
        <v>21600</v>
      </c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75"/>
      <c r="AA32" s="75"/>
      <c r="AB32" s="75"/>
      <c r="AC32" s="75"/>
      <c r="AD32" s="75"/>
      <c r="AE32" s="75"/>
      <c r="AF32" s="75"/>
      <c r="AG32" s="75"/>
      <c r="AH32" s="75"/>
      <c r="AI32" s="75"/>
    </row>
    <row r="33" spans="2:35" x14ac:dyDescent="0.4">
      <c r="B33" t="s">
        <v>213</v>
      </c>
      <c r="D33" s="2" t="s">
        <v>24</v>
      </c>
      <c r="E33" s="2">
        <v>50</v>
      </c>
      <c r="F33" s="4"/>
      <c r="G33" s="4"/>
      <c r="H33" s="4"/>
      <c r="I33" s="4"/>
      <c r="J33" s="4"/>
      <c r="K33" s="4">
        <f>($O$12*2/1000*365)*$E$33*F22</f>
        <v>4380</v>
      </c>
      <c r="L33" s="4">
        <f t="shared" ref="L33:AD33" si="6">($O$12*2/1000*365)*$E$33*G22</f>
        <v>4467.6000000000004</v>
      </c>
      <c r="M33" s="4">
        <f t="shared" si="6"/>
        <v>4556.9520000000002</v>
      </c>
      <c r="N33" s="4">
        <f t="shared" si="6"/>
        <v>4648.0910399999993</v>
      </c>
      <c r="O33" s="4">
        <f t="shared" si="6"/>
        <v>4741.0528607999995</v>
      </c>
      <c r="P33" s="4">
        <f t="shared" si="6"/>
        <v>4835.8739180160001</v>
      </c>
      <c r="Q33" s="4">
        <f t="shared" si="6"/>
        <v>4932.5913963763205</v>
      </c>
      <c r="R33" s="4">
        <f t="shared" si="6"/>
        <v>5031.2432243038456</v>
      </c>
      <c r="S33" s="4">
        <f t="shared" si="6"/>
        <v>5131.8680887899227</v>
      </c>
      <c r="T33" s="4">
        <f t="shared" si="6"/>
        <v>5234.5054505657217</v>
      </c>
      <c r="U33" s="4">
        <f t="shared" si="6"/>
        <v>5339.195559577036</v>
      </c>
      <c r="V33" s="4">
        <f t="shared" si="6"/>
        <v>5445.979470768576</v>
      </c>
      <c r="W33" s="4">
        <f t="shared" si="6"/>
        <v>5554.8990601839487</v>
      </c>
      <c r="X33" s="4">
        <f t="shared" si="6"/>
        <v>5665.9970413876272</v>
      </c>
      <c r="Y33" s="4">
        <f t="shared" si="6"/>
        <v>5779.3169822153804</v>
      </c>
      <c r="Z33" s="4">
        <f t="shared" si="6"/>
        <v>5894.903321859686</v>
      </c>
      <c r="AA33" s="4">
        <f t="shared" si="6"/>
        <v>6012.8013882968808</v>
      </c>
      <c r="AB33" s="4">
        <f t="shared" si="6"/>
        <v>6133.0574160628184</v>
      </c>
      <c r="AC33" s="4">
        <f t="shared" si="6"/>
        <v>6255.7185643840749</v>
      </c>
      <c r="AD33" s="4">
        <f t="shared" si="6"/>
        <v>6380.8329356717559</v>
      </c>
      <c r="AE33" s="75"/>
      <c r="AF33" s="75"/>
      <c r="AG33" s="75"/>
      <c r="AH33" s="75"/>
      <c r="AI33" s="75"/>
    </row>
    <row r="34" spans="2:35" x14ac:dyDescent="0.4">
      <c r="B34" t="s">
        <v>212</v>
      </c>
      <c r="D34" s="2" t="s">
        <v>24</v>
      </c>
      <c r="E34" s="61">
        <f>E12</f>
        <v>254.39999999999998</v>
      </c>
      <c r="F34" s="4"/>
      <c r="G34" s="4"/>
      <c r="H34" s="4"/>
      <c r="I34" s="4"/>
      <c r="J34" s="4"/>
      <c r="K34" s="4">
        <f>($O$12*2/1000*365)*$E$34*F22</f>
        <v>22285.439999999995</v>
      </c>
      <c r="L34" s="4">
        <f t="shared" ref="L34:AD34" si="7">($O$12*2/1000*365)*$E$34*G22</f>
        <v>22731.148799999995</v>
      </c>
      <c r="M34" s="4">
        <f t="shared" si="7"/>
        <v>23185.771775999994</v>
      </c>
      <c r="N34" s="4">
        <f t="shared" si="7"/>
        <v>23649.487211519994</v>
      </c>
      <c r="O34" s="4">
        <f t="shared" si="7"/>
        <v>24122.476955750393</v>
      </c>
      <c r="P34" s="4">
        <f t="shared" si="7"/>
        <v>24604.926494865402</v>
      </c>
      <c r="Q34" s="4">
        <f t="shared" si="7"/>
        <v>25097.025024762712</v>
      </c>
      <c r="R34" s="4">
        <f t="shared" si="7"/>
        <v>25598.965525257961</v>
      </c>
      <c r="S34" s="4">
        <f t="shared" si="7"/>
        <v>26110.944835763123</v>
      </c>
      <c r="T34" s="4">
        <f t="shared" si="7"/>
        <v>26633.163732478384</v>
      </c>
      <c r="U34" s="4">
        <f t="shared" si="7"/>
        <v>27165.827007127955</v>
      </c>
      <c r="V34" s="4">
        <f t="shared" si="7"/>
        <v>27709.143547270509</v>
      </c>
      <c r="W34" s="4">
        <f t="shared" si="7"/>
        <v>28263.326418215922</v>
      </c>
      <c r="X34" s="4">
        <f t="shared" si="7"/>
        <v>28828.59294658024</v>
      </c>
      <c r="Y34" s="4">
        <f t="shared" si="7"/>
        <v>29405.164805511846</v>
      </c>
      <c r="Z34" s="4">
        <f t="shared" si="7"/>
        <v>29993.268101622074</v>
      </c>
      <c r="AA34" s="4">
        <f t="shared" si="7"/>
        <v>30593.133463654522</v>
      </c>
      <c r="AB34" s="4">
        <f t="shared" si="7"/>
        <v>31204.996132927616</v>
      </c>
      <c r="AC34" s="4">
        <f t="shared" si="7"/>
        <v>31829.096055586164</v>
      </c>
      <c r="AD34" s="4">
        <f t="shared" si="7"/>
        <v>32465.677976697887</v>
      </c>
      <c r="AE34" s="76"/>
      <c r="AF34" s="76"/>
      <c r="AG34" s="76"/>
      <c r="AH34" s="76"/>
      <c r="AI34" s="76"/>
    </row>
    <row r="35" spans="2:35" x14ac:dyDescent="0.4">
      <c r="B35" t="s">
        <v>80</v>
      </c>
      <c r="C35"/>
      <c r="D35" s="2" t="s">
        <v>24</v>
      </c>
      <c r="E35" s="61">
        <f>E12</f>
        <v>254.39999999999998</v>
      </c>
      <c r="F35" s="4">
        <f>$E$35*(F27-($O$12*$O$13/1000*365))</f>
        <v>36455.519999999997</v>
      </c>
      <c r="G35" s="4">
        <f t="shared" ref="G35:AD35" si="8">$E$35*(G27-($O$12*$O$13/1000*365))</f>
        <v>36252.954000000005</v>
      </c>
      <c r="H35" s="4">
        <f t="shared" si="8"/>
        <v>36050.894414999995</v>
      </c>
      <c r="I35" s="4">
        <f t="shared" si="8"/>
        <v>35849.339978962504</v>
      </c>
      <c r="J35" s="4">
        <f t="shared" si="8"/>
        <v>35648.289429015109</v>
      </c>
      <c r="K35" s="4">
        <f t="shared" si="8"/>
        <v>35447.741505442566</v>
      </c>
      <c r="L35" s="4">
        <f t="shared" si="8"/>
        <v>35247.694951678968</v>
      </c>
      <c r="M35" s="4">
        <f t="shared" si="8"/>
        <v>35048.148514299777</v>
      </c>
      <c r="N35" s="4">
        <f t="shared" si="8"/>
        <v>34849.100943014033</v>
      </c>
      <c r="O35" s="4">
        <f t="shared" si="8"/>
        <v>34650.550990656513</v>
      </c>
      <c r="P35" s="4">
        <f t="shared" si="8"/>
        <v>34452.497413179874</v>
      </c>
      <c r="Q35" s="4">
        <f t="shared" si="8"/>
        <v>34254.938969646915</v>
      </c>
      <c r="R35" s="4">
        <f t="shared" si="8"/>
        <v>34057.874422222798</v>
      </c>
      <c r="S35" s="4">
        <f t="shared" si="8"/>
        <v>33861.302536167248</v>
      </c>
      <c r="T35" s="4">
        <f t="shared" si="8"/>
        <v>33665.222079826832</v>
      </c>
      <c r="U35" s="4">
        <f t="shared" si="8"/>
        <v>33469.631824627271</v>
      </c>
      <c r="V35" s="4">
        <f t="shared" si="8"/>
        <v>33274.530545065711</v>
      </c>
      <c r="W35" s="4">
        <f t="shared" si="8"/>
        <v>33079.917018703047</v>
      </c>
      <c r="X35" s="4">
        <f t="shared" si="8"/>
        <v>32885.790026156297</v>
      </c>
      <c r="Y35" s="4">
        <f t="shared" si="8"/>
        <v>32692.148351090906</v>
      </c>
      <c r="Z35" s="4">
        <f t="shared" si="8"/>
        <v>32498.990780213189</v>
      </c>
      <c r="AA35" s="4">
        <f t="shared" si="8"/>
        <v>32306.316103262659</v>
      </c>
      <c r="AB35" s="4">
        <f t="shared" si="8"/>
        <v>32114.123113004509</v>
      </c>
      <c r="AC35" s="4">
        <f t="shared" si="8"/>
        <v>31922.410605221998</v>
      </c>
      <c r="AD35" s="4">
        <f t="shared" si="8"/>
        <v>31731.177378708948</v>
      </c>
      <c r="AE35" s="77"/>
      <c r="AF35" s="77"/>
      <c r="AG35" s="77"/>
      <c r="AH35" s="77"/>
      <c r="AI35" s="77"/>
    </row>
    <row r="36" spans="2:35" x14ac:dyDescent="0.4">
      <c r="B36" s="14" t="s">
        <v>38</v>
      </c>
      <c r="C36"/>
      <c r="E36" s="18"/>
      <c r="F36" s="80">
        <f>SUM(F32:F35)</f>
        <v>58055.519999999997</v>
      </c>
      <c r="G36" s="80">
        <f>SUM(G32:G35)</f>
        <v>57852.954000000005</v>
      </c>
      <c r="H36" s="80">
        <f>SUM(H32:H35)</f>
        <v>57650.894414999995</v>
      </c>
      <c r="I36" s="80">
        <f>SUM(I32:I35)</f>
        <v>57449.339978962504</v>
      </c>
      <c r="J36" s="80">
        <f>SUM(J32:J35)</f>
        <v>57248.289429015109</v>
      </c>
      <c r="K36" s="80">
        <f>SUM(K32:K35)</f>
        <v>62113.181505442561</v>
      </c>
      <c r="L36" s="80">
        <f>SUM(L32:L35)</f>
        <v>62446.443751678962</v>
      </c>
      <c r="M36" s="80">
        <f>SUM(M32:M35)</f>
        <v>62790.872290299769</v>
      </c>
      <c r="N36" s="80">
        <f>SUM(N32:N35)</f>
        <v>63146.679194534023</v>
      </c>
      <c r="O36" s="80">
        <f>SUM(O32:O35)</f>
        <v>63514.080807206905</v>
      </c>
      <c r="P36" s="80">
        <f>SUM(P32:P35)</f>
        <v>63893.297826061273</v>
      </c>
      <c r="Q36" s="80">
        <f>SUM(Q32:Q35)</f>
        <v>64284.555390785943</v>
      </c>
      <c r="R36" s="80">
        <f>SUM(R32:R35)</f>
        <v>64688.083171784601</v>
      </c>
      <c r="S36" s="80">
        <f>SUM(S32:S35)</f>
        <v>65104.115460720292</v>
      </c>
      <c r="T36" s="80">
        <f>SUM(T32:T35)</f>
        <v>65532.891262870937</v>
      </c>
      <c r="U36" s="80">
        <f>SUM(U32:U35)</f>
        <v>65974.654391332268</v>
      </c>
      <c r="V36" s="80">
        <f>SUM(V32:V35)</f>
        <v>66429.653563104803</v>
      </c>
      <c r="W36" s="80">
        <f>SUM(W32:W35)</f>
        <v>66898.142497102919</v>
      </c>
      <c r="X36" s="80">
        <f>SUM(X32:X35)</f>
        <v>67380.380014124166</v>
      </c>
      <c r="Y36" s="80">
        <f>SUM(Y32:Y35)</f>
        <v>67876.630138818131</v>
      </c>
      <c r="Z36" s="80">
        <f>SUM(Z32:Z35)</f>
        <v>68387.162203694956</v>
      </c>
      <c r="AA36" s="80">
        <f>SUM(AA32:AA35)</f>
        <v>68912.250955214055</v>
      </c>
      <c r="AB36" s="80">
        <f>SUM(AB32:AB35)</f>
        <v>69452.176661994949</v>
      </c>
      <c r="AC36" s="80">
        <f>SUM(AC32:AC35)</f>
        <v>70007.225225192233</v>
      </c>
      <c r="AD36" s="80">
        <f>SUM(AD32:AD35)</f>
        <v>70577.688291078593</v>
      </c>
      <c r="AE36" s="79"/>
      <c r="AF36" s="79"/>
      <c r="AG36" s="79"/>
      <c r="AH36" s="79"/>
      <c r="AI36" s="79"/>
    </row>
    <row r="37" spans="2:35" x14ac:dyDescent="0.4">
      <c r="E37" s="2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76"/>
      <c r="AA37" s="76"/>
      <c r="AB37" s="76"/>
      <c r="AC37" s="76"/>
      <c r="AD37" s="76"/>
      <c r="AE37" s="76"/>
      <c r="AF37" s="76"/>
      <c r="AG37" s="76"/>
      <c r="AH37" s="76"/>
      <c r="AI37" s="76"/>
    </row>
    <row r="38" spans="2:35" x14ac:dyDescent="0.4">
      <c r="B38" t="s">
        <v>81</v>
      </c>
      <c r="D38" s="2" t="s">
        <v>82</v>
      </c>
      <c r="E38" s="2"/>
      <c r="F38" s="4">
        <f>-SUM($J$8:$J$9)*F25*F22</f>
        <v>-4125</v>
      </c>
      <c r="G38" s="4">
        <f>-SUM($J$8:$J$9)*G25*G22</f>
        <v>-4207.5</v>
      </c>
      <c r="H38" s="4">
        <f>-SUM($J$8:$J$9)*H25*H22</f>
        <v>-4291.6499999999996</v>
      </c>
      <c r="I38" s="4">
        <f>-SUM($J$8:$J$9)*I25*I22</f>
        <v>-4377.4829999999993</v>
      </c>
      <c r="J38" s="4">
        <f>-SUM($J$8:$J$9)*J25*J22</f>
        <v>-4465.0326599999999</v>
      </c>
      <c r="K38" s="4">
        <f>-SUM($J$8:$J$9)*K25*K22</f>
        <v>-4554.3333131999998</v>
      </c>
      <c r="L38" s="4">
        <f>-SUM($J$8:$J$9)*L25*L22</f>
        <v>-4645.4199794639999</v>
      </c>
      <c r="M38" s="4">
        <f>-SUM($J$8:$J$9)*M25*M22</f>
        <v>-4738.3283790532796</v>
      </c>
      <c r="N38" s="4">
        <f>-SUM($J$8:$J$9)*N25*N22</f>
        <v>-4833.0949466343454</v>
      </c>
      <c r="O38" s="4">
        <f>-SUM($J$8:$J$9)*O25*O22</f>
        <v>-4929.7568455670325</v>
      </c>
      <c r="P38" s="4">
        <f>-SUM($J$8:$J$9)*P25*P22</f>
        <v>-5028.3519824783734</v>
      </c>
      <c r="Q38" s="4">
        <f>-SUM($J$8:$J$9)*Q25*Q22</f>
        <v>-5128.9190221279396</v>
      </c>
      <c r="R38" s="4">
        <f>-SUM($J$8:$J$9)*R25*R22</f>
        <v>-5231.4974025704996</v>
      </c>
      <c r="S38" s="4">
        <f>-SUM($J$8:$J$9)*S25*S22</f>
        <v>-5336.1273506219086</v>
      </c>
      <c r="T38" s="4">
        <f>-SUM($J$8:$J$9)*T25*T22</f>
        <v>-5442.8498976343481</v>
      </c>
      <c r="U38" s="4">
        <f>-SUM($J$8:$J$9)*U25*U22</f>
        <v>-5551.7068955870327</v>
      </c>
      <c r="V38" s="4">
        <f>-SUM($J$8:$J$9)*V25*V22</f>
        <v>-5662.7410334987744</v>
      </c>
      <c r="W38" s="4">
        <f>-SUM($J$8:$J$9)*W25*W22</f>
        <v>-5775.9958541687511</v>
      </c>
      <c r="X38" s="4">
        <f>-SUM($J$8:$J$9)*X25*X22</f>
        <v>-5891.515771252125</v>
      </c>
      <c r="Y38" s="4">
        <f>-SUM($J$8:$J$9)*Y25*Y22</f>
        <v>-6009.3460866771675</v>
      </c>
      <c r="Z38" s="76">
        <f>-SUM($J$8:$J$9)*Z25*Z22</f>
        <v>-6129.5330084107109</v>
      </c>
      <c r="AA38" s="76">
        <f>-SUM($J$8:$J$9)*AA25*AA22</f>
        <v>-6252.1236685789254</v>
      </c>
      <c r="AB38" s="76">
        <f>-SUM($J$8:$J$9)*AB25*AB22</f>
        <v>-6377.1661419505035</v>
      </c>
      <c r="AC38" s="76">
        <f>-SUM($J$8:$J$9)*AC25*AC22</f>
        <v>-6504.7094647895128</v>
      </c>
      <c r="AD38" s="76">
        <f>-SUM($J$8:$J$9)*AD25*AD22</f>
        <v>-6634.8036540853036</v>
      </c>
      <c r="AE38" s="76"/>
      <c r="AF38" s="76"/>
      <c r="AG38" s="76"/>
      <c r="AH38" s="76"/>
      <c r="AI38" s="76"/>
    </row>
    <row r="39" spans="2:35" x14ac:dyDescent="0.4">
      <c r="B39" t="s">
        <v>83</v>
      </c>
      <c r="D39" s="2" t="s">
        <v>84</v>
      </c>
      <c r="E39" s="2"/>
      <c r="F39" s="4">
        <f>-($O$16)*F25*F22</f>
        <v>-5000</v>
      </c>
      <c r="G39" s="4">
        <f>-($O$16)*G25*G22</f>
        <v>-5100</v>
      </c>
      <c r="H39" s="4">
        <f>-($O$16)*H25*H22</f>
        <v>-5202</v>
      </c>
      <c r="I39" s="4">
        <f>-($O$16)*I25*I22</f>
        <v>-5306.04</v>
      </c>
      <c r="J39" s="4">
        <f>-($O$16)*J25*J22</f>
        <v>-5412.1607999999997</v>
      </c>
      <c r="K39" s="4">
        <f>-($O$16)*K25*K22</f>
        <v>-5520.4040160000004</v>
      </c>
      <c r="L39" s="4">
        <f>-($O$16)*L25*L22</f>
        <v>-5630.8120963199999</v>
      </c>
      <c r="M39" s="4">
        <f>-($O$16)*M25*M22</f>
        <v>-5743.4283382463991</v>
      </c>
      <c r="N39" s="4">
        <f>-($O$16)*N25*N22</f>
        <v>-5858.2969050113279</v>
      </c>
      <c r="O39" s="4">
        <f>-($O$16)*O25*O22</f>
        <v>-5975.4628431115543</v>
      </c>
      <c r="P39" s="4">
        <f>-($O$16)*P25*P22</f>
        <v>-6094.9720999737856</v>
      </c>
      <c r="Q39" s="4">
        <f>-($O$16)*Q25*Q22</f>
        <v>-6216.8715419732598</v>
      </c>
      <c r="R39" s="4">
        <f>-($O$16)*R25*R22</f>
        <v>-6341.2089728127266</v>
      </c>
      <c r="S39" s="4">
        <f>-($O$16)*S25*S22</f>
        <v>-6468.0331522689803</v>
      </c>
      <c r="T39" s="4">
        <f>-($O$16)*T25*T22</f>
        <v>-6597.3938153143608</v>
      </c>
      <c r="U39" s="4">
        <f>-($O$16)*U25*U22</f>
        <v>-6729.3416916206461</v>
      </c>
      <c r="V39" s="4">
        <f>-($O$16)*V25*V22</f>
        <v>-6863.9285254530605</v>
      </c>
      <c r="W39" s="4">
        <f>-($O$16)*W25*W22</f>
        <v>-7001.2070959621224</v>
      </c>
      <c r="X39" s="4">
        <f>-($O$16)*X25*X22</f>
        <v>-7141.231237881364</v>
      </c>
      <c r="Y39" s="4">
        <f>-($O$16)*Y25*Y22</f>
        <v>-7284.0558626389902</v>
      </c>
      <c r="Z39" s="4">
        <f>-($O$16)*Z25*Z22</f>
        <v>-7429.7369798917716</v>
      </c>
      <c r="AA39" s="4">
        <f>-($O$16)*AA25*AA22</f>
        <v>-7578.3317194896063</v>
      </c>
      <c r="AB39" s="4">
        <f>-($O$16)*AB25*AB22</f>
        <v>-7729.8983538793982</v>
      </c>
      <c r="AC39" s="4">
        <f>-($O$16)*AC25*AC22</f>
        <v>-7884.4963209569851</v>
      </c>
      <c r="AD39" s="4">
        <f>-($O$16)*AD25*AD22</f>
        <v>-8042.1862473761248</v>
      </c>
      <c r="AE39" s="77"/>
      <c r="AF39" s="77"/>
      <c r="AG39" s="77"/>
      <c r="AH39" s="77"/>
      <c r="AI39" s="77"/>
    </row>
    <row r="40" spans="2:35" x14ac:dyDescent="0.4">
      <c r="B40" s="14" t="s">
        <v>39</v>
      </c>
      <c r="C40" s="33"/>
      <c r="D40" s="33"/>
      <c r="E40" s="43"/>
      <c r="F40" s="81">
        <f>SUM(F36:F39)</f>
        <v>48930.52</v>
      </c>
      <c r="G40" s="81">
        <f t="shared" ref="G40:AD40" si="9">SUM(G36:G39)</f>
        <v>48545.454000000005</v>
      </c>
      <c r="H40" s="81">
        <f t="shared" si="9"/>
        <v>48157.244414999994</v>
      </c>
      <c r="I40" s="81">
        <f t="shared" si="9"/>
        <v>47765.816978962503</v>
      </c>
      <c r="J40" s="81">
        <f t="shared" si="9"/>
        <v>47371.095969015114</v>
      </c>
      <c r="K40" s="81">
        <f t="shared" si="9"/>
        <v>52038.444176242563</v>
      </c>
      <c r="L40" s="81">
        <f t="shared" si="9"/>
        <v>52170.211675894963</v>
      </c>
      <c r="M40" s="81">
        <f t="shared" si="9"/>
        <v>52309.11557300009</v>
      </c>
      <c r="N40" s="81">
        <f t="shared" si="9"/>
        <v>52455.287342888347</v>
      </c>
      <c r="O40" s="81">
        <f t="shared" si="9"/>
        <v>52608.861118528315</v>
      </c>
      <c r="P40" s="81">
        <f t="shared" si="9"/>
        <v>52769.973743609116</v>
      </c>
      <c r="Q40" s="81">
        <f t="shared" si="9"/>
        <v>52938.764826684739</v>
      </c>
      <c r="R40" s="81">
        <f t="shared" si="9"/>
        <v>53115.376796401375</v>
      </c>
      <c r="S40" s="81">
        <f t="shared" si="9"/>
        <v>53299.954957829403</v>
      </c>
      <c r="T40" s="81">
        <f t="shared" si="9"/>
        <v>53492.647549922229</v>
      </c>
      <c r="U40" s="81">
        <f t="shared" si="9"/>
        <v>53693.605804124585</v>
      </c>
      <c r="V40" s="81">
        <f t="shared" si="9"/>
        <v>53902.984004152968</v>
      </c>
      <c r="W40" s="81">
        <f t="shared" si="9"/>
        <v>54120.939546972048</v>
      </c>
      <c r="X40" s="81">
        <f t="shared" si="9"/>
        <v>54347.633004990676</v>
      </c>
      <c r="Y40" s="81">
        <f t="shared" si="9"/>
        <v>54583.228189501977</v>
      </c>
      <c r="Z40" s="81">
        <f t="shared" si="9"/>
        <v>54827.892215392472</v>
      </c>
      <c r="AA40" s="81">
        <f t="shared" si="9"/>
        <v>55081.79556714552</v>
      </c>
      <c r="AB40" s="81">
        <f t="shared" si="9"/>
        <v>55345.112166165047</v>
      </c>
      <c r="AC40" s="81">
        <f t="shared" si="9"/>
        <v>55618.019439445736</v>
      </c>
      <c r="AD40" s="81">
        <f t="shared" si="9"/>
        <v>55900.698389617159</v>
      </c>
      <c r="AE40" s="81"/>
      <c r="AF40" s="38"/>
      <c r="AG40" s="38"/>
      <c r="AH40" s="38"/>
      <c r="AI40" s="38"/>
    </row>
    <row r="41" spans="2:35" x14ac:dyDescent="0.4">
      <c r="B41" s="14"/>
      <c r="C41" s="33"/>
      <c r="D41" s="33"/>
      <c r="E41" s="43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</row>
    <row r="42" spans="2:35" x14ac:dyDescent="0.4">
      <c r="B42" t="s">
        <v>40</v>
      </c>
      <c r="E42" s="10"/>
      <c r="F42" s="19">
        <f>+F64</f>
        <v>-153187</v>
      </c>
      <c r="G42" s="19">
        <f t="shared" ref="G42:AD42" si="10">+G64</f>
        <v>-245099.2</v>
      </c>
      <c r="H42" s="19">
        <f t="shared" si="10"/>
        <v>-147059.51999999999</v>
      </c>
      <c r="I42" s="19">
        <f t="shared" si="10"/>
        <v>-88235.712</v>
      </c>
      <c r="J42" s="19">
        <f t="shared" si="10"/>
        <v>-88235.712</v>
      </c>
      <c r="K42" s="19">
        <f t="shared" si="10"/>
        <v>-44117.856</v>
      </c>
      <c r="L42" s="19">
        <f t="shared" si="10"/>
        <v>0</v>
      </c>
      <c r="M42" s="19">
        <f t="shared" si="10"/>
        <v>0</v>
      </c>
      <c r="N42" s="19">
        <f t="shared" si="10"/>
        <v>0</v>
      </c>
      <c r="O42" s="19">
        <f t="shared" si="10"/>
        <v>0</v>
      </c>
      <c r="P42" s="19">
        <f t="shared" si="10"/>
        <v>0</v>
      </c>
      <c r="Q42" s="19">
        <f t="shared" si="10"/>
        <v>0</v>
      </c>
      <c r="R42" s="19">
        <f t="shared" si="10"/>
        <v>0</v>
      </c>
      <c r="S42" s="19">
        <f t="shared" si="10"/>
        <v>0</v>
      </c>
      <c r="T42" s="19">
        <f t="shared" si="10"/>
        <v>0</v>
      </c>
      <c r="U42" s="19">
        <f t="shared" si="10"/>
        <v>0</v>
      </c>
      <c r="V42" s="19">
        <f t="shared" si="10"/>
        <v>0</v>
      </c>
      <c r="W42" s="19">
        <f t="shared" si="10"/>
        <v>0</v>
      </c>
      <c r="X42" s="19">
        <f t="shared" si="10"/>
        <v>0</v>
      </c>
      <c r="Y42" s="19">
        <f t="shared" si="10"/>
        <v>0</v>
      </c>
      <c r="Z42" s="19">
        <f t="shared" si="10"/>
        <v>0</v>
      </c>
      <c r="AA42" s="19">
        <f t="shared" si="10"/>
        <v>0</v>
      </c>
      <c r="AB42" s="19">
        <f t="shared" si="10"/>
        <v>0</v>
      </c>
      <c r="AC42" s="19">
        <f t="shared" si="10"/>
        <v>0</v>
      </c>
      <c r="AD42" s="19">
        <f t="shared" si="10"/>
        <v>0</v>
      </c>
      <c r="AE42" s="19"/>
      <c r="AF42" s="19"/>
      <c r="AG42" s="19"/>
      <c r="AH42" s="19"/>
      <c r="AI42" s="19"/>
    </row>
    <row r="43" spans="2:35" x14ac:dyDescent="0.4">
      <c r="B43" s="14" t="s">
        <v>41</v>
      </c>
      <c r="C43" s="33"/>
      <c r="D43" s="33"/>
      <c r="E43" s="33"/>
      <c r="F43" s="45">
        <f>SUM(F40:F42)</f>
        <v>-104256.48000000001</v>
      </c>
      <c r="G43" s="45">
        <f t="shared" ref="G43:AD43" si="11">SUM(G40:G42)</f>
        <v>-196553.74600000001</v>
      </c>
      <c r="H43" s="45">
        <f t="shared" si="11"/>
        <v>-98902.275584999996</v>
      </c>
      <c r="I43" s="45">
        <f t="shared" si="11"/>
        <v>-40469.895021037497</v>
      </c>
      <c r="J43" s="45">
        <f t="shared" si="11"/>
        <v>-40864.616030984886</v>
      </c>
      <c r="K43" s="45">
        <f t="shared" si="11"/>
        <v>7920.5881762425633</v>
      </c>
      <c r="L43" s="45">
        <f t="shared" si="11"/>
        <v>52170.211675894963</v>
      </c>
      <c r="M43" s="45">
        <f t="shared" si="11"/>
        <v>52309.11557300009</v>
      </c>
      <c r="N43" s="45">
        <f t="shared" si="11"/>
        <v>52455.287342888347</v>
      </c>
      <c r="O43" s="45">
        <f t="shared" si="11"/>
        <v>52608.861118528315</v>
      </c>
      <c r="P43" s="45">
        <f t="shared" si="11"/>
        <v>52769.973743609116</v>
      </c>
      <c r="Q43" s="45">
        <f t="shared" si="11"/>
        <v>52938.764826684739</v>
      </c>
      <c r="R43" s="45">
        <f t="shared" si="11"/>
        <v>53115.376796401375</v>
      </c>
      <c r="S43" s="45">
        <f t="shared" si="11"/>
        <v>53299.954957829403</v>
      </c>
      <c r="T43" s="45">
        <f t="shared" si="11"/>
        <v>53492.647549922229</v>
      </c>
      <c r="U43" s="45">
        <f t="shared" si="11"/>
        <v>53693.605804124585</v>
      </c>
      <c r="V43" s="45">
        <f t="shared" si="11"/>
        <v>53902.984004152968</v>
      </c>
      <c r="W43" s="45">
        <f t="shared" si="11"/>
        <v>54120.939546972048</v>
      </c>
      <c r="X43" s="45">
        <f t="shared" si="11"/>
        <v>54347.633004990676</v>
      </c>
      <c r="Y43" s="45">
        <f t="shared" si="11"/>
        <v>54583.228189501977</v>
      </c>
      <c r="Z43" s="78">
        <f t="shared" si="11"/>
        <v>54827.892215392472</v>
      </c>
      <c r="AA43" s="78">
        <f t="shared" si="11"/>
        <v>55081.79556714552</v>
      </c>
      <c r="AB43" s="78">
        <f t="shared" si="11"/>
        <v>55345.112166165047</v>
      </c>
      <c r="AC43" s="78">
        <f t="shared" si="11"/>
        <v>55618.019439445736</v>
      </c>
      <c r="AD43" s="78">
        <f t="shared" si="11"/>
        <v>55900.698389617159</v>
      </c>
      <c r="AE43" s="78"/>
      <c r="AF43" s="78"/>
      <c r="AG43" s="78"/>
      <c r="AH43" s="78"/>
      <c r="AI43" s="78"/>
    </row>
    <row r="44" spans="2:35" x14ac:dyDescent="0.4">
      <c r="E44" s="2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79"/>
      <c r="AA44" s="79"/>
      <c r="AB44" s="79"/>
      <c r="AC44" s="79"/>
      <c r="AD44" s="79"/>
      <c r="AE44" s="79"/>
      <c r="AF44" s="79"/>
      <c r="AG44" s="79"/>
      <c r="AH44" s="79"/>
      <c r="AI44" s="79"/>
    </row>
    <row r="45" spans="2:35" x14ac:dyDescent="0.4">
      <c r="B45" t="s">
        <v>42</v>
      </c>
      <c r="E45" s="47">
        <f>J16</f>
        <v>0.35</v>
      </c>
      <c r="F45" s="13">
        <f>-F43*$E$45</f>
        <v>36489.768000000004</v>
      </c>
      <c r="G45" s="13">
        <f t="shared" ref="G45:AD45" si="12">-G43*$E$45</f>
        <v>68793.811100000006</v>
      </c>
      <c r="H45" s="13">
        <f t="shared" si="12"/>
        <v>34615.796454749994</v>
      </c>
      <c r="I45" s="13">
        <f t="shared" si="12"/>
        <v>14164.463257363122</v>
      </c>
      <c r="J45" s="13">
        <f t="shared" si="12"/>
        <v>14302.615610844708</v>
      </c>
      <c r="K45" s="13">
        <f t="shared" si="12"/>
        <v>-2772.2058616848972</v>
      </c>
      <c r="L45" s="13">
        <f t="shared" si="12"/>
        <v>-18259.574086563236</v>
      </c>
      <c r="M45" s="13">
        <f t="shared" si="12"/>
        <v>-18308.190450550032</v>
      </c>
      <c r="N45" s="13">
        <f t="shared" si="12"/>
        <v>-18359.35057001092</v>
      </c>
      <c r="O45" s="13">
        <f t="shared" si="12"/>
        <v>-18413.10139148491</v>
      </c>
      <c r="P45" s="13">
        <f t="shared" si="12"/>
        <v>-18469.490810263189</v>
      </c>
      <c r="Q45" s="13">
        <f t="shared" si="12"/>
        <v>-18528.567689339656</v>
      </c>
      <c r="R45" s="13">
        <f t="shared" si="12"/>
        <v>-18590.381878740482</v>
      </c>
      <c r="S45" s="13">
        <f t="shared" si="12"/>
        <v>-18654.984235240288</v>
      </c>
      <c r="T45" s="13">
        <f t="shared" si="12"/>
        <v>-18722.426642472779</v>
      </c>
      <c r="U45" s="13">
        <f t="shared" si="12"/>
        <v>-18792.762031443603</v>
      </c>
      <c r="V45" s="13">
        <f t="shared" si="12"/>
        <v>-18866.044401453539</v>
      </c>
      <c r="W45" s="13">
        <f t="shared" si="12"/>
        <v>-18942.328841440216</v>
      </c>
      <c r="X45" s="13">
        <f t="shared" si="12"/>
        <v>-19021.671551746735</v>
      </c>
      <c r="Y45" s="13">
        <f t="shared" si="12"/>
        <v>-19104.129866325689</v>
      </c>
      <c r="Z45" s="77">
        <f t="shared" si="12"/>
        <v>-19189.762275387366</v>
      </c>
      <c r="AA45" s="77">
        <f t="shared" si="12"/>
        <v>-19278.628448500931</v>
      </c>
      <c r="AB45" s="77">
        <f t="shared" si="12"/>
        <v>-19370.789258157765</v>
      </c>
      <c r="AC45" s="77">
        <f t="shared" si="12"/>
        <v>-19466.306803806005</v>
      </c>
      <c r="AD45" s="77">
        <f t="shared" si="12"/>
        <v>-19565.244436366003</v>
      </c>
      <c r="AE45" s="77"/>
      <c r="AF45" s="77"/>
      <c r="AG45" s="77"/>
      <c r="AH45" s="77"/>
      <c r="AI45" s="77"/>
    </row>
    <row r="46" spans="2:35" x14ac:dyDescent="0.4">
      <c r="B46" s="14" t="s">
        <v>43</v>
      </c>
      <c r="C46" s="33"/>
      <c r="D46" s="33"/>
      <c r="E46" s="33"/>
      <c r="F46" s="38">
        <f>+F40+F45</f>
        <v>85420.288</v>
      </c>
      <c r="G46" s="38">
        <f t="shared" ref="G46:AD46" si="13">+G40+G45</f>
        <v>117339.26510000002</v>
      </c>
      <c r="H46" s="38">
        <f t="shared" si="13"/>
        <v>82773.040869749995</v>
      </c>
      <c r="I46" s="38">
        <f t="shared" si="13"/>
        <v>61930.280236325627</v>
      </c>
      <c r="J46" s="38">
        <f t="shared" si="13"/>
        <v>61673.711579859824</v>
      </c>
      <c r="K46" s="38">
        <f t="shared" si="13"/>
        <v>49266.238314557668</v>
      </c>
      <c r="L46" s="38">
        <f t="shared" si="13"/>
        <v>33910.637589331731</v>
      </c>
      <c r="M46" s="38">
        <f t="shared" si="13"/>
        <v>34000.925122450062</v>
      </c>
      <c r="N46" s="38">
        <f t="shared" si="13"/>
        <v>34095.936772877423</v>
      </c>
      <c r="O46" s="38">
        <f t="shared" si="13"/>
        <v>34195.759727043405</v>
      </c>
      <c r="P46" s="38">
        <f t="shared" si="13"/>
        <v>34300.482933345927</v>
      </c>
      <c r="Q46" s="38">
        <f t="shared" si="13"/>
        <v>34410.19713734508</v>
      </c>
      <c r="R46" s="38">
        <f t="shared" si="13"/>
        <v>34524.994917660893</v>
      </c>
      <c r="S46" s="38">
        <f t="shared" si="13"/>
        <v>34644.970722589118</v>
      </c>
      <c r="T46" s="38">
        <f t="shared" si="13"/>
        <v>34770.220907449446</v>
      </c>
      <c r="U46" s="38">
        <f t="shared" si="13"/>
        <v>34900.843772680979</v>
      </c>
      <c r="V46" s="38">
        <f t="shared" si="13"/>
        <v>35036.939602699429</v>
      </c>
      <c r="W46" s="38">
        <f t="shared" si="13"/>
        <v>35178.610705531828</v>
      </c>
      <c r="X46" s="38">
        <f t="shared" si="13"/>
        <v>35325.961453243945</v>
      </c>
      <c r="Y46" s="38">
        <f t="shared" si="13"/>
        <v>35479.098323176288</v>
      </c>
      <c r="Z46" s="38">
        <f t="shared" si="13"/>
        <v>35638.129940005107</v>
      </c>
      <c r="AA46" s="38">
        <f t="shared" si="13"/>
        <v>35803.167118644589</v>
      </c>
      <c r="AB46" s="38">
        <f t="shared" si="13"/>
        <v>35974.322908007278</v>
      </c>
      <c r="AC46" s="38">
        <f t="shared" si="13"/>
        <v>36151.712635639735</v>
      </c>
      <c r="AD46" s="38">
        <f t="shared" si="13"/>
        <v>36335.453953251155</v>
      </c>
      <c r="AE46" s="38"/>
      <c r="AF46" s="38"/>
      <c r="AG46" s="38"/>
      <c r="AH46" s="38"/>
      <c r="AI46" s="38"/>
    </row>
    <row r="47" spans="2:35" x14ac:dyDescent="0.4">
      <c r="E47" s="6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</row>
    <row r="48" spans="2:35" x14ac:dyDescent="0.4">
      <c r="B48" s="23" t="s">
        <v>3</v>
      </c>
      <c r="C48" s="24"/>
      <c r="D48" s="24"/>
      <c r="E48" s="24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</row>
    <row r="49" spans="2:35" x14ac:dyDescent="0.4">
      <c r="E49" s="6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</row>
    <row r="50" spans="2:35" x14ac:dyDescent="0.4">
      <c r="B50" s="14" t="s">
        <v>44</v>
      </c>
      <c r="E50" s="10">
        <f>-(J7+O15)</f>
        <v>-901100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</row>
    <row r="51" spans="2:35" x14ac:dyDescent="0.4">
      <c r="B51" t="s">
        <v>45</v>
      </c>
      <c r="E51" s="10"/>
      <c r="F51" s="4">
        <f>+E50*-$J$14*$J$15</f>
        <v>270330</v>
      </c>
    </row>
    <row r="52" spans="2:35" x14ac:dyDescent="0.4">
      <c r="B52" t="s">
        <v>43</v>
      </c>
      <c r="E52" s="11"/>
      <c r="F52" s="19">
        <f>+F46</f>
        <v>85420.288</v>
      </c>
      <c r="G52" s="19">
        <f t="shared" ref="G52:AD52" si="14">+G46</f>
        <v>117339.26510000002</v>
      </c>
      <c r="H52" s="19">
        <f t="shared" si="14"/>
        <v>82773.040869749995</v>
      </c>
      <c r="I52" s="19">
        <f t="shared" si="14"/>
        <v>61930.280236325627</v>
      </c>
      <c r="J52" s="19">
        <f t="shared" si="14"/>
        <v>61673.711579859824</v>
      </c>
      <c r="K52" s="19">
        <f t="shared" si="14"/>
        <v>49266.238314557668</v>
      </c>
      <c r="L52" s="19">
        <f t="shared" si="14"/>
        <v>33910.637589331731</v>
      </c>
      <c r="M52" s="19">
        <f t="shared" si="14"/>
        <v>34000.925122450062</v>
      </c>
      <c r="N52" s="19">
        <f t="shared" si="14"/>
        <v>34095.936772877423</v>
      </c>
      <c r="O52" s="19">
        <f t="shared" si="14"/>
        <v>34195.759727043405</v>
      </c>
      <c r="P52" s="19">
        <f t="shared" si="14"/>
        <v>34300.482933345927</v>
      </c>
      <c r="Q52" s="19">
        <f t="shared" si="14"/>
        <v>34410.19713734508</v>
      </c>
      <c r="R52" s="19">
        <f t="shared" si="14"/>
        <v>34524.994917660893</v>
      </c>
      <c r="S52" s="19">
        <f t="shared" si="14"/>
        <v>34644.970722589118</v>
      </c>
      <c r="T52" s="19">
        <f t="shared" si="14"/>
        <v>34770.220907449446</v>
      </c>
      <c r="U52" s="19">
        <f t="shared" si="14"/>
        <v>34900.843772680979</v>
      </c>
      <c r="V52" s="19">
        <f t="shared" si="14"/>
        <v>35036.939602699429</v>
      </c>
      <c r="W52" s="19">
        <f t="shared" si="14"/>
        <v>35178.610705531828</v>
      </c>
      <c r="X52" s="19">
        <f t="shared" si="14"/>
        <v>35325.961453243945</v>
      </c>
      <c r="Y52" s="19">
        <f t="shared" si="14"/>
        <v>35479.098323176288</v>
      </c>
      <c r="Z52" s="19">
        <f t="shared" si="14"/>
        <v>35638.129940005107</v>
      </c>
      <c r="AA52" s="19">
        <f t="shared" si="14"/>
        <v>35803.167118644589</v>
      </c>
      <c r="AB52" s="19">
        <f t="shared" si="14"/>
        <v>35974.322908007278</v>
      </c>
      <c r="AC52" s="19">
        <f t="shared" si="14"/>
        <v>36151.712635639735</v>
      </c>
      <c r="AD52" s="19">
        <f t="shared" si="14"/>
        <v>36335.453953251155</v>
      </c>
      <c r="AE52" s="19"/>
      <c r="AF52" s="19"/>
      <c r="AG52" s="19"/>
      <c r="AH52" s="19"/>
      <c r="AI52" s="19"/>
    </row>
    <row r="53" spans="2:35" x14ac:dyDescent="0.4">
      <c r="B53" s="14" t="s">
        <v>46</v>
      </c>
      <c r="C53" s="33"/>
      <c r="D53" s="33"/>
      <c r="E53" s="42">
        <f>SUM(E50:E52)</f>
        <v>-901100</v>
      </c>
      <c r="F53" s="38">
        <f>SUM(F50:F52)</f>
        <v>355750.288</v>
      </c>
      <c r="G53" s="38">
        <f t="shared" ref="G53:AD53" si="15">SUM(G50:G52)</f>
        <v>117339.26510000002</v>
      </c>
      <c r="H53" s="38">
        <f t="shared" si="15"/>
        <v>82773.040869749995</v>
      </c>
      <c r="I53" s="38">
        <f t="shared" si="15"/>
        <v>61930.280236325627</v>
      </c>
      <c r="J53" s="38">
        <f t="shared" si="15"/>
        <v>61673.711579859824</v>
      </c>
      <c r="K53" s="38">
        <f t="shared" si="15"/>
        <v>49266.238314557668</v>
      </c>
      <c r="L53" s="38">
        <f t="shared" si="15"/>
        <v>33910.637589331731</v>
      </c>
      <c r="M53" s="38">
        <f t="shared" si="15"/>
        <v>34000.925122450062</v>
      </c>
      <c r="N53" s="38">
        <f t="shared" si="15"/>
        <v>34095.936772877423</v>
      </c>
      <c r="O53" s="38">
        <f t="shared" si="15"/>
        <v>34195.759727043405</v>
      </c>
      <c r="P53" s="38">
        <f t="shared" si="15"/>
        <v>34300.482933345927</v>
      </c>
      <c r="Q53" s="38">
        <f t="shared" si="15"/>
        <v>34410.19713734508</v>
      </c>
      <c r="R53" s="38">
        <f t="shared" si="15"/>
        <v>34524.994917660893</v>
      </c>
      <c r="S53" s="38">
        <f t="shared" si="15"/>
        <v>34644.970722589118</v>
      </c>
      <c r="T53" s="38">
        <f t="shared" si="15"/>
        <v>34770.220907449446</v>
      </c>
      <c r="U53" s="38">
        <f t="shared" si="15"/>
        <v>34900.843772680979</v>
      </c>
      <c r="V53" s="38">
        <f t="shared" si="15"/>
        <v>35036.939602699429</v>
      </c>
      <c r="W53" s="38">
        <f t="shared" si="15"/>
        <v>35178.610705531828</v>
      </c>
      <c r="X53" s="38">
        <f t="shared" si="15"/>
        <v>35325.961453243945</v>
      </c>
      <c r="Y53" s="38">
        <f t="shared" si="15"/>
        <v>35479.098323176288</v>
      </c>
      <c r="Z53" s="38">
        <f t="shared" si="15"/>
        <v>35638.129940005107</v>
      </c>
      <c r="AA53" s="38">
        <f t="shared" si="15"/>
        <v>35803.167118644589</v>
      </c>
      <c r="AB53" s="38">
        <f t="shared" si="15"/>
        <v>35974.322908007278</v>
      </c>
      <c r="AC53" s="38">
        <f t="shared" si="15"/>
        <v>36151.712635639735</v>
      </c>
      <c r="AD53" s="38">
        <f t="shared" si="15"/>
        <v>36335.453953251155</v>
      </c>
      <c r="AE53" s="38"/>
      <c r="AF53" s="38"/>
      <c r="AG53" s="38"/>
      <c r="AH53" s="38"/>
      <c r="AI53" s="38"/>
    </row>
    <row r="54" spans="2:35" x14ac:dyDescent="0.4">
      <c r="B54" s="48" t="s">
        <v>47</v>
      </c>
      <c r="C54" s="49"/>
      <c r="D54" s="49"/>
      <c r="E54" s="58"/>
      <c r="F54" s="50">
        <f>+(SUM($E$53:F53)&lt;0)*1</f>
        <v>1</v>
      </c>
      <c r="G54" s="50">
        <f>+(SUM($E$53:G53)&lt;0)*1</f>
        <v>1</v>
      </c>
      <c r="H54" s="50">
        <f>+(SUM($E$53:H53)&lt;0)*1</f>
        <v>1</v>
      </c>
      <c r="I54" s="50">
        <f>+(SUM($E$53:I53)&lt;0)*1</f>
        <v>1</v>
      </c>
      <c r="J54" s="50">
        <f>+(SUM($E$53:J53)&lt;0)*1</f>
        <v>1</v>
      </c>
      <c r="K54" s="50">
        <f>+(SUM($E$53:K53)&lt;0)*1</f>
        <v>1</v>
      </c>
      <c r="L54" s="50">
        <f>+(SUM($E$53:L53)&lt;0)*1</f>
        <v>1</v>
      </c>
      <c r="M54" s="50">
        <f>+(SUM($E$53:M53)&lt;0)*1</f>
        <v>1</v>
      </c>
      <c r="N54" s="50">
        <f>+(SUM($E$53:N53)&lt;0)*1</f>
        <v>1</v>
      </c>
      <c r="O54" s="50">
        <f>+(SUM($E$53:O53)&lt;0)*1</f>
        <v>1</v>
      </c>
      <c r="P54" s="50">
        <f>+(SUM($E$53:P53)&lt;0)*1</f>
        <v>1</v>
      </c>
      <c r="Q54" s="50">
        <f>+(SUM($E$53:Q53)&lt;0)*1</f>
        <v>0</v>
      </c>
      <c r="R54" s="50">
        <f>+(SUM($E$53:R53)&lt;0)*1</f>
        <v>0</v>
      </c>
      <c r="S54" s="50">
        <f>+(SUM($E$53:S53)&lt;0)*1</f>
        <v>0</v>
      </c>
      <c r="T54" s="50">
        <f>+(SUM($E$53:T53)&lt;0)*1</f>
        <v>0</v>
      </c>
      <c r="U54" s="50">
        <f>+(SUM($E$53:U53)&lt;0)*1</f>
        <v>0</v>
      </c>
      <c r="V54" s="50">
        <f>+(SUM($E$53:V53)&lt;0)*1</f>
        <v>0</v>
      </c>
      <c r="W54" s="50">
        <f>+(SUM($E$53:W53)&lt;0)*1</f>
        <v>0</v>
      </c>
      <c r="X54" s="50">
        <f>+(SUM($E$53:X53)&lt;0)*1</f>
        <v>0</v>
      </c>
      <c r="Y54" s="50">
        <f>+(SUM($E$53:Y53)&lt;0)*1</f>
        <v>0</v>
      </c>
      <c r="Z54" s="50">
        <f>+(SUM($E$53:Z53)&lt;0)*1</f>
        <v>0</v>
      </c>
      <c r="AA54" s="50">
        <f>+(SUM($E$53:AA53)&lt;0)*1</f>
        <v>0</v>
      </c>
      <c r="AB54" s="50">
        <f>+(SUM($E$53:AB53)&lt;0)*1</f>
        <v>0</v>
      </c>
      <c r="AC54" s="50">
        <f>+(SUM($E$53:AC53)&lt;0)*1</f>
        <v>0</v>
      </c>
      <c r="AD54" s="50">
        <f>+(SUM($E$53:AD53)&lt;0)*1</f>
        <v>0</v>
      </c>
      <c r="AE54" s="50"/>
      <c r="AF54" s="50"/>
      <c r="AG54" s="50"/>
      <c r="AH54" s="50"/>
      <c r="AI54" s="50"/>
    </row>
    <row r="55" spans="2:35" x14ac:dyDescent="0.4">
      <c r="B55" s="14"/>
      <c r="C55" s="33"/>
      <c r="D55" s="33"/>
      <c r="E55" s="42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</row>
    <row r="56" spans="2:35" x14ac:dyDescent="0.4">
      <c r="B56" s="51" t="s">
        <v>48</v>
      </c>
      <c r="C56" s="52"/>
      <c r="D56" s="52"/>
      <c r="E56" s="53">
        <f>+IRR(E53:AI53)</f>
        <v>6.2368025644197855E-2</v>
      </c>
    </row>
    <row r="57" spans="2:35" x14ac:dyDescent="0.4">
      <c r="B57" s="57"/>
      <c r="C57" s="33"/>
      <c r="D57" s="33"/>
      <c r="E57" s="59"/>
    </row>
    <row r="58" spans="2:35" x14ac:dyDescent="0.4">
      <c r="B58" s="54" t="s">
        <v>16</v>
      </c>
      <c r="C58" s="55"/>
      <c r="D58" s="55"/>
      <c r="E58" s="56">
        <f>+SUM(F54:AI54)+1</f>
        <v>12</v>
      </c>
    </row>
    <row r="59" spans="2:35" x14ac:dyDescent="0.4">
      <c r="E59" s="10"/>
    </row>
    <row r="60" spans="2:35" x14ac:dyDescent="0.4">
      <c r="B60" s="23" t="s">
        <v>40</v>
      </c>
      <c r="C60" s="24"/>
      <c r="D60" s="24"/>
      <c r="E60" s="24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</row>
    <row r="61" spans="2:35" x14ac:dyDescent="0.4">
      <c r="E61" s="10"/>
    </row>
    <row r="62" spans="2:35" x14ac:dyDescent="0.4">
      <c r="B62" s="32" t="s">
        <v>49</v>
      </c>
      <c r="C62" s="21"/>
      <c r="D62" s="21"/>
      <c r="E62" s="11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</row>
    <row r="63" spans="2:35" x14ac:dyDescent="0.4">
      <c r="B63" t="s">
        <v>50</v>
      </c>
      <c r="E63" s="10"/>
      <c r="F63" s="4">
        <f>E65</f>
        <v>765935</v>
      </c>
      <c r="G63" s="4">
        <f t="shared" ref="G63:AD63" si="16">+F65</f>
        <v>612748</v>
      </c>
      <c r="H63" s="4">
        <f t="shared" si="16"/>
        <v>367648.8</v>
      </c>
      <c r="I63" s="4">
        <f t="shared" si="16"/>
        <v>220589.28</v>
      </c>
      <c r="J63" s="4">
        <f t="shared" si="16"/>
        <v>132353.568</v>
      </c>
      <c r="K63" s="4">
        <f t="shared" si="16"/>
        <v>44117.856</v>
      </c>
      <c r="L63" s="4">
        <f t="shared" si="16"/>
        <v>0</v>
      </c>
      <c r="M63" s="4">
        <f t="shared" si="16"/>
        <v>0</v>
      </c>
      <c r="N63" s="4">
        <f t="shared" si="16"/>
        <v>0</v>
      </c>
      <c r="O63" s="4">
        <f t="shared" si="16"/>
        <v>0</v>
      </c>
      <c r="P63" s="4">
        <f t="shared" si="16"/>
        <v>0</v>
      </c>
      <c r="Q63" s="4">
        <f t="shared" si="16"/>
        <v>0</v>
      </c>
      <c r="R63" s="4">
        <f t="shared" si="16"/>
        <v>0</v>
      </c>
      <c r="S63" s="4">
        <f t="shared" si="16"/>
        <v>0</v>
      </c>
      <c r="T63" s="4">
        <f t="shared" si="16"/>
        <v>0</v>
      </c>
      <c r="U63" s="4">
        <f t="shared" si="16"/>
        <v>0</v>
      </c>
      <c r="V63" s="4">
        <f t="shared" si="16"/>
        <v>0</v>
      </c>
      <c r="W63" s="4">
        <f t="shared" si="16"/>
        <v>0</v>
      </c>
      <c r="X63" s="4">
        <f t="shared" si="16"/>
        <v>0</v>
      </c>
      <c r="Y63" s="4">
        <f t="shared" si="16"/>
        <v>0</v>
      </c>
      <c r="Z63" s="4">
        <f t="shared" si="16"/>
        <v>0</v>
      </c>
      <c r="AA63" s="4">
        <f t="shared" si="16"/>
        <v>0</v>
      </c>
      <c r="AB63" s="4">
        <f t="shared" si="16"/>
        <v>0</v>
      </c>
      <c r="AC63" s="4">
        <f t="shared" si="16"/>
        <v>0</v>
      </c>
      <c r="AD63" s="4">
        <f t="shared" si="16"/>
        <v>0</v>
      </c>
      <c r="AE63" s="4"/>
      <c r="AF63" s="4"/>
      <c r="AG63" s="4"/>
      <c r="AH63" s="4"/>
      <c r="AI63" s="4"/>
    </row>
    <row r="64" spans="2:35" x14ac:dyDescent="0.4">
      <c r="B64" t="s">
        <v>40</v>
      </c>
      <c r="E64" s="11"/>
      <c r="F64" s="13">
        <f>-F69</f>
        <v>-153187</v>
      </c>
      <c r="G64" s="13">
        <f t="shared" ref="G64:AD64" si="17">-G69</f>
        <v>-245099.2</v>
      </c>
      <c r="H64" s="13">
        <f t="shared" si="17"/>
        <v>-147059.51999999999</v>
      </c>
      <c r="I64" s="13">
        <f t="shared" si="17"/>
        <v>-88235.712</v>
      </c>
      <c r="J64" s="13">
        <f t="shared" si="17"/>
        <v>-88235.712</v>
      </c>
      <c r="K64" s="13">
        <f t="shared" si="17"/>
        <v>-44117.856</v>
      </c>
      <c r="L64" s="13">
        <f t="shared" si="17"/>
        <v>0</v>
      </c>
      <c r="M64" s="13">
        <f t="shared" si="17"/>
        <v>0</v>
      </c>
      <c r="N64" s="13">
        <f t="shared" si="17"/>
        <v>0</v>
      </c>
      <c r="O64" s="13">
        <f t="shared" si="17"/>
        <v>0</v>
      </c>
      <c r="P64" s="13">
        <f t="shared" si="17"/>
        <v>0</v>
      </c>
      <c r="Q64" s="13">
        <f t="shared" si="17"/>
        <v>0</v>
      </c>
      <c r="R64" s="13">
        <f t="shared" si="17"/>
        <v>0</v>
      </c>
      <c r="S64" s="13">
        <f t="shared" si="17"/>
        <v>0</v>
      </c>
      <c r="T64" s="13">
        <f t="shared" si="17"/>
        <v>0</v>
      </c>
      <c r="U64" s="13">
        <f t="shared" si="17"/>
        <v>0</v>
      </c>
      <c r="V64" s="13">
        <f t="shared" si="17"/>
        <v>0</v>
      </c>
      <c r="W64" s="13">
        <f t="shared" si="17"/>
        <v>0</v>
      </c>
      <c r="X64" s="13">
        <f t="shared" si="17"/>
        <v>0</v>
      </c>
      <c r="Y64" s="13">
        <f t="shared" si="17"/>
        <v>0</v>
      </c>
      <c r="Z64" s="13">
        <f t="shared" si="17"/>
        <v>0</v>
      </c>
      <c r="AA64" s="13">
        <f t="shared" si="17"/>
        <v>0</v>
      </c>
      <c r="AB64" s="13">
        <f t="shared" si="17"/>
        <v>0</v>
      </c>
      <c r="AC64" s="13">
        <f t="shared" si="17"/>
        <v>0</v>
      </c>
      <c r="AD64" s="13">
        <f t="shared" si="17"/>
        <v>0</v>
      </c>
      <c r="AE64" s="13"/>
      <c r="AF64" s="13"/>
      <c r="AG64" s="13"/>
      <c r="AH64" s="13"/>
      <c r="AI64" s="13"/>
    </row>
    <row r="65" spans="2:35" x14ac:dyDescent="0.4">
      <c r="B65" t="s">
        <v>51</v>
      </c>
      <c r="E65" s="10">
        <f>-E50-F51*50%</f>
        <v>765935</v>
      </c>
      <c r="F65" s="4">
        <f t="shared" ref="F65:AD65" si="18">SUM(F63:F64)</f>
        <v>612748</v>
      </c>
      <c r="G65" s="4">
        <f t="shared" si="18"/>
        <v>367648.8</v>
      </c>
      <c r="H65" s="4">
        <f t="shared" si="18"/>
        <v>220589.28</v>
      </c>
      <c r="I65" s="4">
        <f t="shared" si="18"/>
        <v>132353.568</v>
      </c>
      <c r="J65" s="4">
        <f t="shared" si="18"/>
        <v>44117.856</v>
      </c>
      <c r="K65" s="4">
        <f t="shared" si="18"/>
        <v>0</v>
      </c>
      <c r="L65" s="4">
        <f t="shared" si="18"/>
        <v>0</v>
      </c>
      <c r="M65" s="4">
        <f t="shared" si="18"/>
        <v>0</v>
      </c>
      <c r="N65" s="4">
        <f t="shared" si="18"/>
        <v>0</v>
      </c>
      <c r="O65" s="4">
        <f t="shared" si="18"/>
        <v>0</v>
      </c>
      <c r="P65" s="4">
        <f t="shared" si="18"/>
        <v>0</v>
      </c>
      <c r="Q65" s="4">
        <f t="shared" si="18"/>
        <v>0</v>
      </c>
      <c r="R65" s="4">
        <f t="shared" si="18"/>
        <v>0</v>
      </c>
      <c r="S65" s="4">
        <f t="shared" si="18"/>
        <v>0</v>
      </c>
      <c r="T65" s="4">
        <f t="shared" si="18"/>
        <v>0</v>
      </c>
      <c r="U65" s="4">
        <f t="shared" si="18"/>
        <v>0</v>
      </c>
      <c r="V65" s="4">
        <f t="shared" si="18"/>
        <v>0</v>
      </c>
      <c r="W65" s="4">
        <f t="shared" si="18"/>
        <v>0</v>
      </c>
      <c r="X65" s="4">
        <f t="shared" si="18"/>
        <v>0</v>
      </c>
      <c r="Y65" s="4">
        <f t="shared" si="18"/>
        <v>0</v>
      </c>
      <c r="Z65" s="4">
        <f t="shared" si="18"/>
        <v>0</v>
      </c>
      <c r="AA65" s="4">
        <f t="shared" si="18"/>
        <v>0</v>
      </c>
      <c r="AB65" s="4">
        <f t="shared" si="18"/>
        <v>0</v>
      </c>
      <c r="AC65" s="4">
        <f t="shared" si="18"/>
        <v>0</v>
      </c>
      <c r="AD65" s="4">
        <f t="shared" si="18"/>
        <v>0</v>
      </c>
      <c r="AE65" s="4"/>
      <c r="AF65" s="4"/>
      <c r="AG65" s="4"/>
      <c r="AH65" s="4"/>
      <c r="AI65" s="4"/>
    </row>
    <row r="66" spans="2:35" x14ac:dyDescent="0.4">
      <c r="E66" s="10"/>
    </row>
    <row r="67" spans="2:35" x14ac:dyDescent="0.4">
      <c r="B67" s="32" t="s">
        <v>52</v>
      </c>
      <c r="C67" s="21"/>
      <c r="D67" s="21"/>
      <c r="E67" s="11"/>
      <c r="F67" s="22"/>
      <c r="G67" s="22"/>
      <c r="H67" s="22"/>
      <c r="I67" s="22"/>
      <c r="J67" s="22"/>
      <c r="K67" s="22"/>
    </row>
    <row r="68" spans="2:35" x14ac:dyDescent="0.4">
      <c r="B68" s="1" t="s">
        <v>53</v>
      </c>
      <c r="E68" s="10"/>
      <c r="F68" s="8">
        <v>0.2</v>
      </c>
      <c r="G68" s="8">
        <v>0.32</v>
      </c>
      <c r="H68" s="9">
        <v>0.192</v>
      </c>
      <c r="I68" s="9">
        <v>0.1152</v>
      </c>
      <c r="J68" s="9">
        <v>0.1152</v>
      </c>
      <c r="K68" s="9">
        <v>5.7599999999999998E-2</v>
      </c>
    </row>
    <row r="69" spans="2:35" x14ac:dyDescent="0.4">
      <c r="B69" t="s">
        <v>54</v>
      </c>
      <c r="E69" s="10"/>
      <c r="F69" s="7">
        <f>+$E$65*F68</f>
        <v>153187</v>
      </c>
      <c r="G69" s="7">
        <f t="shared" ref="G69:K69" si="19">+$E$65*G68</f>
        <v>245099.2</v>
      </c>
      <c r="H69" s="7">
        <f t="shared" si="19"/>
        <v>147059.51999999999</v>
      </c>
      <c r="I69" s="7">
        <f t="shared" si="19"/>
        <v>88235.712</v>
      </c>
      <c r="J69" s="7">
        <f t="shared" si="19"/>
        <v>88235.712</v>
      </c>
      <c r="K69" s="7">
        <f t="shared" si="19"/>
        <v>44117.856</v>
      </c>
    </row>
    <row r="70" spans="2:35" x14ac:dyDescent="0.4">
      <c r="E70" s="10"/>
    </row>
    <row r="72" spans="2:35" x14ac:dyDescent="0.4">
      <c r="B72" s="14" t="s">
        <v>55</v>
      </c>
    </row>
    <row r="73" spans="2:35" x14ac:dyDescent="0.4">
      <c r="B73" t="s">
        <v>39</v>
      </c>
      <c r="F73" s="5">
        <f>F40</f>
        <v>48930.52</v>
      </c>
      <c r="G73" s="5">
        <f t="shared" ref="G73:AD73" si="20">G40</f>
        <v>48545.454000000005</v>
      </c>
      <c r="H73" s="5">
        <f t="shared" si="20"/>
        <v>48157.244414999994</v>
      </c>
      <c r="I73" s="5">
        <f t="shared" si="20"/>
        <v>47765.816978962503</v>
      </c>
      <c r="J73" s="5">
        <f t="shared" si="20"/>
        <v>47371.095969015114</v>
      </c>
      <c r="K73" s="5">
        <f t="shared" si="20"/>
        <v>52038.444176242563</v>
      </c>
      <c r="L73" s="5">
        <f t="shared" si="20"/>
        <v>52170.211675894963</v>
      </c>
      <c r="M73" s="5">
        <f t="shared" si="20"/>
        <v>52309.11557300009</v>
      </c>
      <c r="N73" s="5">
        <f t="shared" si="20"/>
        <v>52455.287342888347</v>
      </c>
      <c r="O73" s="5">
        <f t="shared" si="20"/>
        <v>52608.861118528315</v>
      </c>
      <c r="P73" s="5">
        <f t="shared" si="20"/>
        <v>52769.973743609116</v>
      </c>
      <c r="Q73" s="5">
        <f t="shared" si="20"/>
        <v>52938.764826684739</v>
      </c>
      <c r="R73" s="5">
        <f t="shared" si="20"/>
        <v>53115.376796401375</v>
      </c>
      <c r="S73" s="5">
        <f t="shared" si="20"/>
        <v>53299.954957829403</v>
      </c>
      <c r="T73" s="5">
        <f t="shared" si="20"/>
        <v>53492.647549922229</v>
      </c>
      <c r="U73" s="5">
        <f t="shared" si="20"/>
        <v>53693.605804124585</v>
      </c>
      <c r="V73" s="5">
        <f t="shared" si="20"/>
        <v>53902.984004152968</v>
      </c>
      <c r="W73" s="5">
        <f t="shared" si="20"/>
        <v>54120.939546972048</v>
      </c>
      <c r="X73" s="5">
        <f t="shared" si="20"/>
        <v>54347.633004990676</v>
      </c>
      <c r="Y73" s="5">
        <f t="shared" si="20"/>
        <v>54583.228189501977</v>
      </c>
      <c r="Z73" s="5">
        <f t="shared" ref="Z73:AD73" si="21">Z40</f>
        <v>54827.892215392472</v>
      </c>
      <c r="AA73" s="5">
        <f t="shared" si="21"/>
        <v>55081.79556714552</v>
      </c>
      <c r="AB73" s="5">
        <f t="shared" si="21"/>
        <v>55345.112166165047</v>
      </c>
      <c r="AC73" s="5">
        <f t="shared" si="21"/>
        <v>55618.019439445736</v>
      </c>
      <c r="AD73" s="5">
        <f t="shared" si="21"/>
        <v>55900.698389617159</v>
      </c>
    </row>
    <row r="74" spans="2:35" x14ac:dyDescent="0.4">
      <c r="B74" t="s">
        <v>56</v>
      </c>
      <c r="F74" s="5">
        <f>F42</f>
        <v>-153187</v>
      </c>
      <c r="G74" s="5">
        <f t="shared" ref="G74:Y74" si="22">G42</f>
        <v>-245099.2</v>
      </c>
      <c r="H74" s="5">
        <f t="shared" si="22"/>
        <v>-147059.51999999999</v>
      </c>
      <c r="I74" s="5">
        <f t="shared" si="22"/>
        <v>-88235.712</v>
      </c>
      <c r="J74" s="5">
        <f t="shared" si="22"/>
        <v>-88235.712</v>
      </c>
      <c r="K74" s="5">
        <f t="shared" si="22"/>
        <v>-44117.856</v>
      </c>
      <c r="L74" s="5">
        <f t="shared" si="22"/>
        <v>0</v>
      </c>
      <c r="M74" s="5">
        <f t="shared" si="22"/>
        <v>0</v>
      </c>
      <c r="N74" s="5">
        <f t="shared" si="22"/>
        <v>0</v>
      </c>
      <c r="O74" s="5">
        <f t="shared" si="22"/>
        <v>0</v>
      </c>
      <c r="P74" s="5">
        <f t="shared" si="22"/>
        <v>0</v>
      </c>
      <c r="Q74" s="5">
        <f t="shared" si="22"/>
        <v>0</v>
      </c>
      <c r="R74" s="5">
        <f t="shared" si="22"/>
        <v>0</v>
      </c>
      <c r="S74" s="5">
        <f t="shared" si="22"/>
        <v>0</v>
      </c>
      <c r="T74" s="5">
        <f t="shared" si="22"/>
        <v>0</v>
      </c>
      <c r="U74" s="5">
        <f t="shared" si="22"/>
        <v>0</v>
      </c>
      <c r="V74" s="5">
        <f t="shared" si="22"/>
        <v>0</v>
      </c>
      <c r="W74" s="5">
        <f t="shared" si="22"/>
        <v>0</v>
      </c>
      <c r="X74" s="5">
        <f t="shared" si="22"/>
        <v>0</v>
      </c>
      <c r="Y74" s="5">
        <f t="shared" si="22"/>
        <v>0</v>
      </c>
      <c r="Z74" s="5">
        <f t="shared" ref="Z74:AD74" si="23">Z42</f>
        <v>0</v>
      </c>
      <c r="AA74" s="5">
        <f t="shared" si="23"/>
        <v>0</v>
      </c>
      <c r="AB74" s="5">
        <f t="shared" si="23"/>
        <v>0</v>
      </c>
      <c r="AC74" s="5">
        <f t="shared" si="23"/>
        <v>0</v>
      </c>
      <c r="AD74" s="5">
        <f t="shared" si="23"/>
        <v>0</v>
      </c>
    </row>
    <row r="75" spans="2:35" x14ac:dyDescent="0.4">
      <c r="B75" s="22" t="s">
        <v>57</v>
      </c>
      <c r="C75" s="21"/>
      <c r="D75" s="21"/>
      <c r="E75" s="22"/>
      <c r="F75" s="19">
        <f>F96</f>
        <v>-28654.98</v>
      </c>
      <c r="G75" s="19">
        <f t="shared" ref="G75:AD75" si="24">G96</f>
        <v>-28132.693754161653</v>
      </c>
      <c r="H75" s="19">
        <f t="shared" si="24"/>
        <v>-27579.070333573003</v>
      </c>
      <c r="I75" s="19">
        <f t="shared" si="24"/>
        <v>-26992.229507749038</v>
      </c>
      <c r="J75" s="19">
        <f t="shared" si="24"/>
        <v>-26370.178232375634</v>
      </c>
      <c r="K75" s="19">
        <f t="shared" si="24"/>
        <v>-25710.803880479823</v>
      </c>
      <c r="L75" s="19">
        <f t="shared" si="24"/>
        <v>-25011.867067470266</v>
      </c>
      <c r="M75" s="19">
        <f t="shared" si="24"/>
        <v>-24270.994045680134</v>
      </c>
      <c r="N75" s="19">
        <f t="shared" si="24"/>
        <v>-23485.668642582597</v>
      </c>
      <c r="O75" s="19">
        <f t="shared" si="24"/>
        <v>-22653.223715299206</v>
      </c>
      <c r="P75" s="19">
        <f t="shared" si="24"/>
        <v>-21770.832092378809</v>
      </c>
      <c r="Q75" s="19">
        <f t="shared" si="24"/>
        <v>-20835.49697208319</v>
      </c>
      <c r="R75" s="19">
        <f t="shared" si="24"/>
        <v>-19844.041744569837</v>
      </c>
      <c r="S75" s="19">
        <f t="shared" si="24"/>
        <v>-18793.09920340568</v>
      </c>
      <c r="T75" s="19">
        <f t="shared" si="24"/>
        <v>-17679.100109771673</v>
      </c>
      <c r="U75" s="19">
        <f t="shared" si="24"/>
        <v>-16498.261070519628</v>
      </c>
      <c r="V75" s="19">
        <f t="shared" si="24"/>
        <v>-15246.571688912456</v>
      </c>
      <c r="W75" s="19">
        <f t="shared" si="24"/>
        <v>-13919.780944408856</v>
      </c>
      <c r="X75" s="19">
        <f t="shared" si="24"/>
        <v>-12513.382755235039</v>
      </c>
      <c r="Y75" s="19">
        <f t="shared" si="24"/>
        <v>-11022.600674710795</v>
      </c>
      <c r="Z75" s="19">
        <f t="shared" ref="Z75:AD75" si="25">Z96</f>
        <v>-9442.3716693550959</v>
      </c>
      <c r="AA75" s="19">
        <f t="shared" si="25"/>
        <v>-7767.3289236780547</v>
      </c>
      <c r="AB75" s="19">
        <f t="shared" si="25"/>
        <v>-5991.7836132603916</v>
      </c>
      <c r="AC75" s="19">
        <f t="shared" si="25"/>
        <v>-4109.7055842176687</v>
      </c>
      <c r="AD75" s="19">
        <f t="shared" si="25"/>
        <v>-2114.7028734323817</v>
      </c>
    </row>
    <row r="76" spans="2:35" x14ac:dyDescent="0.4">
      <c r="B76" t="s">
        <v>41</v>
      </c>
      <c r="F76" s="5">
        <f>SUM(F73:F75)</f>
        <v>-132911.46000000002</v>
      </c>
      <c r="G76" s="5">
        <f t="shared" ref="G76:AD76" si="26">SUM(G73:G75)</f>
        <v>-224686.43975416166</v>
      </c>
      <c r="H76" s="5">
        <f t="shared" si="26"/>
        <v>-126481.345918573</v>
      </c>
      <c r="I76" s="5">
        <f t="shared" si="26"/>
        <v>-67462.124528786531</v>
      </c>
      <c r="J76" s="5">
        <f t="shared" si="26"/>
        <v>-67234.794263360527</v>
      </c>
      <c r="K76" s="5">
        <f t="shared" si="26"/>
        <v>-17790.21570423726</v>
      </c>
      <c r="L76" s="5">
        <f t="shared" si="26"/>
        <v>27158.344608424697</v>
      </c>
      <c r="M76" s="5">
        <f t="shared" si="26"/>
        <v>28038.121527319956</v>
      </c>
      <c r="N76" s="5">
        <f t="shared" si="26"/>
        <v>28969.618700305749</v>
      </c>
      <c r="O76" s="5">
        <f t="shared" si="26"/>
        <v>29955.63740322911</v>
      </c>
      <c r="P76" s="5">
        <f t="shared" si="26"/>
        <v>30999.141651230308</v>
      </c>
      <c r="Q76" s="5">
        <f t="shared" si="26"/>
        <v>32103.267854601549</v>
      </c>
      <c r="R76" s="5">
        <f t="shared" si="26"/>
        <v>33271.335051831542</v>
      </c>
      <c r="S76" s="5">
        <f t="shared" si="26"/>
        <v>34506.855754423726</v>
      </c>
      <c r="T76" s="5">
        <f t="shared" si="26"/>
        <v>35813.547440150556</v>
      </c>
      <c r="U76" s="5">
        <f t="shared" si="26"/>
        <v>37195.344733604958</v>
      </c>
      <c r="V76" s="5">
        <f t="shared" si="26"/>
        <v>38656.412315240508</v>
      </c>
      <c r="W76" s="5">
        <f t="shared" si="26"/>
        <v>40201.158602563191</v>
      </c>
      <c r="X76" s="5">
        <f t="shared" si="26"/>
        <v>41834.250249755634</v>
      </c>
      <c r="Y76" s="5">
        <f t="shared" si="26"/>
        <v>43560.62751479118</v>
      </c>
      <c r="Z76" s="5">
        <f t="shared" si="26"/>
        <v>45385.520546037376</v>
      </c>
      <c r="AA76" s="5">
        <f t="shared" si="26"/>
        <v>47314.466643467465</v>
      </c>
      <c r="AB76" s="5">
        <f t="shared" si="26"/>
        <v>49353.328552904655</v>
      </c>
      <c r="AC76" s="5">
        <f t="shared" si="26"/>
        <v>51508.313855228065</v>
      </c>
      <c r="AD76" s="5">
        <f t="shared" si="26"/>
        <v>53785.995516184776</v>
      </c>
    </row>
    <row r="77" spans="2:35" x14ac:dyDescent="0.4">
      <c r="B77" t="s">
        <v>58</v>
      </c>
      <c r="E77" s="12">
        <v>0.35</v>
      </c>
      <c r="F77" s="65">
        <f>-$E$77*F76</f>
        <v>46519.011000000006</v>
      </c>
      <c r="G77" s="65">
        <f t="shared" ref="G77:Y77" si="27">-$E$77*G76</f>
        <v>78640.253913956578</v>
      </c>
      <c r="H77" s="65">
        <f t="shared" si="27"/>
        <v>44268.471071500549</v>
      </c>
      <c r="I77" s="65">
        <f t="shared" si="27"/>
        <v>23611.743585075284</v>
      </c>
      <c r="J77" s="65">
        <f t="shared" si="27"/>
        <v>23532.177992176184</v>
      </c>
      <c r="K77" s="65">
        <f t="shared" si="27"/>
        <v>6226.5754964830403</v>
      </c>
      <c r="L77" s="65">
        <f t="shared" si="27"/>
        <v>-9505.4206129486429</v>
      </c>
      <c r="M77" s="65">
        <f t="shared" si="27"/>
        <v>-9813.3425345619835</v>
      </c>
      <c r="N77" s="65">
        <f t="shared" si="27"/>
        <v>-10139.366545107012</v>
      </c>
      <c r="O77" s="65">
        <f t="shared" si="27"/>
        <v>-10484.473091130189</v>
      </c>
      <c r="P77" s="65">
        <f t="shared" si="27"/>
        <v>-10849.699577930607</v>
      </c>
      <c r="Q77" s="65">
        <f t="shared" si="27"/>
        <v>-11236.143749110541</v>
      </c>
      <c r="R77" s="65">
        <f t="shared" si="27"/>
        <v>-11644.967268141039</v>
      </c>
      <c r="S77" s="65">
        <f t="shared" si="27"/>
        <v>-12077.399514048304</v>
      </c>
      <c r="T77" s="65">
        <f t="shared" si="27"/>
        <v>-12534.741604052693</v>
      </c>
      <c r="U77" s="65">
        <f t="shared" si="27"/>
        <v>-13018.370656761734</v>
      </c>
      <c r="V77" s="65">
        <f t="shared" si="27"/>
        <v>-13529.744310334177</v>
      </c>
      <c r="W77" s="65">
        <f t="shared" si="27"/>
        <v>-14070.405510897117</v>
      </c>
      <c r="X77" s="65">
        <f t="shared" si="27"/>
        <v>-14641.987587414471</v>
      </c>
      <c r="Y77" s="65">
        <f t="shared" si="27"/>
        <v>-15246.219630176913</v>
      </c>
      <c r="Z77" s="65">
        <f t="shared" ref="Z77:AD77" si="28">-$E$77*Z76</f>
        <v>-15884.932191113081</v>
      </c>
      <c r="AA77" s="65">
        <f t="shared" si="28"/>
        <v>-16560.06332521361</v>
      </c>
      <c r="AB77" s="65">
        <f t="shared" si="28"/>
        <v>-17273.664993516628</v>
      </c>
      <c r="AC77" s="65">
        <f t="shared" si="28"/>
        <v>-18027.909849329822</v>
      </c>
      <c r="AD77" s="65">
        <f t="shared" si="28"/>
        <v>-18825.098430664671</v>
      </c>
    </row>
    <row r="78" spans="2:35" x14ac:dyDescent="0.4">
      <c r="B78" t="s">
        <v>29</v>
      </c>
      <c r="F78" s="65">
        <f>F51</f>
        <v>270330</v>
      </c>
      <c r="G78" s="65">
        <f t="shared" ref="G78:Y78" si="29">G51</f>
        <v>0</v>
      </c>
      <c r="H78" s="65">
        <f t="shared" si="29"/>
        <v>0</v>
      </c>
      <c r="I78" s="65">
        <f t="shared" si="29"/>
        <v>0</v>
      </c>
      <c r="J78" s="65">
        <f t="shared" si="29"/>
        <v>0</v>
      </c>
      <c r="K78" s="65">
        <f t="shared" si="29"/>
        <v>0</v>
      </c>
      <c r="L78" s="65">
        <f t="shared" si="29"/>
        <v>0</v>
      </c>
      <c r="M78" s="65">
        <f t="shared" si="29"/>
        <v>0</v>
      </c>
      <c r="N78" s="65">
        <f t="shared" si="29"/>
        <v>0</v>
      </c>
      <c r="O78" s="65">
        <f t="shared" si="29"/>
        <v>0</v>
      </c>
      <c r="P78" s="65">
        <f t="shared" si="29"/>
        <v>0</v>
      </c>
      <c r="Q78" s="65">
        <f t="shared" si="29"/>
        <v>0</v>
      </c>
      <c r="R78" s="65">
        <f t="shared" si="29"/>
        <v>0</v>
      </c>
      <c r="S78" s="65">
        <f t="shared" si="29"/>
        <v>0</v>
      </c>
      <c r="T78" s="65">
        <f t="shared" si="29"/>
        <v>0</v>
      </c>
      <c r="U78" s="65">
        <f t="shared" si="29"/>
        <v>0</v>
      </c>
      <c r="V78" s="65">
        <f t="shared" si="29"/>
        <v>0</v>
      </c>
      <c r="W78" s="65">
        <f t="shared" si="29"/>
        <v>0</v>
      </c>
      <c r="X78" s="65">
        <f t="shared" si="29"/>
        <v>0</v>
      </c>
      <c r="Y78" s="65">
        <f t="shared" si="29"/>
        <v>0</v>
      </c>
      <c r="Z78" s="65">
        <f t="shared" ref="Z78:AD78" si="30">Z51</f>
        <v>0</v>
      </c>
      <c r="AA78" s="65">
        <f t="shared" si="30"/>
        <v>0</v>
      </c>
      <c r="AB78" s="65">
        <f t="shared" si="30"/>
        <v>0</v>
      </c>
      <c r="AC78" s="65">
        <f t="shared" si="30"/>
        <v>0</v>
      </c>
      <c r="AD78" s="65">
        <f t="shared" si="30"/>
        <v>0</v>
      </c>
    </row>
    <row r="79" spans="2:35" x14ac:dyDescent="0.4">
      <c r="B79" s="22" t="s">
        <v>59</v>
      </c>
      <c r="C79" s="21"/>
      <c r="D79" s="21"/>
      <c r="E79" s="64"/>
      <c r="F79" s="63">
        <f>F97</f>
        <v>-8704.7707639724504</v>
      </c>
      <c r="G79" s="63">
        <f t="shared" ref="G79:Y79" si="31">G97</f>
        <v>-9227.0570098107964</v>
      </c>
      <c r="H79" s="63">
        <f t="shared" si="31"/>
        <v>-9780.6804303994468</v>
      </c>
      <c r="I79" s="63">
        <f t="shared" si="31"/>
        <v>-10367.521256223412</v>
      </c>
      <c r="J79" s="63">
        <f t="shared" si="31"/>
        <v>-10989.572531596816</v>
      </c>
      <c r="K79" s="63">
        <f t="shared" si="31"/>
        <v>-11648.946883492627</v>
      </c>
      <c r="L79" s="63">
        <f t="shared" si="31"/>
        <v>-12347.883696502184</v>
      </c>
      <c r="M79" s="63">
        <f t="shared" si="31"/>
        <v>-13088.756718292316</v>
      </c>
      <c r="N79" s="63">
        <f t="shared" si="31"/>
        <v>-13874.082121389853</v>
      </c>
      <c r="O79" s="63">
        <f t="shared" si="31"/>
        <v>-14706.527048673244</v>
      </c>
      <c r="P79" s="63">
        <f t="shared" si="31"/>
        <v>-15588.918671593641</v>
      </c>
      <c r="Q79" s="63">
        <f t="shared" si="31"/>
        <v>-16524.253791889259</v>
      </c>
      <c r="R79" s="63">
        <f t="shared" si="31"/>
        <v>-17515.709019402613</v>
      </c>
      <c r="S79" s="63">
        <f t="shared" si="31"/>
        <v>-18566.65156056677</v>
      </c>
      <c r="T79" s="63">
        <f t="shared" si="31"/>
        <v>-19680.650654200777</v>
      </c>
      <c r="U79" s="63">
        <f t="shared" si="31"/>
        <v>-20861.489693452822</v>
      </c>
      <c r="V79" s="63">
        <f t="shared" si="31"/>
        <v>-22113.179075059994</v>
      </c>
      <c r="W79" s="63">
        <f t="shared" si="31"/>
        <v>-23439.969819563594</v>
      </c>
      <c r="X79" s="63">
        <f t="shared" si="31"/>
        <v>-24846.368008737409</v>
      </c>
      <c r="Y79" s="63">
        <f t="shared" si="31"/>
        <v>-26337.150089261653</v>
      </c>
      <c r="Z79" s="63">
        <f t="shared" ref="Z79:AD79" si="32">Z97</f>
        <v>-27917.379094617354</v>
      </c>
      <c r="AA79" s="63">
        <f t="shared" si="32"/>
        <v>-29592.421840294395</v>
      </c>
      <c r="AB79" s="63">
        <f t="shared" si="32"/>
        <v>-31367.967150712058</v>
      </c>
      <c r="AC79" s="63">
        <f t="shared" si="32"/>
        <v>-33250.045179754779</v>
      </c>
      <c r="AD79" s="63">
        <f t="shared" si="32"/>
        <v>-35245.047890540067</v>
      </c>
    </row>
    <row r="80" spans="2:35" x14ac:dyDescent="0.4">
      <c r="B80" t="s">
        <v>60</v>
      </c>
      <c r="E80" s="5">
        <f>E53-D90</f>
        <v>-423517</v>
      </c>
      <c r="F80" s="62">
        <f>SUM(F76:F79)-F74</f>
        <v>328419.78023602755</v>
      </c>
      <c r="G80" s="62">
        <f t="shared" ref="G80:Y80" si="33">SUM(G76:G79)-G74</f>
        <v>89825.95714998414</v>
      </c>
      <c r="H80" s="62">
        <f t="shared" si="33"/>
        <v>55065.964722528093</v>
      </c>
      <c r="I80" s="62">
        <f t="shared" si="33"/>
        <v>34017.809800065341</v>
      </c>
      <c r="J80" s="62">
        <f t="shared" si="33"/>
        <v>33543.523197218841</v>
      </c>
      <c r="K80" s="62">
        <f t="shared" si="33"/>
        <v>20905.268908753154</v>
      </c>
      <c r="L80" s="62">
        <f t="shared" si="33"/>
        <v>5305.0402989738723</v>
      </c>
      <c r="M80" s="62">
        <f t="shared" si="33"/>
        <v>5136.0222744656567</v>
      </c>
      <c r="N80" s="62">
        <f t="shared" si="33"/>
        <v>4956.1700338088849</v>
      </c>
      <c r="O80" s="62">
        <f t="shared" si="33"/>
        <v>4764.6372634256768</v>
      </c>
      <c r="P80" s="62">
        <f t="shared" si="33"/>
        <v>4560.5234017060611</v>
      </c>
      <c r="Q80" s="62">
        <f t="shared" si="33"/>
        <v>4342.8703136017466</v>
      </c>
      <c r="R80" s="62">
        <f t="shared" si="33"/>
        <v>4110.6587642878912</v>
      </c>
      <c r="S80" s="62">
        <f t="shared" si="33"/>
        <v>3862.8046798086543</v>
      </c>
      <c r="T80" s="62">
        <f t="shared" si="33"/>
        <v>3598.1551818970838</v>
      </c>
      <c r="U80" s="62">
        <f t="shared" si="33"/>
        <v>3315.4843833904015</v>
      </c>
      <c r="V80" s="62">
        <f t="shared" si="33"/>
        <v>3013.4889298463349</v>
      </c>
      <c r="W80" s="62">
        <f t="shared" si="33"/>
        <v>2690.7832721024824</v>
      </c>
      <c r="X80" s="62">
        <f t="shared" si="33"/>
        <v>2345.8946536037547</v>
      </c>
      <c r="Y80" s="62">
        <f t="shared" si="33"/>
        <v>1977.2577953526124</v>
      </c>
      <c r="Z80" s="62">
        <f t="shared" ref="Z80:AD80" si="34">SUM(Z76:Z79)-Z74</f>
        <v>1583.2092603069395</v>
      </c>
      <c r="AA80" s="62">
        <f t="shared" si="34"/>
        <v>1161.9814779594599</v>
      </c>
      <c r="AB80" s="62">
        <f t="shared" si="34"/>
        <v>711.696408675969</v>
      </c>
      <c r="AC80" s="62">
        <f t="shared" si="34"/>
        <v>230.35882614346338</v>
      </c>
      <c r="AD80" s="62">
        <f t="shared" si="34"/>
        <v>-284.15080501996272</v>
      </c>
    </row>
    <row r="81" spans="2:30" x14ac:dyDescent="0.4">
      <c r="G81" s="5"/>
      <c r="H81" s="5"/>
      <c r="I81" s="5"/>
      <c r="J81" s="5"/>
      <c r="K81" s="5"/>
      <c r="L81" s="5"/>
      <c r="M81" s="5"/>
      <c r="N81" s="5"/>
      <c r="O81" s="5"/>
    </row>
    <row r="82" spans="2:30" x14ac:dyDescent="0.4">
      <c r="B82" t="s">
        <v>61</v>
      </c>
      <c r="E82" s="3">
        <f>IRR(E80:Y80,0.1)</f>
        <v>0.18160408579992038</v>
      </c>
    </row>
    <row r="83" spans="2:30" x14ac:dyDescent="0.4">
      <c r="E83" s="3"/>
    </row>
    <row r="84" spans="2:30" x14ac:dyDescent="0.4">
      <c r="B84" t="s">
        <v>62</v>
      </c>
      <c r="E84" s="3"/>
      <c r="F84" s="15">
        <f>F73/-F95</f>
        <v>1.309712163475826</v>
      </c>
      <c r="G84" s="15">
        <f t="shared" ref="G84:Y84" si="35">G73/-G95</f>
        <v>1.2994051889343543</v>
      </c>
      <c r="H84" s="15">
        <f t="shared" si="35"/>
        <v>1.2890140707640911</v>
      </c>
      <c r="I84" s="15">
        <f t="shared" si="35"/>
        <v>1.278536821102807</v>
      </c>
      <c r="J84" s="15">
        <f t="shared" si="35"/>
        <v>1.2679714130935</v>
      </c>
      <c r="K84" s="15">
        <f t="shared" si="35"/>
        <v>1.3929012670615935</v>
      </c>
      <c r="L84" s="15">
        <f t="shared" si="35"/>
        <v>1.3964282579263043</v>
      </c>
      <c r="M84" s="15">
        <f t="shared" si="35"/>
        <v>1.4001462671277756</v>
      </c>
      <c r="N84" s="15">
        <f t="shared" si="35"/>
        <v>1.4040588138364443</v>
      </c>
      <c r="O84" s="15">
        <f t="shared" si="35"/>
        <v>1.4081694883591465</v>
      </c>
      <c r="P84" s="15">
        <f t="shared" si="35"/>
        <v>1.4124819535599626</v>
      </c>
      <c r="Q84" s="15">
        <f t="shared" si="35"/>
        <v>1.416999946309486</v>
      </c>
      <c r="R84" s="15">
        <f t="shared" si="35"/>
        <v>1.4217272789630793</v>
      </c>
      <c r="S84" s="15">
        <f t="shared" si="35"/>
        <v>1.4266678408687017</v>
      </c>
      <c r="T84" s="15">
        <f t="shared" si="35"/>
        <v>1.4318255999048954</v>
      </c>
      <c r="U84" s="15">
        <f t="shared" si="35"/>
        <v>1.4372046040495416</v>
      </c>
      <c r="V84" s="15">
        <f t="shared" si="35"/>
        <v>1.4428089829799893</v>
      </c>
      <c r="W84" s="15">
        <f t="shared" si="35"/>
        <v>1.4486429497051974</v>
      </c>
      <c r="X84" s="15">
        <f t="shared" si="35"/>
        <v>1.4547108022305208</v>
      </c>
      <c r="Y84" s="15">
        <f t="shared" si="35"/>
        <v>1.4610169252557978</v>
      </c>
      <c r="Z84" s="15">
        <f t="shared" ref="Z84:AD84" si="36">Z73/-Z95</f>
        <v>1.4675657919074041</v>
      </c>
      <c r="AA84" s="15">
        <f t="shared" si="36"/>
        <v>1.4743619655049511</v>
      </c>
      <c r="AB84" s="15">
        <f t="shared" si="36"/>
        <v>1.4814101013633267</v>
      </c>
      <c r="AC84" s="15">
        <f t="shared" si="36"/>
        <v>1.4887149486307731</v>
      </c>
      <c r="AD84" s="15">
        <f t="shared" si="36"/>
        <v>1.4962813521637439</v>
      </c>
    </row>
    <row r="86" spans="2:30" x14ac:dyDescent="0.4">
      <c r="B86" t="s">
        <v>63</v>
      </c>
      <c r="D86" s="68">
        <v>0.53</v>
      </c>
    </row>
    <row r="87" spans="2:30" x14ac:dyDescent="0.4">
      <c r="B87" t="s">
        <v>64</v>
      </c>
      <c r="D87" s="68">
        <v>0.06</v>
      </c>
    </row>
    <row r="88" spans="2:30" x14ac:dyDescent="0.4">
      <c r="B88" t="s">
        <v>65</v>
      </c>
      <c r="D88" s="69">
        <v>25</v>
      </c>
    </row>
    <row r="89" spans="2:30" x14ac:dyDescent="0.4">
      <c r="D89" s="67"/>
    </row>
    <row r="90" spans="2:30" x14ac:dyDescent="0.4">
      <c r="B90" t="s">
        <v>66</v>
      </c>
      <c r="D90" s="66">
        <f>E53*D86</f>
        <v>-477583</v>
      </c>
    </row>
    <row r="91" spans="2:30" x14ac:dyDescent="0.4">
      <c r="B91" t="s">
        <v>67</v>
      </c>
      <c r="F91" s="5">
        <f>-D90</f>
        <v>477583</v>
      </c>
      <c r="G91" s="5">
        <f>F93</f>
        <v>468878.22923602758</v>
      </c>
      <c r="H91" s="5">
        <f t="shared" ref="H91:AD91" si="37">G93</f>
        <v>459651.17222621676</v>
      </c>
      <c r="I91" s="5">
        <f t="shared" si="37"/>
        <v>449870.49179581733</v>
      </c>
      <c r="J91" s="5">
        <f t="shared" si="37"/>
        <v>439502.97053959389</v>
      </c>
      <c r="K91" s="5">
        <f t="shared" si="37"/>
        <v>428513.39800799708</v>
      </c>
      <c r="L91" s="5">
        <f t="shared" si="37"/>
        <v>416864.45112450444</v>
      </c>
      <c r="M91" s="5">
        <f t="shared" si="37"/>
        <v>404516.56742800225</v>
      </c>
      <c r="N91" s="5">
        <f t="shared" si="37"/>
        <v>391427.81070970994</v>
      </c>
      <c r="O91" s="5">
        <f t="shared" si="37"/>
        <v>377553.72858832008</v>
      </c>
      <c r="P91" s="5">
        <f t="shared" si="37"/>
        <v>362847.20153964683</v>
      </c>
      <c r="Q91" s="5">
        <f t="shared" si="37"/>
        <v>347258.28286805318</v>
      </c>
      <c r="R91" s="5">
        <f t="shared" si="37"/>
        <v>330734.02907616395</v>
      </c>
      <c r="S91" s="5">
        <f t="shared" si="37"/>
        <v>313218.32005676132</v>
      </c>
      <c r="T91" s="5">
        <f t="shared" si="37"/>
        <v>294651.66849619453</v>
      </c>
      <c r="U91" s="5">
        <f t="shared" si="37"/>
        <v>274971.01784199377</v>
      </c>
      <c r="V91" s="5">
        <f t="shared" si="37"/>
        <v>254109.52814854094</v>
      </c>
      <c r="W91" s="5">
        <f t="shared" si="37"/>
        <v>231996.34907348093</v>
      </c>
      <c r="X91" s="5">
        <f t="shared" si="37"/>
        <v>208556.37925391734</v>
      </c>
      <c r="Y91" s="5">
        <f t="shared" si="37"/>
        <v>183710.01124517992</v>
      </c>
      <c r="Z91" s="5">
        <f t="shared" si="37"/>
        <v>157372.86115591828</v>
      </c>
      <c r="AA91" s="5">
        <f t="shared" si="37"/>
        <v>129455.48206130092</v>
      </c>
      <c r="AB91" s="5">
        <f t="shared" si="37"/>
        <v>99863.060221006526</v>
      </c>
      <c r="AC91" s="5">
        <f t="shared" si="37"/>
        <v>68495.093070294475</v>
      </c>
      <c r="AD91" s="5">
        <f t="shared" si="37"/>
        <v>35245.047890539696</v>
      </c>
    </row>
    <row r="92" spans="2:30" x14ac:dyDescent="0.4">
      <c r="B92" t="s">
        <v>47</v>
      </c>
      <c r="F92" s="5">
        <f>F97</f>
        <v>-8704.7707639724504</v>
      </c>
      <c r="G92" s="5">
        <f>G97</f>
        <v>-9227.0570098107964</v>
      </c>
      <c r="H92" s="5">
        <f t="shared" ref="H92:Y92" si="38">H97</f>
        <v>-9780.6804303994468</v>
      </c>
      <c r="I92" s="5">
        <f t="shared" si="38"/>
        <v>-10367.521256223412</v>
      </c>
      <c r="J92" s="5">
        <f t="shared" si="38"/>
        <v>-10989.572531596816</v>
      </c>
      <c r="K92" s="5">
        <f t="shared" si="38"/>
        <v>-11648.946883492627</v>
      </c>
      <c r="L92" s="5">
        <f t="shared" si="38"/>
        <v>-12347.883696502184</v>
      </c>
      <c r="M92" s="5">
        <f t="shared" si="38"/>
        <v>-13088.756718292316</v>
      </c>
      <c r="N92" s="5">
        <f t="shared" si="38"/>
        <v>-13874.082121389853</v>
      </c>
      <c r="O92" s="5">
        <f t="shared" si="38"/>
        <v>-14706.527048673244</v>
      </c>
      <c r="P92" s="5">
        <f t="shared" si="38"/>
        <v>-15588.918671593641</v>
      </c>
      <c r="Q92" s="5">
        <f t="shared" si="38"/>
        <v>-16524.253791889259</v>
      </c>
      <c r="R92" s="5">
        <f t="shared" si="38"/>
        <v>-17515.709019402613</v>
      </c>
      <c r="S92" s="5">
        <f t="shared" si="38"/>
        <v>-18566.65156056677</v>
      </c>
      <c r="T92" s="5">
        <f t="shared" si="38"/>
        <v>-19680.650654200777</v>
      </c>
      <c r="U92" s="5">
        <f t="shared" si="38"/>
        <v>-20861.489693452822</v>
      </c>
      <c r="V92" s="5">
        <f t="shared" si="38"/>
        <v>-22113.179075059994</v>
      </c>
      <c r="W92" s="5">
        <f t="shared" si="38"/>
        <v>-23439.969819563594</v>
      </c>
      <c r="X92" s="5">
        <f t="shared" si="38"/>
        <v>-24846.368008737409</v>
      </c>
      <c r="Y92" s="5">
        <f t="shared" si="38"/>
        <v>-26337.150089261653</v>
      </c>
      <c r="Z92" s="5">
        <f t="shared" ref="Z92:AA92" si="39">Z97</f>
        <v>-27917.379094617354</v>
      </c>
      <c r="AA92" s="5">
        <f t="shared" si="39"/>
        <v>-29592.421840294395</v>
      </c>
      <c r="AB92" s="5">
        <f t="shared" ref="AB92:AD92" si="40">AB97</f>
        <v>-31367.967150712058</v>
      </c>
      <c r="AC92" s="5">
        <f t="shared" si="40"/>
        <v>-33250.045179754779</v>
      </c>
      <c r="AD92" s="5">
        <f t="shared" si="40"/>
        <v>-35245.047890540067</v>
      </c>
    </row>
    <row r="93" spans="2:30" x14ac:dyDescent="0.4">
      <c r="B93" t="s">
        <v>68</v>
      </c>
      <c r="F93" s="5">
        <f>F91+F92</f>
        <v>468878.22923602758</v>
      </c>
      <c r="G93" s="5">
        <f>G91+G92</f>
        <v>459651.17222621676</v>
      </c>
      <c r="H93" s="5">
        <f t="shared" ref="H93:X93" si="41">H91+H92</f>
        <v>449870.49179581733</v>
      </c>
      <c r="I93" s="5">
        <f t="shared" si="41"/>
        <v>439502.97053959389</v>
      </c>
      <c r="J93" s="5">
        <f t="shared" si="41"/>
        <v>428513.39800799708</v>
      </c>
      <c r="K93" s="5">
        <f t="shared" si="41"/>
        <v>416864.45112450444</v>
      </c>
      <c r="L93" s="5">
        <f t="shared" si="41"/>
        <v>404516.56742800225</v>
      </c>
      <c r="M93" s="5">
        <f t="shared" si="41"/>
        <v>391427.81070970994</v>
      </c>
      <c r="N93" s="5">
        <f t="shared" si="41"/>
        <v>377553.72858832008</v>
      </c>
      <c r="O93" s="5">
        <f t="shared" si="41"/>
        <v>362847.20153964683</v>
      </c>
      <c r="P93" s="5">
        <f t="shared" si="41"/>
        <v>347258.28286805318</v>
      </c>
      <c r="Q93" s="5">
        <f t="shared" si="41"/>
        <v>330734.02907616395</v>
      </c>
      <c r="R93" s="5">
        <f t="shared" si="41"/>
        <v>313218.32005676132</v>
      </c>
      <c r="S93" s="5">
        <f t="shared" si="41"/>
        <v>294651.66849619453</v>
      </c>
      <c r="T93" s="5">
        <f t="shared" si="41"/>
        <v>274971.01784199377</v>
      </c>
      <c r="U93" s="5">
        <f t="shared" si="41"/>
        <v>254109.52814854094</v>
      </c>
      <c r="V93" s="5">
        <f t="shared" si="41"/>
        <v>231996.34907348093</v>
      </c>
      <c r="W93" s="5">
        <f t="shared" si="41"/>
        <v>208556.37925391734</v>
      </c>
      <c r="X93" s="5">
        <f t="shared" si="41"/>
        <v>183710.01124517992</v>
      </c>
      <c r="Y93" s="5">
        <f>Y91+Y92</f>
        <v>157372.86115591828</v>
      </c>
      <c r="Z93" s="5">
        <f>Z91+Z92</f>
        <v>129455.48206130092</v>
      </c>
      <c r="AA93" s="5">
        <f>AA91+AA92</f>
        <v>99863.060221006526</v>
      </c>
      <c r="AB93" s="5">
        <f>AB91+AB92</f>
        <v>68495.093070294475</v>
      </c>
      <c r="AC93" s="5">
        <f>AC91+AC92</f>
        <v>35245.047890539696</v>
      </c>
      <c r="AD93" s="5">
        <f>AD91+AD92</f>
        <v>-3.7107383832335472E-10</v>
      </c>
    </row>
    <row r="94" spans="2:30" x14ac:dyDescent="0.4"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5"/>
      <c r="AA94" s="15"/>
      <c r="AB94" s="15"/>
      <c r="AC94" s="15"/>
      <c r="AD94" s="15"/>
    </row>
    <row r="95" spans="2:30" x14ac:dyDescent="0.4">
      <c r="B95" t="s">
        <v>69</v>
      </c>
      <c r="F95" s="5">
        <f>PMT($D$87,$D$88,$F$91)</f>
        <v>-37359.75076397245</v>
      </c>
      <c r="G95" s="5">
        <f>F95</f>
        <v>-37359.75076397245</v>
      </c>
      <c r="H95" s="5">
        <f t="shared" ref="H95:AD95" si="42">G95</f>
        <v>-37359.75076397245</v>
      </c>
      <c r="I95" s="5">
        <f t="shared" si="42"/>
        <v>-37359.75076397245</v>
      </c>
      <c r="J95" s="5">
        <f t="shared" si="42"/>
        <v>-37359.75076397245</v>
      </c>
      <c r="K95" s="5">
        <f t="shared" si="42"/>
        <v>-37359.75076397245</v>
      </c>
      <c r="L95" s="5">
        <f t="shared" si="42"/>
        <v>-37359.75076397245</v>
      </c>
      <c r="M95" s="5">
        <f t="shared" si="42"/>
        <v>-37359.75076397245</v>
      </c>
      <c r="N95" s="5">
        <f t="shared" si="42"/>
        <v>-37359.75076397245</v>
      </c>
      <c r="O95" s="5">
        <f t="shared" si="42"/>
        <v>-37359.75076397245</v>
      </c>
      <c r="P95" s="5">
        <f t="shared" si="42"/>
        <v>-37359.75076397245</v>
      </c>
      <c r="Q95" s="5">
        <f t="shared" si="42"/>
        <v>-37359.75076397245</v>
      </c>
      <c r="R95" s="5">
        <f t="shared" si="42"/>
        <v>-37359.75076397245</v>
      </c>
      <c r="S95" s="5">
        <f t="shared" si="42"/>
        <v>-37359.75076397245</v>
      </c>
      <c r="T95" s="5">
        <f t="shared" si="42"/>
        <v>-37359.75076397245</v>
      </c>
      <c r="U95" s="5">
        <f t="shared" si="42"/>
        <v>-37359.75076397245</v>
      </c>
      <c r="V95" s="5">
        <f t="shared" si="42"/>
        <v>-37359.75076397245</v>
      </c>
      <c r="W95" s="5">
        <f t="shared" si="42"/>
        <v>-37359.75076397245</v>
      </c>
      <c r="X95" s="5">
        <f t="shared" si="42"/>
        <v>-37359.75076397245</v>
      </c>
      <c r="Y95" s="5">
        <f t="shared" si="42"/>
        <v>-37359.75076397245</v>
      </c>
      <c r="Z95" s="5">
        <f t="shared" si="42"/>
        <v>-37359.75076397245</v>
      </c>
      <c r="AA95" s="5">
        <f t="shared" si="42"/>
        <v>-37359.75076397245</v>
      </c>
      <c r="AB95" s="5">
        <f t="shared" si="42"/>
        <v>-37359.75076397245</v>
      </c>
      <c r="AC95" s="5">
        <f t="shared" si="42"/>
        <v>-37359.75076397245</v>
      </c>
      <c r="AD95" s="5">
        <f t="shared" si="42"/>
        <v>-37359.75076397245</v>
      </c>
    </row>
    <row r="96" spans="2:30" x14ac:dyDescent="0.4">
      <c r="B96" t="s">
        <v>70</v>
      </c>
      <c r="F96" s="5">
        <f>-F91*$D$87</f>
        <v>-28654.98</v>
      </c>
      <c r="G96" s="5">
        <f t="shared" ref="G96:Y96" si="43">-G91*$D$87</f>
        <v>-28132.693754161653</v>
      </c>
      <c r="H96" s="5">
        <f t="shared" si="43"/>
        <v>-27579.070333573003</v>
      </c>
      <c r="I96" s="5">
        <f t="shared" si="43"/>
        <v>-26992.229507749038</v>
      </c>
      <c r="J96" s="5">
        <f t="shared" si="43"/>
        <v>-26370.178232375634</v>
      </c>
      <c r="K96" s="5">
        <f t="shared" si="43"/>
        <v>-25710.803880479823</v>
      </c>
      <c r="L96" s="5">
        <f t="shared" si="43"/>
        <v>-25011.867067470266</v>
      </c>
      <c r="M96" s="5">
        <f t="shared" si="43"/>
        <v>-24270.994045680134</v>
      </c>
      <c r="N96" s="5">
        <f t="shared" si="43"/>
        <v>-23485.668642582597</v>
      </c>
      <c r="O96" s="5">
        <f t="shared" si="43"/>
        <v>-22653.223715299206</v>
      </c>
      <c r="P96" s="5">
        <f t="shared" si="43"/>
        <v>-21770.832092378809</v>
      </c>
      <c r="Q96" s="5">
        <f t="shared" si="43"/>
        <v>-20835.49697208319</v>
      </c>
      <c r="R96" s="5">
        <f t="shared" si="43"/>
        <v>-19844.041744569837</v>
      </c>
      <c r="S96" s="5">
        <f t="shared" si="43"/>
        <v>-18793.09920340568</v>
      </c>
      <c r="T96" s="5">
        <f t="shared" si="43"/>
        <v>-17679.100109771673</v>
      </c>
      <c r="U96" s="5">
        <f t="shared" si="43"/>
        <v>-16498.261070519628</v>
      </c>
      <c r="V96" s="5">
        <f t="shared" si="43"/>
        <v>-15246.571688912456</v>
      </c>
      <c r="W96" s="5">
        <f t="shared" si="43"/>
        <v>-13919.780944408856</v>
      </c>
      <c r="X96" s="5">
        <f t="shared" si="43"/>
        <v>-12513.382755235039</v>
      </c>
      <c r="Y96" s="5">
        <f t="shared" si="43"/>
        <v>-11022.600674710795</v>
      </c>
      <c r="Z96" s="5">
        <f t="shared" ref="Z96:AA96" si="44">-Z91*$D$87</f>
        <v>-9442.3716693550959</v>
      </c>
      <c r="AA96" s="5">
        <f t="shared" si="44"/>
        <v>-7767.3289236780547</v>
      </c>
      <c r="AB96" s="5">
        <f t="shared" ref="AB96:AD96" si="45">-AB91*$D$87</f>
        <v>-5991.7836132603916</v>
      </c>
      <c r="AC96" s="5">
        <f t="shared" si="45"/>
        <v>-4109.7055842176687</v>
      </c>
      <c r="AD96" s="5">
        <f t="shared" si="45"/>
        <v>-2114.7028734323817</v>
      </c>
    </row>
    <row r="97" spans="2:30" x14ac:dyDescent="0.4">
      <c r="B97" t="s">
        <v>71</v>
      </c>
      <c r="F97" s="5">
        <f>F95-F96</f>
        <v>-8704.7707639724504</v>
      </c>
      <c r="G97" s="5">
        <f t="shared" ref="G97:Y97" si="46">G95-G96</f>
        <v>-9227.0570098107964</v>
      </c>
      <c r="H97" s="5">
        <f t="shared" si="46"/>
        <v>-9780.6804303994468</v>
      </c>
      <c r="I97" s="5">
        <f t="shared" si="46"/>
        <v>-10367.521256223412</v>
      </c>
      <c r="J97" s="5">
        <f t="shared" si="46"/>
        <v>-10989.572531596816</v>
      </c>
      <c r="K97" s="5">
        <f t="shared" si="46"/>
        <v>-11648.946883492627</v>
      </c>
      <c r="L97" s="5">
        <f t="shared" si="46"/>
        <v>-12347.883696502184</v>
      </c>
      <c r="M97" s="5">
        <f t="shared" si="46"/>
        <v>-13088.756718292316</v>
      </c>
      <c r="N97" s="5">
        <f t="shared" si="46"/>
        <v>-13874.082121389853</v>
      </c>
      <c r="O97" s="5">
        <f t="shared" si="46"/>
        <v>-14706.527048673244</v>
      </c>
      <c r="P97" s="5">
        <f t="shared" si="46"/>
        <v>-15588.918671593641</v>
      </c>
      <c r="Q97" s="5">
        <f t="shared" si="46"/>
        <v>-16524.253791889259</v>
      </c>
      <c r="R97" s="5">
        <f t="shared" si="46"/>
        <v>-17515.709019402613</v>
      </c>
      <c r="S97" s="5">
        <f t="shared" si="46"/>
        <v>-18566.65156056677</v>
      </c>
      <c r="T97" s="5">
        <f t="shared" si="46"/>
        <v>-19680.650654200777</v>
      </c>
      <c r="U97" s="5">
        <f t="shared" si="46"/>
        <v>-20861.489693452822</v>
      </c>
      <c r="V97" s="5">
        <f t="shared" si="46"/>
        <v>-22113.179075059994</v>
      </c>
      <c r="W97" s="5">
        <f t="shared" si="46"/>
        <v>-23439.969819563594</v>
      </c>
      <c r="X97" s="5">
        <f t="shared" si="46"/>
        <v>-24846.368008737409</v>
      </c>
      <c r="Y97" s="5">
        <f t="shared" si="46"/>
        <v>-26337.150089261653</v>
      </c>
      <c r="Z97" s="5">
        <f t="shared" ref="Z97:AA97" si="47">Z95-Z96</f>
        <v>-27917.379094617354</v>
      </c>
      <c r="AA97" s="5">
        <f t="shared" si="47"/>
        <v>-29592.421840294395</v>
      </c>
      <c r="AB97" s="5">
        <f t="shared" ref="AB97:AD97" si="48">AB95-AB96</f>
        <v>-31367.967150712058</v>
      </c>
      <c r="AC97" s="5">
        <f t="shared" si="48"/>
        <v>-33250.045179754779</v>
      </c>
      <c r="AD97" s="5">
        <f t="shared" si="48"/>
        <v>-35245.047890540067</v>
      </c>
    </row>
  </sheetData>
  <pageMargins left="0.7" right="0.7" top="0.75" bottom="0.75" header="0.3" footer="0.3"/>
  <pageSetup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4745D-247D-48CA-B265-29A48D17777C}">
  <dimension ref="A1:AB144"/>
  <sheetViews>
    <sheetView topLeftCell="L1" zoomScaleNormal="100" workbookViewId="0">
      <selection activeCell="U42" sqref="U42"/>
    </sheetView>
  </sheetViews>
  <sheetFormatPr defaultRowHeight="14.6" x14ac:dyDescent="0.4"/>
  <cols>
    <col min="1" max="1" width="10.765625" bestFit="1" customWidth="1"/>
    <col min="2" max="2" width="14.3046875" customWidth="1"/>
    <col min="3" max="3" width="21.61328125" bestFit="1" customWidth="1"/>
    <col min="4" max="4" width="27.3046875" bestFit="1" customWidth="1"/>
    <col min="5" max="5" width="28.23046875" bestFit="1" customWidth="1"/>
    <col min="6" max="6" width="22.23046875" bestFit="1" customWidth="1"/>
    <col min="7" max="7" width="20.61328125" bestFit="1" customWidth="1"/>
    <col min="8" max="8" width="21.61328125" bestFit="1" customWidth="1"/>
    <col min="9" max="9" width="20.23046875" bestFit="1" customWidth="1"/>
    <col min="10" max="10" width="17.921875" bestFit="1" customWidth="1"/>
    <col min="11" max="11" width="13.3828125" bestFit="1" customWidth="1"/>
    <col min="12" max="12" width="14.15234375" customWidth="1"/>
    <col min="18" max="18" width="12.07421875" bestFit="1" customWidth="1"/>
    <col min="28" max="28" width="16" customWidth="1"/>
  </cols>
  <sheetData>
    <row r="1" spans="1:28" x14ac:dyDescent="0.4">
      <c r="A1" t="s">
        <v>192</v>
      </c>
    </row>
    <row r="3" spans="1:28" x14ac:dyDescent="0.4">
      <c r="A3" s="33" t="s">
        <v>109</v>
      </c>
      <c r="B3" s="104" t="s">
        <v>182</v>
      </c>
      <c r="C3" s="105" t="s">
        <v>183</v>
      </c>
      <c r="D3" s="104" t="s">
        <v>184</v>
      </c>
      <c r="E3" s="104" t="s">
        <v>185</v>
      </c>
      <c r="F3" s="105" t="s">
        <v>186</v>
      </c>
      <c r="G3" s="105" t="s">
        <v>187</v>
      </c>
      <c r="H3" s="105" t="s">
        <v>188</v>
      </c>
      <c r="I3" s="105" t="s">
        <v>189</v>
      </c>
      <c r="J3" s="105" t="s">
        <v>190</v>
      </c>
      <c r="K3" s="33" t="s">
        <v>191</v>
      </c>
      <c r="N3" s="14" t="s">
        <v>222</v>
      </c>
      <c r="Y3" s="14" t="s">
        <v>224</v>
      </c>
    </row>
    <row r="4" spans="1:28" x14ac:dyDescent="0.4">
      <c r="A4" s="106" t="s">
        <v>170</v>
      </c>
      <c r="B4">
        <v>519</v>
      </c>
      <c r="C4" s="36">
        <v>254431</v>
      </c>
      <c r="D4" s="82">
        <v>8.58</v>
      </c>
      <c r="E4" s="82">
        <v>10.49</v>
      </c>
      <c r="F4" s="83">
        <v>7.8079999999999998E-3</v>
      </c>
      <c r="G4" s="83">
        <v>-6.1200000000000002E-4</v>
      </c>
      <c r="H4" s="83">
        <v>5.0000000000000001E-4</v>
      </c>
      <c r="I4" s="83">
        <v>1.0410000000000001E-2</v>
      </c>
      <c r="J4" s="83">
        <v>0.12</v>
      </c>
      <c r="K4" s="107">
        <f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f>
        <v>45035.777686000001</v>
      </c>
      <c r="O4" t="s">
        <v>223</v>
      </c>
      <c r="R4" s="82">
        <v>40931.883542999974</v>
      </c>
      <c r="Y4" t="s">
        <v>228</v>
      </c>
      <c r="AB4" s="82">
        <v>37765.476000000024</v>
      </c>
    </row>
    <row r="5" spans="1:28" x14ac:dyDescent="0.4">
      <c r="A5" s="106" t="s">
        <v>171</v>
      </c>
      <c r="B5">
        <v>399.6</v>
      </c>
      <c r="C5" s="36">
        <v>244606</v>
      </c>
      <c r="D5" s="82">
        <v>8.58</v>
      </c>
      <c r="E5" s="82">
        <v>10.28</v>
      </c>
      <c r="F5" s="83">
        <v>8.4100000000000008E-3</v>
      </c>
      <c r="G5" s="83">
        <v>-6.0999999999999997E-4</v>
      </c>
      <c r="H5" s="83">
        <v>5.0000000000000001E-4</v>
      </c>
      <c r="I5" s="83">
        <v>1.0410000000000001E-2</v>
      </c>
      <c r="J5" s="83">
        <v>0.12</v>
      </c>
      <c r="K5" s="107">
        <f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f>
        <v>41465.754260000002</v>
      </c>
      <c r="O5" t="s">
        <v>227</v>
      </c>
      <c r="R5" s="84">
        <f>R4*5*1.02</f>
        <v>208752.60606929989</v>
      </c>
      <c r="Y5" t="s">
        <v>229</v>
      </c>
      <c r="AB5" s="84">
        <f>AB4*20*1.02</f>
        <v>770415.71040000056</v>
      </c>
    </row>
    <row r="6" spans="1:28" x14ac:dyDescent="0.4">
      <c r="A6" s="106" t="s">
        <v>172</v>
      </c>
      <c r="B6">
        <v>595.70000000000005</v>
      </c>
      <c r="C6" s="36">
        <v>291811</v>
      </c>
      <c r="D6" s="82">
        <v>8.58</v>
      </c>
      <c r="E6" s="82">
        <v>10.28</v>
      </c>
      <c r="F6" s="83">
        <v>8.4100000000000008E-3</v>
      </c>
      <c r="G6" s="83">
        <v>-6.0999999999999997E-4</v>
      </c>
      <c r="H6" s="83">
        <v>5.0000000000000001E-4</v>
      </c>
      <c r="I6" s="83">
        <v>1.0410000000000001E-2</v>
      </c>
      <c r="J6" s="83">
        <v>0.12</v>
      </c>
      <c r="K6" s="107">
        <f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f>
        <v>51712.005810000002</v>
      </c>
    </row>
    <row r="7" spans="1:28" x14ac:dyDescent="0.4">
      <c r="A7" s="106" t="s">
        <v>173</v>
      </c>
      <c r="B7">
        <v>583.6</v>
      </c>
      <c r="C7" s="36">
        <v>311695</v>
      </c>
      <c r="D7" s="82">
        <v>8.58</v>
      </c>
      <c r="E7" s="82">
        <v>10.28</v>
      </c>
      <c r="F7" s="83">
        <v>8.4100000000000008E-3</v>
      </c>
      <c r="G7" s="83">
        <v>-6.0999999999999997E-4</v>
      </c>
      <c r="H7" s="83">
        <v>5.0000000000000001E-4</v>
      </c>
      <c r="I7" s="83">
        <v>1.0410000000000001E-2</v>
      </c>
      <c r="J7" s="83">
        <v>0.12</v>
      </c>
      <c r="K7" s="107">
        <f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f>
        <v>54241.909450000006</v>
      </c>
    </row>
    <row r="8" spans="1:28" x14ac:dyDescent="0.4">
      <c r="A8" s="106" t="s">
        <v>174</v>
      </c>
      <c r="B8">
        <v>694.6</v>
      </c>
      <c r="C8" s="36">
        <v>360858</v>
      </c>
      <c r="D8" s="82">
        <v>12.75</v>
      </c>
      <c r="E8" s="82">
        <v>10.28</v>
      </c>
      <c r="F8" s="83">
        <v>8.4100000000000008E-3</v>
      </c>
      <c r="G8" s="83">
        <v>-6.0999999999999997E-4</v>
      </c>
      <c r="H8" s="83">
        <v>5.0000000000000001E-4</v>
      </c>
      <c r="I8" s="83">
        <v>1.0410000000000001E-2</v>
      </c>
      <c r="J8" s="83">
        <v>0.12</v>
      </c>
      <c r="K8" s="107">
        <f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f>
        <v>66051.251180000007</v>
      </c>
    </row>
    <row r="9" spans="1:28" x14ac:dyDescent="0.4">
      <c r="A9" s="106" t="s">
        <v>175</v>
      </c>
      <c r="B9">
        <v>692</v>
      </c>
      <c r="C9" s="36">
        <v>421761</v>
      </c>
      <c r="D9" s="82">
        <v>14.54</v>
      </c>
      <c r="E9" s="82">
        <v>10.28</v>
      </c>
      <c r="F9" s="83">
        <v>8.4100000000000008E-3</v>
      </c>
      <c r="G9" s="83">
        <v>-6.0999999999999997E-4</v>
      </c>
      <c r="H9" s="83">
        <v>5.0000000000000001E-4</v>
      </c>
      <c r="I9" s="83">
        <v>1.0805E-2</v>
      </c>
      <c r="J9" s="83">
        <v>0.12</v>
      </c>
      <c r="K9" s="107">
        <f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f>
        <v>75844.503905000005</v>
      </c>
    </row>
    <row r="10" spans="1:28" x14ac:dyDescent="0.4">
      <c r="A10" s="106" t="s">
        <v>176</v>
      </c>
      <c r="B10">
        <v>681</v>
      </c>
      <c r="C10" s="36">
        <v>412896</v>
      </c>
      <c r="D10" s="82">
        <v>14.54</v>
      </c>
      <c r="E10" s="82">
        <v>10.28</v>
      </c>
      <c r="F10" s="83">
        <v>8.4100000000000008E-3</v>
      </c>
      <c r="G10" s="83">
        <v>-6.0999999999999997E-4</v>
      </c>
      <c r="H10" s="83">
        <v>5.0000000000000001E-4</v>
      </c>
      <c r="I10" s="83">
        <v>1.0959999999999999E-2</v>
      </c>
      <c r="J10" s="83">
        <v>0.12</v>
      </c>
      <c r="K10" s="107">
        <f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f>
        <v>74402.316959999996</v>
      </c>
    </row>
    <row r="11" spans="1:28" x14ac:dyDescent="0.4">
      <c r="A11" s="106" t="s">
        <v>177</v>
      </c>
      <c r="B11">
        <v>742.1</v>
      </c>
      <c r="C11" s="36">
        <v>405673</v>
      </c>
      <c r="D11" s="82">
        <v>14.54</v>
      </c>
      <c r="E11" s="82">
        <v>10.28</v>
      </c>
      <c r="F11" s="83">
        <v>8.4100000000000008E-3</v>
      </c>
      <c r="G11" s="83">
        <v>-6.0999999999999997E-4</v>
      </c>
      <c r="H11" s="83">
        <v>5.0000000000000001E-4</v>
      </c>
      <c r="I11" s="83">
        <v>1.0959999999999999E-2</v>
      </c>
      <c r="J11" s="83">
        <v>0.12</v>
      </c>
      <c r="K11" s="107">
        <f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f>
        <v>74912.943979999996</v>
      </c>
    </row>
    <row r="12" spans="1:28" x14ac:dyDescent="0.4">
      <c r="A12" s="106" t="s">
        <v>178</v>
      </c>
      <c r="B12">
        <v>721.1</v>
      </c>
      <c r="C12" s="36">
        <v>371021</v>
      </c>
      <c r="D12" s="82">
        <v>10.44</v>
      </c>
      <c r="E12" s="82">
        <v>10.28</v>
      </c>
      <c r="F12" s="83">
        <v>8.4100000000000008E-3</v>
      </c>
      <c r="G12" s="83">
        <v>-6.0999999999999997E-4</v>
      </c>
      <c r="H12" s="83">
        <v>5.0000000000000001E-4</v>
      </c>
      <c r="I12" s="83">
        <v>1.0959999999999999E-2</v>
      </c>
      <c r="J12" s="83">
        <v>0.12</v>
      </c>
      <c r="K12" s="107">
        <f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f>
        <v>66609.576459999997</v>
      </c>
    </row>
    <row r="13" spans="1:28" x14ac:dyDescent="0.4">
      <c r="A13" s="106" t="s">
        <v>179</v>
      </c>
      <c r="B13">
        <v>618.5</v>
      </c>
      <c r="C13" s="36">
        <v>280975</v>
      </c>
      <c r="D13" s="82">
        <v>8.58</v>
      </c>
      <c r="E13" s="82">
        <v>10.28</v>
      </c>
      <c r="F13" s="83">
        <v>8.4100000000000008E-3</v>
      </c>
      <c r="G13" s="83">
        <v>-6.0999999999999997E-4</v>
      </c>
      <c r="H13" s="83">
        <v>5.0000000000000001E-4</v>
      </c>
      <c r="I13" s="83">
        <v>1.0959999999999999E-2</v>
      </c>
      <c r="J13" s="83">
        <v>0.12</v>
      </c>
      <c r="K13" s="107">
        <f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f>
        <v>50793.488499999992</v>
      </c>
    </row>
    <row r="14" spans="1:28" x14ac:dyDescent="0.4">
      <c r="A14" s="106" t="s">
        <v>180</v>
      </c>
      <c r="B14">
        <v>445</v>
      </c>
      <c r="C14" s="36">
        <v>251295</v>
      </c>
      <c r="D14" s="82">
        <v>8.58</v>
      </c>
      <c r="E14" s="82">
        <v>10.28</v>
      </c>
      <c r="F14" s="83">
        <v>8.4100000000000008E-3</v>
      </c>
      <c r="G14" s="83">
        <v>-6.0999999999999997E-4</v>
      </c>
      <c r="H14" s="83">
        <v>5.0000000000000001E-4</v>
      </c>
      <c r="I14" s="83">
        <v>1.0959999999999999E-2</v>
      </c>
      <c r="J14" s="83">
        <v>0.12</v>
      </c>
      <c r="K14" s="107">
        <f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f>
        <v>43388.041699999994</v>
      </c>
    </row>
    <row r="15" spans="1:28" x14ac:dyDescent="0.4">
      <c r="A15" s="106" t="s">
        <v>181</v>
      </c>
      <c r="B15">
        <v>378.3</v>
      </c>
      <c r="C15" s="36">
        <v>275520</v>
      </c>
      <c r="D15" s="82">
        <v>8.58</v>
      </c>
      <c r="E15" s="82">
        <v>10.49</v>
      </c>
      <c r="F15" s="83">
        <v>8.4430000000000009E-3</v>
      </c>
      <c r="G15" s="83">
        <v>-5.4900000000000001E-4</v>
      </c>
      <c r="H15" s="83">
        <v>5.0000000000000001E-4</v>
      </c>
      <c r="I15" s="83">
        <v>1.0959999999999999E-2</v>
      </c>
      <c r="J15" s="83">
        <v>0.12</v>
      </c>
      <c r="K15" s="107">
        <f>Table14[[#This Row],[Demand (kW)]]*(Table14[[#This Row],[Distribution Charge ($/kW)]]+Table14[[#This Row],[Transmission Charge ($/kW)]])+Table14[[#This Row],[Consumption (kWh)]]*(Table14[[#This Row],[Distribution ($/kWh)]]+Table14[[#This Row],[Transition ($/kWh)]]+Table14[[#This Row],[Renewable ($/kWh)]]+Table14[[#This Row],[Efficiency ($/kWh)]]+Table14[[#This Row],[Supply ($/kWh)]])</f>
        <v>45608.995080000008</v>
      </c>
    </row>
    <row r="16" spans="1:28" x14ac:dyDescent="0.4">
      <c r="A16" s="106"/>
      <c r="C16" s="36"/>
      <c r="D16" s="82"/>
      <c r="E16" s="82"/>
      <c r="F16" s="83"/>
      <c r="G16" s="82"/>
      <c r="H16" s="83"/>
      <c r="I16" s="83"/>
      <c r="J16" s="83" t="s">
        <v>196</v>
      </c>
      <c r="K16" s="107">
        <f>SUM(Table14[Total Cost])</f>
        <v>690066.56497099996</v>
      </c>
    </row>
    <row r="20" spans="1:8" x14ac:dyDescent="0.4">
      <c r="A20" s="33" t="s">
        <v>109</v>
      </c>
      <c r="B20" s="33" t="s">
        <v>197</v>
      </c>
      <c r="C20" s="33" t="s">
        <v>182</v>
      </c>
      <c r="D20" s="33" t="s">
        <v>194</v>
      </c>
      <c r="E20" s="33" t="s">
        <v>195</v>
      </c>
      <c r="F20" s="33" t="s">
        <v>202</v>
      </c>
      <c r="H20" t="s">
        <v>183</v>
      </c>
    </row>
    <row r="21" spans="1:8" x14ac:dyDescent="0.4">
      <c r="A21" t="s">
        <v>170</v>
      </c>
      <c r="B21">
        <v>1</v>
      </c>
      <c r="C21">
        <v>519</v>
      </c>
      <c r="D21">
        <f>C21*0.15</f>
        <v>77.849999999999994</v>
      </c>
      <c r="E21">
        <f>D21*4</f>
        <v>311.39999999999998</v>
      </c>
      <c r="F21" s="107">
        <v>35092.80261000013</v>
      </c>
      <c r="H21" s="15">
        <f>C4/1000</f>
        <v>254.43100000000001</v>
      </c>
    </row>
    <row r="22" spans="1:8" x14ac:dyDescent="0.4">
      <c r="A22" t="s">
        <v>171</v>
      </c>
      <c r="B22">
        <v>2</v>
      </c>
      <c r="C22">
        <v>399.6</v>
      </c>
      <c r="D22">
        <f t="shared" ref="D22:D32" si="0">C22*0.15</f>
        <v>59.94</v>
      </c>
      <c r="E22">
        <f t="shared" ref="E22:E32" si="1">D22*4</f>
        <v>239.76</v>
      </c>
      <c r="F22" s="107">
        <v>27019.429523999919</v>
      </c>
      <c r="H22" s="15">
        <f t="shared" ref="H22:H32" si="2">C5/1000</f>
        <v>244.60599999999999</v>
      </c>
    </row>
    <row r="23" spans="1:8" x14ac:dyDescent="0.4">
      <c r="A23" t="s">
        <v>172</v>
      </c>
      <c r="B23">
        <v>3</v>
      </c>
      <c r="C23">
        <v>595.70000000000005</v>
      </c>
      <c r="D23">
        <f t="shared" si="0"/>
        <v>89.355000000000004</v>
      </c>
      <c r="E23">
        <f t="shared" si="1"/>
        <v>357.42</v>
      </c>
      <c r="F23" s="107">
        <v>40278.964382999926</v>
      </c>
      <c r="H23" s="15">
        <f t="shared" si="2"/>
        <v>291.81099999999998</v>
      </c>
    </row>
    <row r="24" spans="1:8" x14ac:dyDescent="0.4">
      <c r="A24" t="s">
        <v>173</v>
      </c>
      <c r="B24">
        <v>4</v>
      </c>
      <c r="C24">
        <v>583.6</v>
      </c>
      <c r="D24">
        <f t="shared" si="0"/>
        <v>87.54</v>
      </c>
      <c r="E24">
        <f t="shared" si="1"/>
        <v>350.16</v>
      </c>
      <c r="F24" s="107"/>
      <c r="H24" s="15">
        <f t="shared" si="2"/>
        <v>311.69499999999999</v>
      </c>
    </row>
    <row r="25" spans="1:8" x14ac:dyDescent="0.4">
      <c r="A25" t="s">
        <v>174</v>
      </c>
      <c r="B25">
        <v>5</v>
      </c>
      <c r="C25">
        <v>694.6</v>
      </c>
      <c r="D25">
        <f t="shared" si="0"/>
        <v>104.19</v>
      </c>
      <c r="E25">
        <f t="shared" si="1"/>
        <v>416.76</v>
      </c>
      <c r="F25" s="107"/>
      <c r="H25" s="15">
        <f t="shared" si="2"/>
        <v>360.858</v>
      </c>
    </row>
    <row r="26" spans="1:8" x14ac:dyDescent="0.4">
      <c r="A26" t="s">
        <v>175</v>
      </c>
      <c r="B26">
        <v>6</v>
      </c>
      <c r="C26">
        <v>692</v>
      </c>
      <c r="D26">
        <f t="shared" si="0"/>
        <v>103.8</v>
      </c>
      <c r="E26">
        <f t="shared" si="1"/>
        <v>415.2</v>
      </c>
      <c r="F26" s="107"/>
      <c r="H26" s="15">
        <f t="shared" si="2"/>
        <v>421.76100000000002</v>
      </c>
    </row>
    <row r="27" spans="1:8" x14ac:dyDescent="0.4">
      <c r="A27" s="14" t="s">
        <v>176</v>
      </c>
      <c r="B27" s="14">
        <v>7</v>
      </c>
      <c r="C27" s="14">
        <v>681</v>
      </c>
      <c r="D27" s="14">
        <f t="shared" si="0"/>
        <v>102.14999999999999</v>
      </c>
      <c r="E27" s="14">
        <f t="shared" si="1"/>
        <v>408.59999999999997</v>
      </c>
      <c r="F27" s="107"/>
      <c r="G27" s="14"/>
      <c r="H27" s="138">
        <f t="shared" si="2"/>
        <v>412.89600000000002</v>
      </c>
    </row>
    <row r="28" spans="1:8" x14ac:dyDescent="0.4">
      <c r="A28" s="14" t="s">
        <v>177</v>
      </c>
      <c r="B28" s="14">
        <v>8</v>
      </c>
      <c r="C28" s="14">
        <v>742.1</v>
      </c>
      <c r="D28" s="14">
        <f t="shared" si="0"/>
        <v>111.315</v>
      </c>
      <c r="E28" s="14">
        <f t="shared" si="1"/>
        <v>445.26</v>
      </c>
      <c r="F28" s="107">
        <v>50177.97459899995</v>
      </c>
      <c r="G28" s="14"/>
      <c r="H28" s="138">
        <f t="shared" si="2"/>
        <v>405.673</v>
      </c>
    </row>
    <row r="29" spans="1:8" x14ac:dyDescent="0.4">
      <c r="A29" t="s">
        <v>178</v>
      </c>
      <c r="B29">
        <v>9</v>
      </c>
      <c r="C29">
        <v>721.1</v>
      </c>
      <c r="D29">
        <f t="shared" si="0"/>
        <v>108.16500000000001</v>
      </c>
      <c r="E29">
        <f t="shared" si="1"/>
        <v>432.66</v>
      </c>
      <c r="F29" s="107"/>
      <c r="H29" s="15">
        <f t="shared" si="2"/>
        <v>371.02100000000002</v>
      </c>
    </row>
    <row r="30" spans="1:8" x14ac:dyDescent="0.4">
      <c r="A30" t="s">
        <v>179</v>
      </c>
      <c r="B30">
        <v>10</v>
      </c>
      <c r="C30">
        <v>618.5</v>
      </c>
      <c r="D30">
        <f t="shared" si="0"/>
        <v>92.774999999999991</v>
      </c>
      <c r="E30">
        <f t="shared" si="1"/>
        <v>371.09999999999997</v>
      </c>
      <c r="F30" s="107"/>
      <c r="H30" s="15">
        <f t="shared" si="2"/>
        <v>280.97500000000002</v>
      </c>
    </row>
    <row r="31" spans="1:8" ht="14.7" customHeight="1" x14ac:dyDescent="0.4">
      <c r="A31" t="s">
        <v>180</v>
      </c>
      <c r="B31">
        <v>11</v>
      </c>
      <c r="C31">
        <v>445</v>
      </c>
      <c r="D31">
        <f t="shared" si="0"/>
        <v>66.75</v>
      </c>
      <c r="E31">
        <f t="shared" si="1"/>
        <v>267</v>
      </c>
      <c r="F31" s="107"/>
      <c r="H31" s="15">
        <f t="shared" si="2"/>
        <v>251.29499999999999</v>
      </c>
    </row>
    <row r="32" spans="1:8" x14ac:dyDescent="0.4">
      <c r="A32" t="s">
        <v>181</v>
      </c>
      <c r="B32">
        <v>12</v>
      </c>
      <c r="C32">
        <v>378.3</v>
      </c>
      <c r="D32">
        <f t="shared" si="0"/>
        <v>56.744999999999997</v>
      </c>
      <c r="E32">
        <f t="shared" si="1"/>
        <v>226.98</v>
      </c>
      <c r="F32" s="107"/>
      <c r="H32" s="15">
        <f t="shared" si="2"/>
        <v>275.52</v>
      </c>
    </row>
    <row r="35" spans="1:14" x14ac:dyDescent="0.4">
      <c r="A35" t="s">
        <v>198</v>
      </c>
    </row>
    <row r="36" spans="1:14" x14ac:dyDescent="0.4">
      <c r="A36" s="112" t="s">
        <v>109</v>
      </c>
      <c r="B36" s="113" t="s">
        <v>182</v>
      </c>
      <c r="C36" s="114" t="s">
        <v>183</v>
      </c>
      <c r="D36" s="113" t="s">
        <v>184</v>
      </c>
      <c r="E36" s="113" t="s">
        <v>185</v>
      </c>
      <c r="F36" s="114" t="s">
        <v>186</v>
      </c>
      <c r="G36" s="114" t="s">
        <v>187</v>
      </c>
      <c r="H36" s="114" t="s">
        <v>188</v>
      </c>
      <c r="I36" s="114" t="s">
        <v>189</v>
      </c>
      <c r="J36" s="114" t="s">
        <v>190</v>
      </c>
      <c r="K36" s="112" t="s">
        <v>191</v>
      </c>
    </row>
    <row r="37" spans="1:14" x14ac:dyDescent="0.4">
      <c r="A37" s="115" t="s">
        <v>170</v>
      </c>
      <c r="B37" s="110">
        <f>B4-$D$21</f>
        <v>441.15</v>
      </c>
      <c r="C37" s="116">
        <f>C4-(30*$E$21)</f>
        <v>245089</v>
      </c>
      <c r="D37" s="117">
        <v>8.58</v>
      </c>
      <c r="E37" s="117">
        <v>10.49</v>
      </c>
      <c r="F37" s="118">
        <v>7.8079999999999998E-3</v>
      </c>
      <c r="G37" s="118">
        <v>-6.1200000000000002E-4</v>
      </c>
      <c r="H37" s="118">
        <v>5.0000000000000001E-4</v>
      </c>
      <c r="I37" s="118">
        <v>1.0410000000000001E-2</v>
      </c>
      <c r="J37" s="118">
        <v>0.12</v>
      </c>
      <c r="K37" s="119">
        <f>B37*(D37+E37)+C37*(F37+G37+H37+I37+J37)</f>
        <v>42260.991933999998</v>
      </c>
      <c r="N37" t="s">
        <v>204</v>
      </c>
    </row>
    <row r="38" spans="1:14" x14ac:dyDescent="0.4">
      <c r="A38" s="106" t="s">
        <v>171</v>
      </c>
      <c r="B38" s="110">
        <f t="shared" ref="B38:B48" si="3">B5-$D$21</f>
        <v>321.75</v>
      </c>
      <c r="C38" s="116">
        <f t="shared" ref="C38:C48" si="4">C5-(30*$E$21)</f>
        <v>235264</v>
      </c>
      <c r="D38" s="121">
        <v>8.58</v>
      </c>
      <c r="E38" s="121">
        <v>10.28</v>
      </c>
      <c r="F38" s="83">
        <v>8.4100000000000008E-3</v>
      </c>
      <c r="G38" s="83">
        <v>-6.0999999999999997E-4</v>
      </c>
      <c r="H38" s="83">
        <v>5.0000000000000001E-4</v>
      </c>
      <c r="I38" s="83">
        <v>1.0410000000000001E-2</v>
      </c>
      <c r="J38" s="83">
        <v>0.12</v>
      </c>
      <c r="K38" s="119">
        <f t="shared" ref="K38:K48" si="5">B38*(D38+E38)+C38*(F38+G38+H38+I38+J38)</f>
        <v>38701.674440000003</v>
      </c>
      <c r="N38" t="s">
        <v>205</v>
      </c>
    </row>
    <row r="39" spans="1:14" x14ac:dyDescent="0.4">
      <c r="A39" s="115" t="s">
        <v>172</v>
      </c>
      <c r="B39" s="110">
        <f t="shared" si="3"/>
        <v>517.85</v>
      </c>
      <c r="C39" s="116">
        <f t="shared" si="4"/>
        <v>282469</v>
      </c>
      <c r="D39" s="117">
        <v>8.58</v>
      </c>
      <c r="E39" s="117">
        <v>10.28</v>
      </c>
      <c r="F39" s="118">
        <v>8.4100000000000008E-3</v>
      </c>
      <c r="G39" s="118">
        <v>-6.0999999999999997E-4</v>
      </c>
      <c r="H39" s="118">
        <v>5.0000000000000001E-4</v>
      </c>
      <c r="I39" s="118">
        <v>1.0410000000000001E-2</v>
      </c>
      <c r="J39" s="118">
        <v>0.12</v>
      </c>
      <c r="K39" s="119">
        <f t="shared" si="5"/>
        <v>48947.925989999996</v>
      </c>
      <c r="N39" t="s">
        <v>206</v>
      </c>
    </row>
    <row r="40" spans="1:14" x14ac:dyDescent="0.4">
      <c r="A40" s="106" t="s">
        <v>173</v>
      </c>
      <c r="B40" s="110">
        <f t="shared" si="3"/>
        <v>505.75</v>
      </c>
      <c r="C40" s="116">
        <f t="shared" si="4"/>
        <v>302353</v>
      </c>
      <c r="D40" s="121">
        <v>8.58</v>
      </c>
      <c r="E40" s="121">
        <v>10.28</v>
      </c>
      <c r="F40" s="83">
        <v>8.4100000000000008E-3</v>
      </c>
      <c r="G40" s="83">
        <v>-6.0999999999999997E-4</v>
      </c>
      <c r="H40" s="83">
        <v>5.0000000000000001E-4</v>
      </c>
      <c r="I40" s="83">
        <v>1.0410000000000001E-2</v>
      </c>
      <c r="J40" s="83">
        <v>0.12</v>
      </c>
      <c r="K40" s="119">
        <f t="shared" si="5"/>
        <v>51477.82963</v>
      </c>
      <c r="N40" t="s">
        <v>207</v>
      </c>
    </row>
    <row r="41" spans="1:14" x14ac:dyDescent="0.4">
      <c r="A41" s="115" t="s">
        <v>174</v>
      </c>
      <c r="B41" s="110">
        <f t="shared" si="3"/>
        <v>616.75</v>
      </c>
      <c r="C41" s="116">
        <f t="shared" si="4"/>
        <v>351516</v>
      </c>
      <c r="D41" s="117">
        <v>12.75</v>
      </c>
      <c r="E41" s="117">
        <v>10.28</v>
      </c>
      <c r="F41" s="118">
        <v>8.4100000000000008E-3</v>
      </c>
      <c r="G41" s="118">
        <v>-6.0999999999999997E-4</v>
      </c>
      <c r="H41" s="118">
        <v>5.0000000000000001E-4</v>
      </c>
      <c r="I41" s="118">
        <v>1.0410000000000001E-2</v>
      </c>
      <c r="J41" s="118">
        <v>0.12</v>
      </c>
      <c r="K41" s="119">
        <f t="shared" si="5"/>
        <v>62962.53686</v>
      </c>
    </row>
    <row r="42" spans="1:14" x14ac:dyDescent="0.4">
      <c r="A42" s="106" t="s">
        <v>175</v>
      </c>
      <c r="B42" s="110">
        <f t="shared" si="3"/>
        <v>614.15</v>
      </c>
      <c r="C42" s="116">
        <f t="shared" si="4"/>
        <v>412419</v>
      </c>
      <c r="D42" s="121">
        <v>14.54</v>
      </c>
      <c r="E42" s="121">
        <v>10.28</v>
      </c>
      <c r="F42" s="83">
        <v>8.4100000000000008E-3</v>
      </c>
      <c r="G42" s="83">
        <v>-6.0999999999999997E-4</v>
      </c>
      <c r="H42" s="83">
        <v>5.0000000000000001E-4</v>
      </c>
      <c r="I42" s="83">
        <v>1.0805E-2</v>
      </c>
      <c r="J42" s="83">
        <v>0.12</v>
      </c>
      <c r="K42" s="119">
        <f t="shared" si="5"/>
        <v>72612.747994999998</v>
      </c>
    </row>
    <row r="43" spans="1:14" x14ac:dyDescent="0.4">
      <c r="A43" s="115" t="s">
        <v>176</v>
      </c>
      <c r="B43" s="110">
        <f t="shared" si="3"/>
        <v>603.15</v>
      </c>
      <c r="C43" s="116">
        <f t="shared" si="4"/>
        <v>403554</v>
      </c>
      <c r="D43" s="117">
        <v>14.54</v>
      </c>
      <c r="E43" s="117">
        <v>10.28</v>
      </c>
      <c r="F43" s="118">
        <v>8.4100000000000008E-3</v>
      </c>
      <c r="G43" s="118">
        <v>-6.0999999999999997E-4</v>
      </c>
      <c r="H43" s="118">
        <v>5.0000000000000001E-4</v>
      </c>
      <c r="I43" s="118">
        <v>1.0959999999999999E-2</v>
      </c>
      <c r="J43" s="118">
        <v>0.12</v>
      </c>
      <c r="K43" s="119">
        <f t="shared" si="5"/>
        <v>71169.113039999997</v>
      </c>
    </row>
    <row r="44" spans="1:14" x14ac:dyDescent="0.4">
      <c r="A44" s="106" t="s">
        <v>177</v>
      </c>
      <c r="B44" s="110">
        <f t="shared" si="3"/>
        <v>664.25</v>
      </c>
      <c r="C44" s="116">
        <f t="shared" si="4"/>
        <v>396331</v>
      </c>
      <c r="D44" s="121">
        <v>14.54</v>
      </c>
      <c r="E44" s="121">
        <v>10.28</v>
      </c>
      <c r="F44" s="83">
        <v>8.4100000000000008E-3</v>
      </c>
      <c r="G44" s="83">
        <v>-6.0999999999999997E-4</v>
      </c>
      <c r="H44" s="83">
        <v>5.0000000000000001E-4</v>
      </c>
      <c r="I44" s="83">
        <v>1.0959999999999999E-2</v>
      </c>
      <c r="J44" s="83">
        <v>0.12</v>
      </c>
      <c r="K44" s="119">
        <f t="shared" si="5"/>
        <v>71679.740059999996</v>
      </c>
    </row>
    <row r="45" spans="1:14" x14ac:dyDescent="0.4">
      <c r="A45" s="115" t="s">
        <v>178</v>
      </c>
      <c r="B45" s="110">
        <f t="shared" si="3"/>
        <v>643.25</v>
      </c>
      <c r="C45" s="116">
        <f t="shared" si="4"/>
        <v>361679</v>
      </c>
      <c r="D45" s="117">
        <v>10.44</v>
      </c>
      <c r="E45" s="117">
        <v>10.28</v>
      </c>
      <c r="F45" s="118">
        <v>8.4100000000000008E-3</v>
      </c>
      <c r="G45" s="118">
        <v>-6.0999999999999997E-4</v>
      </c>
      <c r="H45" s="118">
        <v>5.0000000000000001E-4</v>
      </c>
      <c r="I45" s="118">
        <v>1.0959999999999999E-2</v>
      </c>
      <c r="J45" s="118">
        <v>0.12</v>
      </c>
      <c r="K45" s="119">
        <f t="shared" si="5"/>
        <v>63695.557539999994</v>
      </c>
    </row>
    <row r="46" spans="1:14" x14ac:dyDescent="0.4">
      <c r="A46" s="106" t="s">
        <v>179</v>
      </c>
      <c r="B46" s="110">
        <f t="shared" si="3"/>
        <v>540.65</v>
      </c>
      <c r="C46" s="116">
        <f t="shared" si="4"/>
        <v>271633</v>
      </c>
      <c r="D46" s="121">
        <v>8.58</v>
      </c>
      <c r="E46" s="121">
        <v>10.28</v>
      </c>
      <c r="F46" s="83">
        <v>8.4100000000000008E-3</v>
      </c>
      <c r="G46" s="83">
        <v>-6.0999999999999997E-4</v>
      </c>
      <c r="H46" s="83">
        <v>5.0000000000000001E-4</v>
      </c>
      <c r="I46" s="83">
        <v>1.0959999999999999E-2</v>
      </c>
      <c r="J46" s="83">
        <v>0.12</v>
      </c>
      <c r="K46" s="119">
        <f t="shared" si="5"/>
        <v>48024.270579999997</v>
      </c>
      <c r="M46" s="14"/>
    </row>
    <row r="47" spans="1:14" x14ac:dyDescent="0.4">
      <c r="A47" s="115" t="s">
        <v>180</v>
      </c>
      <c r="B47" s="110">
        <f t="shared" si="3"/>
        <v>367.15</v>
      </c>
      <c r="C47" s="116">
        <f t="shared" si="4"/>
        <v>241953</v>
      </c>
      <c r="D47" s="117">
        <v>8.58</v>
      </c>
      <c r="E47" s="117">
        <v>10.28</v>
      </c>
      <c r="F47" s="118">
        <v>8.4100000000000008E-3</v>
      </c>
      <c r="G47" s="118">
        <v>-6.0999999999999997E-4</v>
      </c>
      <c r="H47" s="118">
        <v>5.0000000000000001E-4</v>
      </c>
      <c r="I47" s="118">
        <v>1.0959999999999999E-2</v>
      </c>
      <c r="J47" s="118">
        <v>0.12</v>
      </c>
      <c r="K47" s="119">
        <f t="shared" si="5"/>
        <v>40618.823779999999</v>
      </c>
    </row>
    <row r="48" spans="1:14" x14ac:dyDescent="0.4">
      <c r="A48" s="106" t="s">
        <v>181</v>
      </c>
      <c r="B48" s="110">
        <f t="shared" si="3"/>
        <v>300.45000000000005</v>
      </c>
      <c r="C48" s="116">
        <f t="shared" si="4"/>
        <v>266178</v>
      </c>
      <c r="D48" s="121">
        <v>8.58</v>
      </c>
      <c r="E48" s="121">
        <v>10.49</v>
      </c>
      <c r="F48" s="83">
        <v>8.4430000000000009E-3</v>
      </c>
      <c r="G48" s="83">
        <v>-5.4900000000000001E-4</v>
      </c>
      <c r="H48" s="83">
        <v>5.0000000000000001E-4</v>
      </c>
      <c r="I48" s="83">
        <v>1.0959999999999999E-2</v>
      </c>
      <c r="J48" s="83">
        <v>0.12</v>
      </c>
      <c r="K48" s="119">
        <f t="shared" si="5"/>
        <v>42822.550512000002</v>
      </c>
    </row>
    <row r="49" spans="1:11" x14ac:dyDescent="0.4">
      <c r="J49" s="123" t="s">
        <v>196</v>
      </c>
      <c r="K49" s="124">
        <f>SUM(K37:K48)</f>
        <v>654973.76236099983</v>
      </c>
    </row>
    <row r="50" spans="1:11" x14ac:dyDescent="0.4">
      <c r="J50" s="33" t="s">
        <v>199</v>
      </c>
      <c r="K50" s="124">
        <f>Table14[[#Totals],[Total Cost]]-K49</f>
        <v>35092.80261000013</v>
      </c>
    </row>
    <row r="52" spans="1:11" x14ac:dyDescent="0.4">
      <c r="A52" t="s">
        <v>200</v>
      </c>
    </row>
    <row r="53" spans="1:11" x14ac:dyDescent="0.4">
      <c r="A53" s="112" t="s">
        <v>109</v>
      </c>
      <c r="B53" s="113" t="s">
        <v>182</v>
      </c>
      <c r="C53" s="114" t="s">
        <v>183</v>
      </c>
      <c r="D53" s="113" t="s">
        <v>184</v>
      </c>
      <c r="E53" s="113" t="s">
        <v>185</v>
      </c>
      <c r="F53" s="114" t="s">
        <v>186</v>
      </c>
      <c r="G53" s="114" t="s">
        <v>187</v>
      </c>
      <c r="H53" s="114" t="s">
        <v>188</v>
      </c>
      <c r="I53" s="114" t="s">
        <v>189</v>
      </c>
      <c r="J53" s="114" t="s">
        <v>190</v>
      </c>
      <c r="K53" s="112" t="s">
        <v>191</v>
      </c>
    </row>
    <row r="54" spans="1:11" x14ac:dyDescent="0.4">
      <c r="A54" s="115" t="s">
        <v>170</v>
      </c>
      <c r="B54" s="110">
        <f>B4-$D$22</f>
        <v>459.06</v>
      </c>
      <c r="C54" s="116">
        <f>C4-(30*$E$22)</f>
        <v>247238.2</v>
      </c>
      <c r="D54" s="117">
        <v>8.58</v>
      </c>
      <c r="E54" s="117">
        <v>10.49</v>
      </c>
      <c r="F54" s="118">
        <v>7.8079999999999998E-3</v>
      </c>
      <c r="G54" s="118">
        <v>-6.1200000000000002E-4</v>
      </c>
      <c r="H54" s="118">
        <v>5.0000000000000001E-4</v>
      </c>
      <c r="I54" s="118">
        <v>1.0410000000000001E-2</v>
      </c>
      <c r="J54" s="118">
        <v>0.12</v>
      </c>
      <c r="K54" s="119">
        <f>B54*(D54+E54)+C54*(F54+G54+H54+I54+J54)</f>
        <v>42899.353049200006</v>
      </c>
    </row>
    <row r="55" spans="1:11" x14ac:dyDescent="0.4">
      <c r="A55" s="106" t="s">
        <v>171</v>
      </c>
      <c r="B55" s="110">
        <f t="shared" ref="B55:B65" si="6">B5-$D$22</f>
        <v>339.66</v>
      </c>
      <c r="C55" s="116">
        <f t="shared" ref="C55:C65" si="7">C5-(30*$E$22)</f>
        <v>237413.2</v>
      </c>
      <c r="D55" s="121">
        <v>8.58</v>
      </c>
      <c r="E55" s="121">
        <v>10.28</v>
      </c>
      <c r="F55" s="83">
        <v>8.4100000000000008E-3</v>
      </c>
      <c r="G55" s="83">
        <v>-6.0999999999999997E-4</v>
      </c>
      <c r="H55" s="83">
        <v>5.0000000000000001E-4</v>
      </c>
      <c r="I55" s="83">
        <v>1.0410000000000001E-2</v>
      </c>
      <c r="J55" s="83">
        <v>0.12</v>
      </c>
      <c r="K55" s="119">
        <f t="shared" ref="K55:K65" si="8">B55*(D55+E55)+C55*(F55+G55+H55+I55+J55)</f>
        <v>39337.572572000005</v>
      </c>
    </row>
    <row r="56" spans="1:11" x14ac:dyDescent="0.4">
      <c r="A56" s="115" t="s">
        <v>172</v>
      </c>
      <c r="B56" s="110">
        <f t="shared" si="6"/>
        <v>535.76</v>
      </c>
      <c r="C56" s="116">
        <f t="shared" si="7"/>
        <v>284618.2</v>
      </c>
      <c r="D56" s="117">
        <v>8.58</v>
      </c>
      <c r="E56" s="117">
        <v>10.28</v>
      </c>
      <c r="F56" s="118">
        <v>8.4100000000000008E-3</v>
      </c>
      <c r="G56" s="118">
        <v>-6.0999999999999997E-4</v>
      </c>
      <c r="H56" s="118">
        <v>5.0000000000000001E-4</v>
      </c>
      <c r="I56" s="118">
        <v>1.0410000000000001E-2</v>
      </c>
      <c r="J56" s="118">
        <v>0.12</v>
      </c>
      <c r="K56" s="119">
        <f t="shared" si="8"/>
        <v>49583.824122000005</v>
      </c>
    </row>
    <row r="57" spans="1:11" x14ac:dyDescent="0.4">
      <c r="A57" s="106" t="s">
        <v>173</v>
      </c>
      <c r="B57" s="110">
        <f t="shared" si="6"/>
        <v>523.66000000000008</v>
      </c>
      <c r="C57" s="116">
        <f t="shared" si="7"/>
        <v>304502.2</v>
      </c>
      <c r="D57" s="121">
        <v>8.58</v>
      </c>
      <c r="E57" s="121">
        <v>10.28</v>
      </c>
      <c r="F57" s="83">
        <v>8.4100000000000008E-3</v>
      </c>
      <c r="G57" s="83">
        <v>-6.0999999999999997E-4</v>
      </c>
      <c r="H57" s="83">
        <v>5.0000000000000001E-4</v>
      </c>
      <c r="I57" s="83">
        <v>1.0410000000000001E-2</v>
      </c>
      <c r="J57" s="83">
        <v>0.12</v>
      </c>
      <c r="K57" s="119">
        <f t="shared" si="8"/>
        <v>52113.72776200001</v>
      </c>
    </row>
    <row r="58" spans="1:11" x14ac:dyDescent="0.4">
      <c r="A58" s="115" t="s">
        <v>174</v>
      </c>
      <c r="B58" s="110">
        <f t="shared" si="6"/>
        <v>634.66000000000008</v>
      </c>
      <c r="C58" s="116">
        <f t="shared" si="7"/>
        <v>353665.2</v>
      </c>
      <c r="D58" s="117">
        <v>12.75</v>
      </c>
      <c r="E58" s="117">
        <v>10.28</v>
      </c>
      <c r="F58" s="118">
        <v>8.4100000000000008E-3</v>
      </c>
      <c r="G58" s="118">
        <v>-6.0999999999999997E-4</v>
      </c>
      <c r="H58" s="118">
        <v>5.0000000000000001E-4</v>
      </c>
      <c r="I58" s="118">
        <v>1.0410000000000001E-2</v>
      </c>
      <c r="J58" s="118">
        <v>0.12</v>
      </c>
      <c r="K58" s="119">
        <f t="shared" si="8"/>
        <v>63673.119692000007</v>
      </c>
    </row>
    <row r="59" spans="1:11" x14ac:dyDescent="0.4">
      <c r="A59" s="106" t="s">
        <v>175</v>
      </c>
      <c r="B59" s="110">
        <f t="shared" si="6"/>
        <v>632.05999999999995</v>
      </c>
      <c r="C59" s="116">
        <f t="shared" si="7"/>
        <v>414568.2</v>
      </c>
      <c r="D59" s="121">
        <v>14.54</v>
      </c>
      <c r="E59" s="121">
        <v>10.28</v>
      </c>
      <c r="F59" s="83">
        <v>8.4100000000000008E-3</v>
      </c>
      <c r="G59" s="83">
        <v>-6.0999999999999997E-4</v>
      </c>
      <c r="H59" s="83">
        <v>5.0000000000000001E-4</v>
      </c>
      <c r="I59" s="83">
        <v>1.0805E-2</v>
      </c>
      <c r="J59" s="83">
        <v>0.12</v>
      </c>
      <c r="K59" s="119">
        <f t="shared" si="8"/>
        <v>73356.238660999996</v>
      </c>
    </row>
    <row r="60" spans="1:11" x14ac:dyDescent="0.4">
      <c r="A60" s="115" t="s">
        <v>176</v>
      </c>
      <c r="B60" s="110">
        <f t="shared" si="6"/>
        <v>621.05999999999995</v>
      </c>
      <c r="C60" s="116">
        <f t="shared" si="7"/>
        <v>405703.2</v>
      </c>
      <c r="D60" s="117">
        <v>14.54</v>
      </c>
      <c r="E60" s="117">
        <v>10.28</v>
      </c>
      <c r="F60" s="118">
        <v>8.4100000000000008E-3</v>
      </c>
      <c r="G60" s="118">
        <v>-6.0999999999999997E-4</v>
      </c>
      <c r="H60" s="118">
        <v>5.0000000000000001E-4</v>
      </c>
      <c r="I60" s="118">
        <v>1.0959999999999999E-2</v>
      </c>
      <c r="J60" s="118">
        <v>0.12</v>
      </c>
      <c r="K60" s="119">
        <f t="shared" si="8"/>
        <v>71912.936832000007</v>
      </c>
    </row>
    <row r="61" spans="1:11" x14ac:dyDescent="0.4">
      <c r="A61" s="106" t="s">
        <v>177</v>
      </c>
      <c r="B61" s="110">
        <f t="shared" si="6"/>
        <v>682.16000000000008</v>
      </c>
      <c r="C61" s="116">
        <f t="shared" si="7"/>
        <v>398480.2</v>
      </c>
      <c r="D61" s="121">
        <v>14.54</v>
      </c>
      <c r="E61" s="121">
        <v>10.28</v>
      </c>
      <c r="F61" s="83">
        <v>8.4100000000000008E-3</v>
      </c>
      <c r="G61" s="83">
        <v>-6.0999999999999997E-4</v>
      </c>
      <c r="H61" s="83">
        <v>5.0000000000000001E-4</v>
      </c>
      <c r="I61" s="83">
        <v>1.0959999999999999E-2</v>
      </c>
      <c r="J61" s="83">
        <v>0.12</v>
      </c>
      <c r="K61" s="119">
        <f t="shared" si="8"/>
        <v>72423.563852000007</v>
      </c>
    </row>
    <row r="62" spans="1:11" x14ac:dyDescent="0.4">
      <c r="A62" s="115" t="s">
        <v>178</v>
      </c>
      <c r="B62" s="110">
        <f t="shared" si="6"/>
        <v>661.16000000000008</v>
      </c>
      <c r="C62" s="116">
        <f t="shared" si="7"/>
        <v>363828.2</v>
      </c>
      <c r="D62" s="117">
        <v>10.44</v>
      </c>
      <c r="E62" s="117">
        <v>10.28</v>
      </c>
      <c r="F62" s="118">
        <v>8.4100000000000008E-3</v>
      </c>
      <c r="G62" s="118">
        <v>-6.0999999999999997E-4</v>
      </c>
      <c r="H62" s="118">
        <v>5.0000000000000001E-4</v>
      </c>
      <c r="I62" s="118">
        <v>1.0959999999999999E-2</v>
      </c>
      <c r="J62" s="118">
        <v>0.12</v>
      </c>
      <c r="K62" s="119">
        <f t="shared" si="8"/>
        <v>64365.950332</v>
      </c>
    </row>
    <row r="63" spans="1:11" x14ac:dyDescent="0.4">
      <c r="A63" s="106" t="s">
        <v>179</v>
      </c>
      <c r="B63" s="110">
        <f t="shared" si="6"/>
        <v>558.55999999999995</v>
      </c>
      <c r="C63" s="116">
        <f t="shared" si="7"/>
        <v>273782.2</v>
      </c>
      <c r="D63" s="121">
        <v>8.58</v>
      </c>
      <c r="E63" s="121">
        <v>10.28</v>
      </c>
      <c r="F63" s="83">
        <v>8.4100000000000008E-3</v>
      </c>
      <c r="G63" s="83">
        <v>-6.0999999999999997E-4</v>
      </c>
      <c r="H63" s="83">
        <v>5.0000000000000001E-4</v>
      </c>
      <c r="I63" s="83">
        <v>1.0959999999999999E-2</v>
      </c>
      <c r="J63" s="83">
        <v>0.12</v>
      </c>
      <c r="K63" s="119">
        <f t="shared" si="8"/>
        <v>48661.350771999998</v>
      </c>
    </row>
    <row r="64" spans="1:11" x14ac:dyDescent="0.4">
      <c r="A64" s="115" t="s">
        <v>180</v>
      </c>
      <c r="B64" s="110">
        <f t="shared" si="6"/>
        <v>385.06</v>
      </c>
      <c r="C64" s="116">
        <f t="shared" si="7"/>
        <v>244102.2</v>
      </c>
      <c r="D64" s="117">
        <v>8.58</v>
      </c>
      <c r="E64" s="117">
        <v>10.28</v>
      </c>
      <c r="F64" s="118">
        <v>8.4100000000000008E-3</v>
      </c>
      <c r="G64" s="118">
        <v>-6.0999999999999997E-4</v>
      </c>
      <c r="H64" s="118">
        <v>5.0000000000000001E-4</v>
      </c>
      <c r="I64" s="118">
        <v>1.0959999999999999E-2</v>
      </c>
      <c r="J64" s="118">
        <v>0.12</v>
      </c>
      <c r="K64" s="119">
        <f t="shared" si="8"/>
        <v>41255.903972</v>
      </c>
    </row>
    <row r="65" spans="1:11" x14ac:dyDescent="0.4">
      <c r="A65" s="106" t="s">
        <v>181</v>
      </c>
      <c r="B65" s="110">
        <f t="shared" si="6"/>
        <v>318.36</v>
      </c>
      <c r="C65" s="116">
        <f t="shared" si="7"/>
        <v>268327.2</v>
      </c>
      <c r="D65" s="121">
        <v>8.58</v>
      </c>
      <c r="E65" s="121">
        <v>10.49</v>
      </c>
      <c r="F65" s="83">
        <v>8.4430000000000009E-3</v>
      </c>
      <c r="G65" s="83">
        <v>-5.4900000000000001E-4</v>
      </c>
      <c r="H65" s="83">
        <v>5.0000000000000001E-4</v>
      </c>
      <c r="I65" s="83">
        <v>1.0959999999999999E-2</v>
      </c>
      <c r="J65" s="83">
        <v>0.12</v>
      </c>
      <c r="K65" s="119">
        <f t="shared" si="8"/>
        <v>43463.593828800003</v>
      </c>
    </row>
    <row r="66" spans="1:11" x14ac:dyDescent="0.4">
      <c r="J66" s="123" t="s">
        <v>196</v>
      </c>
      <c r="K66" s="124">
        <f>SUM(K54:K65)</f>
        <v>663047.13544700004</v>
      </c>
    </row>
    <row r="67" spans="1:11" x14ac:dyDescent="0.4">
      <c r="J67" s="33" t="s">
        <v>199</v>
      </c>
      <c r="K67" s="124">
        <f>Table14[[#Totals],[Total Cost]]-K66</f>
        <v>27019.429523999919</v>
      </c>
    </row>
    <row r="69" spans="1:11" x14ac:dyDescent="0.4">
      <c r="A69" t="s">
        <v>201</v>
      </c>
    </row>
    <row r="70" spans="1:11" x14ac:dyDescent="0.4">
      <c r="A70" s="112" t="s">
        <v>109</v>
      </c>
      <c r="B70" s="113" t="s">
        <v>182</v>
      </c>
      <c r="C70" s="114" t="s">
        <v>183</v>
      </c>
      <c r="D70" s="113" t="s">
        <v>184</v>
      </c>
      <c r="E70" s="113" t="s">
        <v>185</v>
      </c>
      <c r="F70" s="114" t="s">
        <v>186</v>
      </c>
      <c r="G70" s="114" t="s">
        <v>187</v>
      </c>
      <c r="H70" s="114" t="s">
        <v>188</v>
      </c>
      <c r="I70" s="114" t="s">
        <v>189</v>
      </c>
      <c r="J70" s="114" t="s">
        <v>190</v>
      </c>
      <c r="K70" s="112" t="s">
        <v>191</v>
      </c>
    </row>
    <row r="71" spans="1:11" x14ac:dyDescent="0.4">
      <c r="A71" s="115" t="s">
        <v>170</v>
      </c>
      <c r="B71" s="110">
        <f>B4-$D$23</f>
        <v>429.64499999999998</v>
      </c>
      <c r="C71" s="116">
        <f>C4-(30*$E$23)</f>
        <v>243708.4</v>
      </c>
      <c r="D71" s="117">
        <v>8.58</v>
      </c>
      <c r="E71" s="117">
        <v>10.49</v>
      </c>
      <c r="F71" s="118">
        <v>7.8079999999999998E-3</v>
      </c>
      <c r="G71" s="118">
        <v>-6.1200000000000002E-4</v>
      </c>
      <c r="H71" s="118">
        <v>5.0000000000000001E-4</v>
      </c>
      <c r="I71" s="118">
        <v>1.0410000000000001E-2</v>
      </c>
      <c r="J71" s="118">
        <v>0.12</v>
      </c>
      <c r="K71" s="119">
        <f>B71*(D71+E71)+C71*(F71+G71+H71+I71+J71)</f>
        <v>41850.922440400005</v>
      </c>
    </row>
    <row r="72" spans="1:11" x14ac:dyDescent="0.4">
      <c r="A72" s="106" t="s">
        <v>171</v>
      </c>
      <c r="B72" s="110">
        <f t="shared" ref="B72:B82" si="9">B5-$D$23</f>
        <v>310.245</v>
      </c>
      <c r="C72" s="116">
        <f t="shared" ref="C72:C82" si="10">C5-(30*$E$23)</f>
        <v>233883.4</v>
      </c>
      <c r="D72" s="121">
        <v>8.58</v>
      </c>
      <c r="E72" s="121">
        <v>10.28</v>
      </c>
      <c r="F72" s="83">
        <v>8.4100000000000008E-3</v>
      </c>
      <c r="G72" s="83">
        <v>-6.0999999999999997E-4</v>
      </c>
      <c r="H72" s="83">
        <v>5.0000000000000001E-4</v>
      </c>
      <c r="I72" s="83">
        <v>1.0410000000000001E-2</v>
      </c>
      <c r="J72" s="83">
        <v>0.12</v>
      </c>
      <c r="K72" s="119">
        <f t="shared" ref="K72:K82" si="11">B72*(D72+E72)+C72*(F72+G72+H72+I72+J72)</f>
        <v>38293.187114</v>
      </c>
    </row>
    <row r="73" spans="1:11" x14ac:dyDescent="0.4">
      <c r="A73" s="115" t="s">
        <v>172</v>
      </c>
      <c r="B73" s="110">
        <f t="shared" si="9"/>
        <v>506.34500000000003</v>
      </c>
      <c r="C73" s="116">
        <f t="shared" si="10"/>
        <v>281088.40000000002</v>
      </c>
      <c r="D73" s="117">
        <v>8.58</v>
      </c>
      <c r="E73" s="117">
        <v>10.28</v>
      </c>
      <c r="F73" s="118">
        <v>8.4100000000000008E-3</v>
      </c>
      <c r="G73" s="118">
        <v>-6.0999999999999997E-4</v>
      </c>
      <c r="H73" s="118">
        <v>5.0000000000000001E-4</v>
      </c>
      <c r="I73" s="118">
        <v>1.0410000000000001E-2</v>
      </c>
      <c r="J73" s="118">
        <v>0.12</v>
      </c>
      <c r="K73" s="119">
        <f t="shared" si="11"/>
        <v>48539.438664000008</v>
      </c>
    </row>
    <row r="74" spans="1:11" x14ac:dyDescent="0.4">
      <c r="A74" s="106" t="s">
        <v>173</v>
      </c>
      <c r="B74" s="110">
        <f t="shared" si="9"/>
        <v>494.245</v>
      </c>
      <c r="C74" s="116">
        <f t="shared" si="10"/>
        <v>300972.40000000002</v>
      </c>
      <c r="D74" s="121">
        <v>8.58</v>
      </c>
      <c r="E74" s="121">
        <v>10.28</v>
      </c>
      <c r="F74" s="83">
        <v>8.4100000000000008E-3</v>
      </c>
      <c r="G74" s="83">
        <v>-6.0999999999999997E-4</v>
      </c>
      <c r="H74" s="83">
        <v>5.0000000000000001E-4</v>
      </c>
      <c r="I74" s="83">
        <v>1.0410000000000001E-2</v>
      </c>
      <c r="J74" s="83">
        <v>0.12</v>
      </c>
      <c r="K74" s="119">
        <f t="shared" si="11"/>
        <v>51069.342304000005</v>
      </c>
    </row>
    <row r="75" spans="1:11" x14ac:dyDescent="0.4">
      <c r="A75" s="115" t="s">
        <v>174</v>
      </c>
      <c r="B75" s="110">
        <f t="shared" si="9"/>
        <v>605.245</v>
      </c>
      <c r="C75" s="116">
        <f t="shared" si="10"/>
        <v>350135.4</v>
      </c>
      <c r="D75" s="117">
        <v>12.75</v>
      </c>
      <c r="E75" s="117">
        <v>10.28</v>
      </c>
      <c r="F75" s="118">
        <v>8.4100000000000008E-3</v>
      </c>
      <c r="G75" s="118">
        <v>-6.0999999999999997E-4</v>
      </c>
      <c r="H75" s="118">
        <v>5.0000000000000001E-4</v>
      </c>
      <c r="I75" s="118">
        <v>1.0410000000000001E-2</v>
      </c>
      <c r="J75" s="118">
        <v>0.12</v>
      </c>
      <c r="K75" s="119">
        <f t="shared" si="11"/>
        <v>62506.07368400001</v>
      </c>
    </row>
    <row r="76" spans="1:11" x14ac:dyDescent="0.4">
      <c r="A76" s="106" t="s">
        <v>175</v>
      </c>
      <c r="B76" s="110">
        <f t="shared" si="9"/>
        <v>602.64499999999998</v>
      </c>
      <c r="C76" s="116">
        <f t="shared" si="10"/>
        <v>411038.4</v>
      </c>
      <c r="D76" s="121">
        <v>14.54</v>
      </c>
      <c r="E76" s="121">
        <v>10.28</v>
      </c>
      <c r="F76" s="83">
        <v>8.4100000000000008E-3</v>
      </c>
      <c r="G76" s="83">
        <v>-6.0999999999999997E-4</v>
      </c>
      <c r="H76" s="83">
        <v>5.0000000000000001E-4</v>
      </c>
      <c r="I76" s="83">
        <v>1.0805E-2</v>
      </c>
      <c r="J76" s="83">
        <v>0.12</v>
      </c>
      <c r="K76" s="119">
        <f t="shared" si="11"/>
        <v>72135.14553200001</v>
      </c>
    </row>
    <row r="77" spans="1:11" x14ac:dyDescent="0.4">
      <c r="A77" s="115" t="s">
        <v>176</v>
      </c>
      <c r="B77" s="110">
        <f t="shared" si="9"/>
        <v>591.64499999999998</v>
      </c>
      <c r="C77" s="116">
        <f t="shared" si="10"/>
        <v>402173.4</v>
      </c>
      <c r="D77" s="117">
        <v>14.54</v>
      </c>
      <c r="E77" s="117">
        <v>10.28</v>
      </c>
      <c r="F77" s="118">
        <v>8.4100000000000008E-3</v>
      </c>
      <c r="G77" s="118">
        <v>-6.0999999999999997E-4</v>
      </c>
      <c r="H77" s="118">
        <v>5.0000000000000001E-4</v>
      </c>
      <c r="I77" s="118">
        <v>1.0959999999999999E-2</v>
      </c>
      <c r="J77" s="118">
        <v>0.12</v>
      </c>
      <c r="K77" s="119">
        <f t="shared" si="11"/>
        <v>70691.296583999996</v>
      </c>
    </row>
    <row r="78" spans="1:11" x14ac:dyDescent="0.4">
      <c r="A78" s="106" t="s">
        <v>177</v>
      </c>
      <c r="B78" s="110">
        <f t="shared" si="9"/>
        <v>652.745</v>
      </c>
      <c r="C78" s="116">
        <f t="shared" si="10"/>
        <v>394950.40000000002</v>
      </c>
      <c r="D78" s="121">
        <v>14.54</v>
      </c>
      <c r="E78" s="121">
        <v>10.28</v>
      </c>
      <c r="F78" s="83">
        <v>8.4100000000000008E-3</v>
      </c>
      <c r="G78" s="83">
        <v>-6.0999999999999997E-4</v>
      </c>
      <c r="H78" s="83">
        <v>5.0000000000000001E-4</v>
      </c>
      <c r="I78" s="83">
        <v>1.0959999999999999E-2</v>
      </c>
      <c r="J78" s="83">
        <v>0.12</v>
      </c>
      <c r="K78" s="119">
        <f t="shared" si="11"/>
        <v>71201.923603999996</v>
      </c>
    </row>
    <row r="79" spans="1:11" x14ac:dyDescent="0.4">
      <c r="A79" s="115" t="s">
        <v>178</v>
      </c>
      <c r="B79" s="110">
        <f t="shared" si="9"/>
        <v>631.745</v>
      </c>
      <c r="C79" s="116">
        <f t="shared" si="10"/>
        <v>360298.4</v>
      </c>
      <c r="D79" s="117">
        <v>10.44</v>
      </c>
      <c r="E79" s="117">
        <v>10.28</v>
      </c>
      <c r="F79" s="118">
        <v>8.4100000000000008E-3</v>
      </c>
      <c r="G79" s="118">
        <v>-6.0999999999999997E-4</v>
      </c>
      <c r="H79" s="118">
        <v>5.0000000000000001E-4</v>
      </c>
      <c r="I79" s="118">
        <v>1.0959999999999999E-2</v>
      </c>
      <c r="J79" s="118">
        <v>0.12</v>
      </c>
      <c r="K79" s="119">
        <f t="shared" si="11"/>
        <v>63264.911584000001</v>
      </c>
    </row>
    <row r="80" spans="1:11" x14ac:dyDescent="0.4">
      <c r="A80" s="106" t="s">
        <v>179</v>
      </c>
      <c r="B80" s="110">
        <f t="shared" si="9"/>
        <v>529.14499999999998</v>
      </c>
      <c r="C80" s="116">
        <f t="shared" si="10"/>
        <v>270252.40000000002</v>
      </c>
      <c r="D80" s="121">
        <v>8.58</v>
      </c>
      <c r="E80" s="121">
        <v>10.28</v>
      </c>
      <c r="F80" s="83">
        <v>8.4100000000000008E-3</v>
      </c>
      <c r="G80" s="83">
        <v>-6.0999999999999997E-4</v>
      </c>
      <c r="H80" s="83">
        <v>5.0000000000000001E-4</v>
      </c>
      <c r="I80" s="83">
        <v>1.0959999999999999E-2</v>
      </c>
      <c r="J80" s="83">
        <v>0.12</v>
      </c>
      <c r="K80" s="119">
        <f t="shared" si="11"/>
        <v>47615.023924000008</v>
      </c>
    </row>
    <row r="81" spans="1:14" x14ac:dyDescent="0.4">
      <c r="A81" s="115" t="s">
        <v>180</v>
      </c>
      <c r="B81" s="110">
        <f t="shared" si="9"/>
        <v>355.64499999999998</v>
      </c>
      <c r="C81" s="116">
        <f t="shared" si="10"/>
        <v>240572.4</v>
      </c>
      <c r="D81" s="117">
        <v>8.58</v>
      </c>
      <c r="E81" s="117">
        <v>10.28</v>
      </c>
      <c r="F81" s="118">
        <v>8.4100000000000008E-3</v>
      </c>
      <c r="G81" s="118">
        <v>-6.0999999999999997E-4</v>
      </c>
      <c r="H81" s="118">
        <v>5.0000000000000001E-4</v>
      </c>
      <c r="I81" s="118">
        <v>1.0959999999999999E-2</v>
      </c>
      <c r="J81" s="118">
        <v>0.12</v>
      </c>
      <c r="K81" s="119">
        <f t="shared" si="11"/>
        <v>40209.577123999996</v>
      </c>
    </row>
    <row r="82" spans="1:14" x14ac:dyDescent="0.4">
      <c r="A82" s="106" t="s">
        <v>181</v>
      </c>
      <c r="B82" s="110">
        <f t="shared" si="9"/>
        <v>288.94499999999999</v>
      </c>
      <c r="C82" s="116">
        <f t="shared" si="10"/>
        <v>264797.40000000002</v>
      </c>
      <c r="D82" s="121">
        <v>8.58</v>
      </c>
      <c r="E82" s="121">
        <v>10.49</v>
      </c>
      <c r="F82" s="83">
        <v>8.4430000000000009E-3</v>
      </c>
      <c r="G82" s="83">
        <v>-5.4900000000000001E-4</v>
      </c>
      <c r="H82" s="83">
        <v>5.0000000000000001E-4</v>
      </c>
      <c r="I82" s="83">
        <v>1.0959999999999999E-2</v>
      </c>
      <c r="J82" s="83">
        <v>0.12</v>
      </c>
      <c r="K82" s="119">
        <f t="shared" si="11"/>
        <v>42410.758029600009</v>
      </c>
    </row>
    <row r="83" spans="1:14" x14ac:dyDescent="0.4">
      <c r="J83" s="123" t="s">
        <v>196</v>
      </c>
      <c r="K83" s="124">
        <f>SUM(K71:K82)</f>
        <v>649787.60058800003</v>
      </c>
    </row>
    <row r="84" spans="1:14" x14ac:dyDescent="0.4">
      <c r="J84" s="33" t="s">
        <v>199</v>
      </c>
      <c r="K84" s="124">
        <f>Table14[[#Totals],[Total Cost]]-K83</f>
        <v>40278.964382999926</v>
      </c>
    </row>
    <row r="86" spans="1:14" x14ac:dyDescent="0.4">
      <c r="A86" t="s">
        <v>203</v>
      </c>
    </row>
    <row r="87" spans="1:14" x14ac:dyDescent="0.4">
      <c r="A87" s="112" t="s">
        <v>109</v>
      </c>
      <c r="B87" s="113" t="s">
        <v>182</v>
      </c>
      <c r="C87" s="114" t="s">
        <v>183</v>
      </c>
      <c r="D87" s="113" t="s">
        <v>184</v>
      </c>
      <c r="E87" s="113" t="s">
        <v>185</v>
      </c>
      <c r="F87" s="114" t="s">
        <v>186</v>
      </c>
      <c r="G87" s="114" t="s">
        <v>187</v>
      </c>
      <c r="H87" s="114" t="s">
        <v>188</v>
      </c>
      <c r="I87" s="114" t="s">
        <v>189</v>
      </c>
      <c r="J87" s="114" t="s">
        <v>190</v>
      </c>
      <c r="K87" s="112" t="s">
        <v>191</v>
      </c>
    </row>
    <row r="88" spans="1:14" x14ac:dyDescent="0.4">
      <c r="A88" s="115" t="s">
        <v>170</v>
      </c>
      <c r="B88" s="110">
        <f>B4-$D$28</f>
        <v>407.685</v>
      </c>
      <c r="C88" s="116">
        <f>C4-(30*$E$28)</f>
        <v>241073.2</v>
      </c>
      <c r="D88" s="117">
        <v>8.58</v>
      </c>
      <c r="E88" s="117">
        <v>10.49</v>
      </c>
      <c r="F88" s="118">
        <v>7.8079999999999998E-3</v>
      </c>
      <c r="G88" s="118">
        <v>-6.1200000000000002E-4</v>
      </c>
      <c r="H88" s="118">
        <v>5.0000000000000001E-4</v>
      </c>
      <c r="I88" s="118">
        <v>1.0410000000000001E-2</v>
      </c>
      <c r="J88" s="118">
        <v>0.12</v>
      </c>
      <c r="K88" s="119">
        <f>B88*(D88+E88)+C88*(F88+G88+H88+I88+J88)</f>
        <v>41068.208309200003</v>
      </c>
      <c r="N88" s="15">
        <f>C88/1000</f>
        <v>241.07320000000001</v>
      </c>
    </row>
    <row r="89" spans="1:14" x14ac:dyDescent="0.4">
      <c r="A89" s="106" t="s">
        <v>171</v>
      </c>
      <c r="B89" s="110">
        <f t="shared" ref="B89:B99" si="12">B5-$D$28</f>
        <v>288.28500000000003</v>
      </c>
      <c r="C89" s="116">
        <f t="shared" ref="C89:C99" si="13">C5-(30*$E$28)</f>
        <v>231248.2</v>
      </c>
      <c r="D89" s="121">
        <v>8.58</v>
      </c>
      <c r="E89" s="121">
        <v>10.28</v>
      </c>
      <c r="F89" s="83">
        <v>8.4100000000000008E-3</v>
      </c>
      <c r="G89" s="83">
        <v>-6.0999999999999997E-4</v>
      </c>
      <c r="H89" s="83">
        <v>5.0000000000000001E-4</v>
      </c>
      <c r="I89" s="83">
        <v>1.0410000000000001E-2</v>
      </c>
      <c r="J89" s="83">
        <v>0.12</v>
      </c>
      <c r="K89" s="119">
        <f t="shared" ref="K89:K99" si="14">B89*(D89+E89)+C89*(F89+G89+H89+I89+J89)</f>
        <v>37513.492921999998</v>
      </c>
      <c r="N89" s="15">
        <f t="shared" ref="N89:N101" si="15">C89/1000</f>
        <v>231.24820000000003</v>
      </c>
    </row>
    <row r="90" spans="1:14" x14ac:dyDescent="0.4">
      <c r="A90" s="115" t="s">
        <v>172</v>
      </c>
      <c r="B90" s="110">
        <f t="shared" si="12"/>
        <v>484.38500000000005</v>
      </c>
      <c r="C90" s="116">
        <f t="shared" si="13"/>
        <v>278453.2</v>
      </c>
      <c r="D90" s="117">
        <v>8.58</v>
      </c>
      <c r="E90" s="117">
        <v>10.28</v>
      </c>
      <c r="F90" s="118">
        <v>8.4100000000000008E-3</v>
      </c>
      <c r="G90" s="118">
        <v>-6.0999999999999997E-4</v>
      </c>
      <c r="H90" s="118">
        <v>5.0000000000000001E-4</v>
      </c>
      <c r="I90" s="118">
        <v>1.0410000000000001E-2</v>
      </c>
      <c r="J90" s="118">
        <v>0.12</v>
      </c>
      <c r="K90" s="119">
        <f t="shared" si="14"/>
        <v>47759.744472000006</v>
      </c>
      <c r="N90" s="15">
        <f t="shared" si="15"/>
        <v>278.45320000000004</v>
      </c>
    </row>
    <row r="91" spans="1:14" x14ac:dyDescent="0.4">
      <c r="A91" s="106" t="s">
        <v>173</v>
      </c>
      <c r="B91" s="110">
        <f t="shared" si="12"/>
        <v>472.28500000000003</v>
      </c>
      <c r="C91" s="116">
        <f t="shared" si="13"/>
        <v>298337.2</v>
      </c>
      <c r="D91" s="121">
        <v>8.58</v>
      </c>
      <c r="E91" s="121">
        <v>10.28</v>
      </c>
      <c r="F91" s="83">
        <v>8.4100000000000008E-3</v>
      </c>
      <c r="G91" s="83">
        <v>-6.0999999999999997E-4</v>
      </c>
      <c r="H91" s="83">
        <v>5.0000000000000001E-4</v>
      </c>
      <c r="I91" s="83">
        <v>1.0410000000000001E-2</v>
      </c>
      <c r="J91" s="83">
        <v>0.12</v>
      </c>
      <c r="K91" s="119">
        <f t="shared" si="14"/>
        <v>50289.648111999995</v>
      </c>
      <c r="N91" s="15">
        <f t="shared" si="15"/>
        <v>298.3372</v>
      </c>
    </row>
    <row r="92" spans="1:14" x14ac:dyDescent="0.4">
      <c r="A92" s="115" t="s">
        <v>174</v>
      </c>
      <c r="B92" s="110">
        <f t="shared" si="12"/>
        <v>583.28500000000008</v>
      </c>
      <c r="C92" s="116">
        <f t="shared" si="13"/>
        <v>347500.2</v>
      </c>
      <c r="D92" s="117">
        <v>12.75</v>
      </c>
      <c r="E92" s="117">
        <v>10.28</v>
      </c>
      <c r="F92" s="118">
        <v>8.4100000000000008E-3</v>
      </c>
      <c r="G92" s="118">
        <v>-6.0999999999999997E-4</v>
      </c>
      <c r="H92" s="118">
        <v>5.0000000000000001E-4</v>
      </c>
      <c r="I92" s="118">
        <v>1.0410000000000001E-2</v>
      </c>
      <c r="J92" s="118">
        <v>0.12</v>
      </c>
      <c r="K92" s="119">
        <f t="shared" si="14"/>
        <v>61634.806292000008</v>
      </c>
      <c r="N92" s="15">
        <f t="shared" si="15"/>
        <v>347.50020000000001</v>
      </c>
    </row>
    <row r="93" spans="1:14" x14ac:dyDescent="0.4">
      <c r="A93" s="106" t="s">
        <v>175</v>
      </c>
      <c r="B93" s="110">
        <f t="shared" si="12"/>
        <v>580.68499999999995</v>
      </c>
      <c r="C93" s="116">
        <f t="shared" si="13"/>
        <v>408403.20000000001</v>
      </c>
      <c r="D93" s="121">
        <v>14.54</v>
      </c>
      <c r="E93" s="121">
        <v>10.28</v>
      </c>
      <c r="F93" s="83">
        <v>8.4100000000000008E-3</v>
      </c>
      <c r="G93" s="83">
        <v>-6.0999999999999997E-4</v>
      </c>
      <c r="H93" s="83">
        <v>5.0000000000000001E-4</v>
      </c>
      <c r="I93" s="83">
        <v>1.0805E-2</v>
      </c>
      <c r="J93" s="83">
        <v>0.12</v>
      </c>
      <c r="K93" s="119">
        <f t="shared" si="14"/>
        <v>71223.528836000012</v>
      </c>
      <c r="N93" s="15">
        <f t="shared" si="15"/>
        <v>408.40320000000003</v>
      </c>
    </row>
    <row r="94" spans="1:14" x14ac:dyDescent="0.4">
      <c r="A94" s="115" t="s">
        <v>176</v>
      </c>
      <c r="B94" s="110">
        <v>681</v>
      </c>
      <c r="C94" s="116">
        <v>412896</v>
      </c>
      <c r="D94" s="117">
        <v>14.54</v>
      </c>
      <c r="E94" s="117">
        <v>10.28</v>
      </c>
      <c r="F94" s="118">
        <v>8.4100000000000008E-3</v>
      </c>
      <c r="G94" s="118">
        <v>-6.0999999999999997E-4</v>
      </c>
      <c r="H94" s="118">
        <v>5.0000000000000001E-4</v>
      </c>
      <c r="I94" s="118">
        <v>1.0959999999999999E-2</v>
      </c>
      <c r="J94" s="118">
        <v>0.12</v>
      </c>
      <c r="K94" s="119">
        <f t="shared" si="14"/>
        <v>74402.316959999996</v>
      </c>
      <c r="N94" s="15">
        <v>412.89600000000002</v>
      </c>
    </row>
    <row r="95" spans="1:14" x14ac:dyDescent="0.4">
      <c r="A95" s="106" t="s">
        <v>177</v>
      </c>
      <c r="B95" s="111">
        <v>742.1</v>
      </c>
      <c r="C95" s="120">
        <v>405673</v>
      </c>
      <c r="D95" s="121">
        <v>14.54</v>
      </c>
      <c r="E95" s="121">
        <v>10.28</v>
      </c>
      <c r="F95" s="83">
        <v>8.4100000000000008E-3</v>
      </c>
      <c r="G95" s="83">
        <v>-6.0999999999999997E-4</v>
      </c>
      <c r="H95" s="83">
        <v>5.0000000000000001E-4</v>
      </c>
      <c r="I95" s="83">
        <v>1.0959999999999999E-2</v>
      </c>
      <c r="J95" s="83">
        <v>0.12</v>
      </c>
      <c r="K95" s="119">
        <f t="shared" si="14"/>
        <v>74912.943979999996</v>
      </c>
      <c r="N95" s="15">
        <v>405.673</v>
      </c>
    </row>
    <row r="96" spans="1:14" x14ac:dyDescent="0.4">
      <c r="A96" s="115" t="s">
        <v>178</v>
      </c>
      <c r="B96" s="110">
        <f t="shared" si="12"/>
        <v>609.78500000000008</v>
      </c>
      <c r="C96" s="116">
        <f t="shared" si="13"/>
        <v>357663.2</v>
      </c>
      <c r="D96" s="117">
        <v>10.44</v>
      </c>
      <c r="E96" s="117">
        <v>10.28</v>
      </c>
      <c r="F96" s="118">
        <v>8.4100000000000008E-3</v>
      </c>
      <c r="G96" s="118">
        <v>-6.0999999999999997E-4</v>
      </c>
      <c r="H96" s="118">
        <v>5.0000000000000001E-4</v>
      </c>
      <c r="I96" s="118">
        <v>1.0959999999999999E-2</v>
      </c>
      <c r="J96" s="118">
        <v>0.12</v>
      </c>
      <c r="K96" s="119">
        <f t="shared" si="14"/>
        <v>62442.922432000007</v>
      </c>
      <c r="N96" s="15">
        <f t="shared" si="15"/>
        <v>357.66320000000002</v>
      </c>
    </row>
    <row r="97" spans="1:14" x14ac:dyDescent="0.4">
      <c r="A97" s="106" t="s">
        <v>179</v>
      </c>
      <c r="B97" s="110">
        <f t="shared" si="12"/>
        <v>507.185</v>
      </c>
      <c r="C97" s="116">
        <f t="shared" si="13"/>
        <v>267617.2</v>
      </c>
      <c r="D97" s="121">
        <v>8.58</v>
      </c>
      <c r="E97" s="121">
        <v>10.28</v>
      </c>
      <c r="F97" s="83">
        <v>8.4100000000000008E-3</v>
      </c>
      <c r="G97" s="83">
        <v>-6.0999999999999997E-4</v>
      </c>
      <c r="H97" s="83">
        <v>5.0000000000000001E-4</v>
      </c>
      <c r="I97" s="83">
        <v>1.0959999999999999E-2</v>
      </c>
      <c r="J97" s="83">
        <v>0.12</v>
      </c>
      <c r="K97" s="119">
        <f t="shared" si="14"/>
        <v>46833.880372</v>
      </c>
      <c r="N97" s="15">
        <f t="shared" si="15"/>
        <v>267.61720000000003</v>
      </c>
    </row>
    <row r="98" spans="1:14" x14ac:dyDescent="0.4">
      <c r="A98" s="115" t="s">
        <v>180</v>
      </c>
      <c r="B98" s="110">
        <f t="shared" si="12"/>
        <v>333.685</v>
      </c>
      <c r="C98" s="116">
        <f t="shared" si="13"/>
        <v>237937.2</v>
      </c>
      <c r="D98" s="117">
        <v>8.58</v>
      </c>
      <c r="E98" s="117">
        <v>10.28</v>
      </c>
      <c r="F98" s="118">
        <v>8.4100000000000008E-3</v>
      </c>
      <c r="G98" s="118">
        <v>-6.0999999999999997E-4</v>
      </c>
      <c r="H98" s="118">
        <v>5.0000000000000001E-4</v>
      </c>
      <c r="I98" s="118">
        <v>1.0959999999999999E-2</v>
      </c>
      <c r="J98" s="118">
        <v>0.12</v>
      </c>
      <c r="K98" s="119">
        <f t="shared" si="14"/>
        <v>39428.433571999994</v>
      </c>
      <c r="N98" s="15">
        <f t="shared" si="15"/>
        <v>237.93720000000002</v>
      </c>
    </row>
    <row r="99" spans="1:14" x14ac:dyDescent="0.4">
      <c r="A99" s="106" t="s">
        <v>181</v>
      </c>
      <c r="B99" s="110">
        <f t="shared" si="12"/>
        <v>266.98500000000001</v>
      </c>
      <c r="C99" s="116">
        <f t="shared" si="13"/>
        <v>262162.2</v>
      </c>
      <c r="D99" s="121">
        <v>8.58</v>
      </c>
      <c r="E99" s="121">
        <v>10.49</v>
      </c>
      <c r="F99" s="83">
        <v>8.4430000000000009E-3</v>
      </c>
      <c r="G99" s="83">
        <v>-5.4900000000000001E-4</v>
      </c>
      <c r="H99" s="83">
        <v>5.0000000000000001E-4</v>
      </c>
      <c r="I99" s="83">
        <v>1.0959999999999999E-2</v>
      </c>
      <c r="J99" s="83">
        <v>0.12</v>
      </c>
      <c r="K99" s="119">
        <f t="shared" si="14"/>
        <v>41624.755168800002</v>
      </c>
      <c r="N99" s="15">
        <f t="shared" si="15"/>
        <v>262.16219999999998</v>
      </c>
    </row>
    <row r="100" spans="1:14" x14ac:dyDescent="0.4">
      <c r="J100" s="123" t="s">
        <v>196</v>
      </c>
      <c r="K100" s="124">
        <f>SUM(K88:K99)</f>
        <v>649134.68142799998</v>
      </c>
      <c r="N100" s="15"/>
    </row>
    <row r="101" spans="1:14" x14ac:dyDescent="0.4">
      <c r="J101" s="33" t="s">
        <v>199</v>
      </c>
      <c r="K101" s="124">
        <f>Table14[[#Totals],[Total Cost]]-K100</f>
        <v>40931.883542999974</v>
      </c>
      <c r="N101" s="15"/>
    </row>
    <row r="107" spans="1:14" x14ac:dyDescent="0.4">
      <c r="A107" t="s">
        <v>233</v>
      </c>
      <c r="D107" t="s">
        <v>234</v>
      </c>
    </row>
    <row r="108" spans="1:14" x14ac:dyDescent="0.4">
      <c r="A108" t="s">
        <v>232</v>
      </c>
    </row>
    <row r="109" spans="1:14" x14ac:dyDescent="0.4">
      <c r="A109" s="33" t="s">
        <v>109</v>
      </c>
      <c r="B109" s="104" t="s">
        <v>182</v>
      </c>
      <c r="C109" s="105" t="s">
        <v>183</v>
      </c>
      <c r="D109" s="104" t="s">
        <v>184</v>
      </c>
      <c r="E109" s="104" t="s">
        <v>185</v>
      </c>
      <c r="F109" s="105" t="s">
        <v>186</v>
      </c>
      <c r="G109" s="105" t="s">
        <v>187</v>
      </c>
      <c r="H109" s="105" t="s">
        <v>188</v>
      </c>
      <c r="I109" s="105" t="s">
        <v>189</v>
      </c>
      <c r="J109" s="105" t="s">
        <v>190</v>
      </c>
      <c r="K109" s="33" t="s">
        <v>191</v>
      </c>
    </row>
    <row r="110" spans="1:14" x14ac:dyDescent="0.4">
      <c r="A110" s="106" t="s">
        <v>170</v>
      </c>
      <c r="B110">
        <f>B4-120</f>
        <v>399</v>
      </c>
      <c r="C110" s="36">
        <f>C4-(240*30)</f>
        <v>247231</v>
      </c>
      <c r="D110" s="82">
        <v>8.58</v>
      </c>
      <c r="E110" s="82">
        <v>10.49</v>
      </c>
      <c r="F110" s="83">
        <v>7.8079999999999998E-3</v>
      </c>
      <c r="G110" s="83">
        <v>-6.1200000000000002E-4</v>
      </c>
      <c r="H110" s="83">
        <v>5.0000000000000001E-4</v>
      </c>
      <c r="I110" s="83">
        <v>1.0410000000000001E-2</v>
      </c>
      <c r="J110" s="83">
        <v>0.12</v>
      </c>
      <c r="K110" s="107">
        <f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f>
        <v>41753.014486</v>
      </c>
      <c r="L110" s="84">
        <f>Table147[[#This Row],[Total Cost]]+360</f>
        <v>42113.014486</v>
      </c>
    </row>
    <row r="111" spans="1:14" x14ac:dyDescent="0.4">
      <c r="A111" s="106" t="s">
        <v>171</v>
      </c>
      <c r="B111">
        <f t="shared" ref="B111:B121" si="16">B5-120</f>
        <v>279.60000000000002</v>
      </c>
      <c r="C111" s="36">
        <f t="shared" ref="C111:C121" si="17">C5-(240*30)</f>
        <v>237406</v>
      </c>
      <c r="D111" s="82">
        <v>8.58</v>
      </c>
      <c r="E111" s="82">
        <v>10.28</v>
      </c>
      <c r="F111" s="83">
        <v>8.4100000000000008E-3</v>
      </c>
      <c r="G111" s="83">
        <v>-6.0999999999999997E-4</v>
      </c>
      <c r="H111" s="83">
        <v>5.0000000000000001E-4</v>
      </c>
      <c r="I111" s="83">
        <v>1.0410000000000001E-2</v>
      </c>
      <c r="J111" s="83">
        <v>0.12</v>
      </c>
      <c r="K111" s="107">
        <f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f>
        <v>38203.842259999998</v>
      </c>
      <c r="L111" s="84">
        <f>Table147[[#This Row],[Total Cost]]+360</f>
        <v>38563.842259999998</v>
      </c>
    </row>
    <row r="112" spans="1:14" x14ac:dyDescent="0.4">
      <c r="A112" s="106" t="s">
        <v>172</v>
      </c>
      <c r="B112">
        <f t="shared" si="16"/>
        <v>475.70000000000005</v>
      </c>
      <c r="C112" s="36">
        <f t="shared" si="17"/>
        <v>284611</v>
      </c>
      <c r="D112" s="82">
        <v>8.58</v>
      </c>
      <c r="E112" s="82">
        <v>10.28</v>
      </c>
      <c r="F112" s="83">
        <v>8.4100000000000008E-3</v>
      </c>
      <c r="G112" s="83">
        <v>-6.0999999999999997E-4</v>
      </c>
      <c r="H112" s="83">
        <v>5.0000000000000001E-4</v>
      </c>
      <c r="I112" s="83">
        <v>1.0410000000000001E-2</v>
      </c>
      <c r="J112" s="83">
        <v>0.12</v>
      </c>
      <c r="K112" s="107">
        <f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f>
        <v>48450.093810000006</v>
      </c>
      <c r="L112" s="84">
        <f>Table147[[#This Row],[Total Cost]]+360</f>
        <v>48810.093810000006</v>
      </c>
    </row>
    <row r="113" spans="1:12" x14ac:dyDescent="0.4">
      <c r="A113" s="106" t="s">
        <v>173</v>
      </c>
      <c r="B113">
        <f t="shared" si="16"/>
        <v>463.6</v>
      </c>
      <c r="C113" s="36">
        <f t="shared" si="17"/>
        <v>304495</v>
      </c>
      <c r="D113" s="82">
        <v>8.58</v>
      </c>
      <c r="E113" s="82">
        <v>10.28</v>
      </c>
      <c r="F113" s="83">
        <v>8.4100000000000008E-3</v>
      </c>
      <c r="G113" s="83">
        <v>-6.0999999999999997E-4</v>
      </c>
      <c r="H113" s="83">
        <v>5.0000000000000001E-4</v>
      </c>
      <c r="I113" s="83">
        <v>1.0410000000000001E-2</v>
      </c>
      <c r="J113" s="83">
        <v>0.12</v>
      </c>
      <c r="K113" s="107">
        <f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f>
        <v>50979.997450000003</v>
      </c>
      <c r="L113" s="84">
        <f>Table147[[#This Row],[Total Cost]]+360</f>
        <v>51339.997450000003</v>
      </c>
    </row>
    <row r="114" spans="1:12" x14ac:dyDescent="0.4">
      <c r="A114" s="106" t="s">
        <v>174</v>
      </c>
      <c r="B114">
        <f t="shared" si="16"/>
        <v>574.6</v>
      </c>
      <c r="C114" s="36">
        <f t="shared" si="17"/>
        <v>353658</v>
      </c>
      <c r="D114" s="82">
        <v>12.75</v>
      </c>
      <c r="E114" s="82">
        <v>10.28</v>
      </c>
      <c r="F114" s="83">
        <v>8.4100000000000008E-3</v>
      </c>
      <c r="G114" s="83">
        <v>-6.0999999999999997E-4</v>
      </c>
      <c r="H114" s="83">
        <v>5.0000000000000001E-4</v>
      </c>
      <c r="I114" s="83">
        <v>1.0410000000000001E-2</v>
      </c>
      <c r="J114" s="83">
        <v>0.12</v>
      </c>
      <c r="K114" s="107">
        <f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f>
        <v>62288.939180000001</v>
      </c>
      <c r="L114" s="84">
        <f>Table147[[#This Row],[Total Cost]]+360</f>
        <v>62648.939180000001</v>
      </c>
    </row>
    <row r="115" spans="1:12" x14ac:dyDescent="0.4">
      <c r="A115" s="106" t="s">
        <v>175</v>
      </c>
      <c r="B115">
        <f t="shared" si="16"/>
        <v>572</v>
      </c>
      <c r="C115" s="36">
        <f t="shared" si="17"/>
        <v>414561</v>
      </c>
      <c r="D115" s="82">
        <v>14.54</v>
      </c>
      <c r="E115" s="82">
        <v>10.28</v>
      </c>
      <c r="F115" s="83">
        <v>8.4100000000000008E-3</v>
      </c>
      <c r="G115" s="83">
        <v>-6.0999999999999997E-4</v>
      </c>
      <c r="H115" s="83">
        <v>5.0000000000000001E-4</v>
      </c>
      <c r="I115" s="83">
        <v>1.0805E-2</v>
      </c>
      <c r="J115" s="83">
        <v>0.12</v>
      </c>
      <c r="K115" s="107">
        <f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f>
        <v>71864.547905000014</v>
      </c>
      <c r="L115" s="84">
        <f>Table147[[#This Row],[Total Cost]]+360</f>
        <v>72224.547905000014</v>
      </c>
    </row>
    <row r="116" spans="1:12" x14ac:dyDescent="0.4">
      <c r="A116" s="106" t="s">
        <v>176</v>
      </c>
      <c r="B116">
        <f t="shared" si="16"/>
        <v>561</v>
      </c>
      <c r="C116" s="36">
        <f t="shared" si="17"/>
        <v>405696</v>
      </c>
      <c r="D116" s="82">
        <v>14.54</v>
      </c>
      <c r="E116" s="82">
        <v>10.28</v>
      </c>
      <c r="F116" s="83">
        <v>8.4100000000000008E-3</v>
      </c>
      <c r="G116" s="83">
        <v>-6.0999999999999997E-4</v>
      </c>
      <c r="H116" s="83">
        <v>5.0000000000000001E-4</v>
      </c>
      <c r="I116" s="83">
        <v>1.0959999999999999E-2</v>
      </c>
      <c r="J116" s="83">
        <v>0.12</v>
      </c>
      <c r="K116" s="107">
        <f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f>
        <v>70421.244959999996</v>
      </c>
      <c r="L116" s="84">
        <f>Table147[[#This Row],[Total Cost]]+360</f>
        <v>70781.244959999996</v>
      </c>
    </row>
    <row r="117" spans="1:12" x14ac:dyDescent="0.4">
      <c r="A117" s="106" t="s">
        <v>177</v>
      </c>
      <c r="B117">
        <f t="shared" si="16"/>
        <v>622.1</v>
      </c>
      <c r="C117" s="36">
        <f t="shared" si="17"/>
        <v>398473</v>
      </c>
      <c r="D117" s="82">
        <v>14.54</v>
      </c>
      <c r="E117" s="82">
        <v>10.28</v>
      </c>
      <c r="F117" s="83">
        <v>8.4100000000000008E-3</v>
      </c>
      <c r="G117" s="83">
        <v>-6.0999999999999997E-4</v>
      </c>
      <c r="H117" s="83">
        <v>5.0000000000000001E-4</v>
      </c>
      <c r="I117" s="83">
        <v>1.0959999999999999E-2</v>
      </c>
      <c r="J117" s="83">
        <v>0.12</v>
      </c>
      <c r="K117" s="107">
        <f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f>
        <v>70931.871979999996</v>
      </c>
      <c r="L117" s="84">
        <f>Table147[[#This Row],[Total Cost]]+360</f>
        <v>71291.871979999996</v>
      </c>
    </row>
    <row r="118" spans="1:12" x14ac:dyDescent="0.4">
      <c r="A118" s="106" t="s">
        <v>178</v>
      </c>
      <c r="B118">
        <f t="shared" si="16"/>
        <v>601.1</v>
      </c>
      <c r="C118" s="36">
        <f t="shared" si="17"/>
        <v>363821</v>
      </c>
      <c r="D118" s="82">
        <v>10.44</v>
      </c>
      <c r="E118" s="82">
        <v>10.28</v>
      </c>
      <c r="F118" s="83">
        <v>8.4100000000000008E-3</v>
      </c>
      <c r="G118" s="83">
        <v>-6.0999999999999997E-4</v>
      </c>
      <c r="H118" s="83">
        <v>5.0000000000000001E-4</v>
      </c>
      <c r="I118" s="83">
        <v>1.0959999999999999E-2</v>
      </c>
      <c r="J118" s="83">
        <v>0.12</v>
      </c>
      <c r="K118" s="107">
        <f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f>
        <v>63120.504459999996</v>
      </c>
      <c r="L118" s="84">
        <f>Table147[[#This Row],[Total Cost]]+360</f>
        <v>63480.504459999996</v>
      </c>
    </row>
    <row r="119" spans="1:12" x14ac:dyDescent="0.4">
      <c r="A119" s="106" t="s">
        <v>179</v>
      </c>
      <c r="B119">
        <f t="shared" si="16"/>
        <v>498.5</v>
      </c>
      <c r="C119" s="36">
        <f t="shared" si="17"/>
        <v>273775</v>
      </c>
      <c r="D119" s="82">
        <v>8.58</v>
      </c>
      <c r="E119" s="82">
        <v>10.28</v>
      </c>
      <c r="F119" s="83">
        <v>8.4100000000000008E-3</v>
      </c>
      <c r="G119" s="83">
        <v>-6.0999999999999997E-4</v>
      </c>
      <c r="H119" s="83">
        <v>5.0000000000000001E-4</v>
      </c>
      <c r="I119" s="83">
        <v>1.0959999999999999E-2</v>
      </c>
      <c r="J119" s="83">
        <v>0.12</v>
      </c>
      <c r="K119" s="107">
        <f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f>
        <v>47527.616499999996</v>
      </c>
      <c r="L119" s="84">
        <f>Table147[[#This Row],[Total Cost]]+360</f>
        <v>47887.616499999996</v>
      </c>
    </row>
    <row r="120" spans="1:12" x14ac:dyDescent="0.4">
      <c r="A120" s="106" t="s">
        <v>180</v>
      </c>
      <c r="B120">
        <f t="shared" si="16"/>
        <v>325</v>
      </c>
      <c r="C120" s="36">
        <f t="shared" si="17"/>
        <v>244095</v>
      </c>
      <c r="D120" s="82">
        <v>8.58</v>
      </c>
      <c r="E120" s="82">
        <v>10.28</v>
      </c>
      <c r="F120" s="83">
        <v>8.4100000000000008E-3</v>
      </c>
      <c r="G120" s="83">
        <v>-6.0999999999999997E-4</v>
      </c>
      <c r="H120" s="83">
        <v>5.0000000000000001E-4</v>
      </c>
      <c r="I120" s="83">
        <v>1.0959999999999999E-2</v>
      </c>
      <c r="J120" s="83">
        <v>0.12</v>
      </c>
      <c r="K120" s="107">
        <f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f>
        <v>40122.169699999999</v>
      </c>
      <c r="L120" s="84">
        <f>Table147[[#This Row],[Total Cost]]+360</f>
        <v>40482.169699999999</v>
      </c>
    </row>
    <row r="121" spans="1:12" x14ac:dyDescent="0.4">
      <c r="A121" s="106" t="s">
        <v>181</v>
      </c>
      <c r="B121">
        <f t="shared" si="16"/>
        <v>258.3</v>
      </c>
      <c r="C121" s="36">
        <f t="shared" si="17"/>
        <v>268320</v>
      </c>
      <c r="D121" s="82">
        <v>8.58</v>
      </c>
      <c r="E121" s="82">
        <v>10.49</v>
      </c>
      <c r="F121" s="83">
        <v>8.4430000000000009E-3</v>
      </c>
      <c r="G121" s="83">
        <v>-5.4900000000000001E-4</v>
      </c>
      <c r="H121" s="83">
        <v>5.0000000000000001E-4</v>
      </c>
      <c r="I121" s="83">
        <v>1.0959999999999999E-2</v>
      </c>
      <c r="J121" s="83">
        <v>0.12</v>
      </c>
      <c r="K121" s="107">
        <f>Table147[[#This Row],[Demand (kW)]]*(Table147[[#This Row],[Distribution Charge ($/kW)]]+Table147[[#This Row],[Transmission Charge ($/kW)]])+Table147[[#This Row],[Consumption (kWh)]]*(Table147[[#This Row],[Distribution ($/kWh)]]+Table147[[#This Row],[Transition ($/kWh)]]+Table147[[#This Row],[Renewable ($/kWh)]]+Table147[[#This Row],[Efficiency ($/kWh)]]+Table147[[#This Row],[Supply ($/kWh)]])</f>
        <v>42317.246280000007</v>
      </c>
      <c r="L121" s="84">
        <f>Table147[[#This Row],[Total Cost]]+360</f>
        <v>42677.246280000007</v>
      </c>
    </row>
    <row r="122" spans="1:12" x14ac:dyDescent="0.4">
      <c r="A122" s="106"/>
      <c r="C122" s="134"/>
      <c r="D122" s="135"/>
      <c r="E122" s="135"/>
      <c r="F122" s="136"/>
      <c r="G122" s="135"/>
      <c r="H122" s="136"/>
      <c r="I122" s="136"/>
      <c r="J122" s="136" t="s">
        <v>196</v>
      </c>
      <c r="K122" s="124">
        <f>SUM(Table147[Total Cost])</f>
        <v>647981.08897099993</v>
      </c>
      <c r="L122" s="84">
        <f>SUM(L110:L121)</f>
        <v>652301.08897099993</v>
      </c>
    </row>
    <row r="124" spans="1:12" x14ac:dyDescent="0.4">
      <c r="H124">
        <f>240*30*0.05</f>
        <v>360</v>
      </c>
    </row>
    <row r="125" spans="1:12" x14ac:dyDescent="0.4">
      <c r="K125" t="s">
        <v>221</v>
      </c>
      <c r="L125" s="84">
        <f>Table14[[#Totals],[Total Cost]]-L122</f>
        <v>37765.476000000024</v>
      </c>
    </row>
    <row r="132" spans="4:4" x14ac:dyDescent="0.4">
      <c r="D132" t="s">
        <v>206</v>
      </c>
    </row>
    <row r="133" spans="4:4" x14ac:dyDescent="0.4">
      <c r="D133" s="15">
        <f>C110/1000</f>
        <v>247.23099999999999</v>
      </c>
    </row>
    <row r="134" spans="4:4" x14ac:dyDescent="0.4">
      <c r="D134" s="15">
        <f t="shared" ref="D134:D144" si="18">C111/1000</f>
        <v>237.40600000000001</v>
      </c>
    </row>
    <row r="135" spans="4:4" x14ac:dyDescent="0.4">
      <c r="D135" s="15">
        <f t="shared" si="18"/>
        <v>284.61099999999999</v>
      </c>
    </row>
    <row r="136" spans="4:4" x14ac:dyDescent="0.4">
      <c r="D136" s="15">
        <f t="shared" si="18"/>
        <v>304.495</v>
      </c>
    </row>
    <row r="137" spans="4:4" x14ac:dyDescent="0.4">
      <c r="D137" s="15">
        <f t="shared" si="18"/>
        <v>353.65800000000002</v>
      </c>
    </row>
    <row r="138" spans="4:4" x14ac:dyDescent="0.4">
      <c r="D138" s="15">
        <f t="shared" si="18"/>
        <v>414.56099999999998</v>
      </c>
    </row>
    <row r="139" spans="4:4" x14ac:dyDescent="0.4">
      <c r="D139" s="15">
        <f t="shared" si="18"/>
        <v>405.69600000000003</v>
      </c>
    </row>
    <row r="140" spans="4:4" x14ac:dyDescent="0.4">
      <c r="D140" s="15">
        <f t="shared" si="18"/>
        <v>398.47300000000001</v>
      </c>
    </row>
    <row r="141" spans="4:4" x14ac:dyDescent="0.4">
      <c r="D141" s="15">
        <f t="shared" si="18"/>
        <v>363.82100000000003</v>
      </c>
    </row>
    <row r="142" spans="4:4" x14ac:dyDescent="0.4">
      <c r="D142" s="15">
        <f t="shared" si="18"/>
        <v>273.77499999999998</v>
      </c>
    </row>
    <row r="143" spans="4:4" x14ac:dyDescent="0.4">
      <c r="D143" s="15">
        <f>C120/1000</f>
        <v>244.095</v>
      </c>
    </row>
    <row r="144" spans="4:4" x14ac:dyDescent="0.4">
      <c r="D144" s="15">
        <f t="shared" si="18"/>
        <v>268.32</v>
      </c>
    </row>
  </sheetData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59D1D-E4CB-46CD-A71D-32ABFA6839AD}">
  <dimension ref="A1:R25"/>
  <sheetViews>
    <sheetView workbookViewId="0">
      <selection activeCell="E37" sqref="E37"/>
    </sheetView>
  </sheetViews>
  <sheetFormatPr defaultRowHeight="14.6" x14ac:dyDescent="0.4"/>
  <cols>
    <col min="3" max="3" width="23.15234375" customWidth="1"/>
    <col min="4" max="4" width="19" customWidth="1"/>
    <col min="5" max="5" width="15.69140625" customWidth="1"/>
    <col min="6" max="6" width="17.15234375" customWidth="1"/>
    <col min="7" max="7" width="21.23046875" customWidth="1"/>
    <col min="8" max="8" width="18.23046875" customWidth="1"/>
    <col min="9" max="9" width="15.69140625" customWidth="1"/>
    <col min="14" max="14" width="23.84375" customWidth="1"/>
    <col min="15" max="18" width="11.3828125" bestFit="1" customWidth="1"/>
  </cols>
  <sheetData>
    <row r="1" spans="1:18" x14ac:dyDescent="0.4">
      <c r="G1" t="s">
        <v>144</v>
      </c>
      <c r="H1">
        <f>J6+J13+J19+J25</f>
        <v>143.28</v>
      </c>
    </row>
    <row r="2" spans="1:18" x14ac:dyDescent="0.4">
      <c r="G2" t="s">
        <v>145</v>
      </c>
      <c r="H2">
        <v>0.1</v>
      </c>
      <c r="I2" t="s">
        <v>146</v>
      </c>
    </row>
    <row r="3" spans="1:18" x14ac:dyDescent="0.4">
      <c r="A3" t="s">
        <v>147</v>
      </c>
      <c r="G3" t="s">
        <v>148</v>
      </c>
      <c r="H3" s="85">
        <f>45*H1</f>
        <v>6447.6</v>
      </c>
    </row>
    <row r="5" spans="1:18" x14ac:dyDescent="0.4">
      <c r="A5" t="s">
        <v>149</v>
      </c>
      <c r="B5" t="s">
        <v>77</v>
      </c>
      <c r="C5" t="s">
        <v>150</v>
      </c>
      <c r="D5" t="s">
        <v>151</v>
      </c>
      <c r="E5" t="s">
        <v>152</v>
      </c>
      <c r="F5" t="s">
        <v>153</v>
      </c>
      <c r="G5" t="s">
        <v>154</v>
      </c>
      <c r="H5" t="s">
        <v>155</v>
      </c>
      <c r="I5" t="s">
        <v>156</v>
      </c>
      <c r="J5" t="s">
        <v>157</v>
      </c>
      <c r="N5" t="s">
        <v>158</v>
      </c>
      <c r="O5" t="s">
        <v>159</v>
      </c>
      <c r="P5" t="s">
        <v>160</v>
      </c>
      <c r="Q5" t="s">
        <v>161</v>
      </c>
      <c r="R5" t="s">
        <v>162</v>
      </c>
    </row>
    <row r="6" spans="1:18" x14ac:dyDescent="0.4">
      <c r="A6">
        <v>90</v>
      </c>
      <c r="B6">
        <f>4*A6</f>
        <v>360</v>
      </c>
      <c r="C6">
        <f>B6-3</f>
        <v>357</v>
      </c>
      <c r="D6">
        <v>4</v>
      </c>
      <c r="E6">
        <v>0.3</v>
      </c>
      <c r="F6">
        <f>H2</f>
        <v>0.1</v>
      </c>
      <c r="G6">
        <v>25</v>
      </c>
      <c r="H6">
        <f>3*G6*D6*E6*F6</f>
        <v>9</v>
      </c>
      <c r="I6">
        <f>C6*D6*E6*F6</f>
        <v>42.84</v>
      </c>
      <c r="J6">
        <f>I6+H6</f>
        <v>51.84</v>
      </c>
      <c r="N6" s="100" t="s">
        <v>111</v>
      </c>
      <c r="O6">
        <v>90</v>
      </c>
      <c r="P6">
        <f t="shared" ref="P6" si="0">31+30+15</f>
        <v>76</v>
      </c>
      <c r="Q6">
        <v>121</v>
      </c>
      <c r="R6">
        <v>76</v>
      </c>
    </row>
    <row r="7" spans="1:18" x14ac:dyDescent="0.4">
      <c r="N7" t="s">
        <v>77</v>
      </c>
      <c r="O7">
        <f>4*O6</f>
        <v>360</v>
      </c>
      <c r="P7">
        <f>4*P6</f>
        <v>304</v>
      </c>
      <c r="Q7">
        <v>484</v>
      </c>
      <c r="R7">
        <v>304</v>
      </c>
    </row>
    <row r="8" spans="1:18" x14ac:dyDescent="0.4">
      <c r="N8" t="s">
        <v>150</v>
      </c>
      <c r="O8">
        <f>O7-3</f>
        <v>357</v>
      </c>
      <c r="P8">
        <f>P7-2.5</f>
        <v>301.5</v>
      </c>
      <c r="Q8">
        <f>Q7-4</f>
        <v>480</v>
      </c>
      <c r="R8">
        <f>R7-2.5</f>
        <v>301.5</v>
      </c>
    </row>
    <row r="9" spans="1:18" x14ac:dyDescent="0.4">
      <c r="N9" t="s">
        <v>151</v>
      </c>
      <c r="O9">
        <v>4</v>
      </c>
      <c r="P9">
        <v>1</v>
      </c>
      <c r="Q9">
        <v>4</v>
      </c>
      <c r="R9">
        <v>1</v>
      </c>
    </row>
    <row r="10" spans="1:18" x14ac:dyDescent="0.4">
      <c r="A10" t="s">
        <v>163</v>
      </c>
      <c r="N10" t="s">
        <v>164</v>
      </c>
      <c r="O10">
        <v>0.3</v>
      </c>
      <c r="P10">
        <v>0.3</v>
      </c>
      <c r="Q10">
        <v>0.3</v>
      </c>
      <c r="R10">
        <v>0.3</v>
      </c>
    </row>
    <row r="11" spans="1:18" x14ac:dyDescent="0.4">
      <c r="N11" t="s">
        <v>153</v>
      </c>
      <c r="O11">
        <v>0.1</v>
      </c>
      <c r="P11">
        <v>0.1</v>
      </c>
      <c r="Q11">
        <v>0.1</v>
      </c>
      <c r="R11">
        <v>0.1</v>
      </c>
    </row>
    <row r="12" spans="1:18" x14ac:dyDescent="0.4">
      <c r="A12" t="s">
        <v>149</v>
      </c>
      <c r="B12" t="s">
        <v>77</v>
      </c>
      <c r="C12" t="s">
        <v>150</v>
      </c>
      <c r="D12" t="s">
        <v>151</v>
      </c>
      <c r="E12" t="s">
        <v>164</v>
      </c>
      <c r="F12" t="s">
        <v>153</v>
      </c>
      <c r="G12" t="s">
        <v>154</v>
      </c>
      <c r="H12" t="s">
        <v>165</v>
      </c>
      <c r="I12" t="s">
        <v>156</v>
      </c>
      <c r="J12" t="s">
        <v>156</v>
      </c>
      <c r="N12" t="s">
        <v>154</v>
      </c>
      <c r="O12">
        <v>25</v>
      </c>
      <c r="P12">
        <v>25</v>
      </c>
      <c r="Q12">
        <v>25</v>
      </c>
      <c r="R12">
        <v>25</v>
      </c>
    </row>
    <row r="13" spans="1:18" x14ac:dyDescent="0.4">
      <c r="A13">
        <f>31+30+15</f>
        <v>76</v>
      </c>
      <c r="B13">
        <f>4*A13</f>
        <v>304</v>
      </c>
      <c r="C13">
        <f>B13-2.5</f>
        <v>301.5</v>
      </c>
      <c r="D13">
        <v>1</v>
      </c>
      <c r="E13">
        <v>0.3</v>
      </c>
      <c r="F13">
        <f>H2</f>
        <v>0.1</v>
      </c>
      <c r="G13">
        <v>25</v>
      </c>
      <c r="H13">
        <f>2.5*D13*E13*F13*G13</f>
        <v>1.8750000000000002</v>
      </c>
      <c r="I13">
        <f>C13*D13*E13*F13</f>
        <v>9.0449999999999999</v>
      </c>
      <c r="J13">
        <f>H13+I13</f>
        <v>10.92</v>
      </c>
      <c r="N13" t="s">
        <v>165</v>
      </c>
      <c r="O13">
        <f>3*O12*O11*O10*O9</f>
        <v>9</v>
      </c>
      <c r="P13">
        <f>2.5*P12*P11*P10*P9</f>
        <v>1.875</v>
      </c>
      <c r="Q13">
        <f>4*Q12*Q11*Q10*Q9</f>
        <v>12</v>
      </c>
      <c r="R13">
        <f>2.5*R12*R11*R10*R9</f>
        <v>1.875</v>
      </c>
    </row>
    <row r="14" spans="1:18" x14ac:dyDescent="0.4">
      <c r="N14" t="s">
        <v>156</v>
      </c>
      <c r="O14">
        <f>O8*O9*O10*O11</f>
        <v>42.84</v>
      </c>
      <c r="P14">
        <f t="shared" ref="P14:R14" si="1">P8*P9*P10*P11</f>
        <v>9.0449999999999999</v>
      </c>
      <c r="Q14">
        <f t="shared" si="1"/>
        <v>57.6</v>
      </c>
      <c r="R14">
        <f t="shared" si="1"/>
        <v>9.0449999999999999</v>
      </c>
    </row>
    <row r="15" spans="1:18" x14ac:dyDescent="0.4">
      <c r="N15" t="s">
        <v>166</v>
      </c>
      <c r="O15" s="101">
        <f>O13+O14</f>
        <v>51.84</v>
      </c>
      <c r="P15" s="101">
        <f t="shared" ref="P15:R15" si="2">P13+P14</f>
        <v>10.92</v>
      </c>
      <c r="Q15" s="101">
        <f t="shared" si="2"/>
        <v>69.599999999999994</v>
      </c>
      <c r="R15" s="101">
        <f t="shared" si="2"/>
        <v>10.92</v>
      </c>
    </row>
    <row r="16" spans="1:18" x14ac:dyDescent="0.4">
      <c r="A16" t="s">
        <v>167</v>
      </c>
    </row>
    <row r="17" spans="1:16" x14ac:dyDescent="0.4">
      <c r="O17" s="103" t="s">
        <v>144</v>
      </c>
      <c r="P17" s="102">
        <f>O15+P15+Q15+R15</f>
        <v>143.28</v>
      </c>
    </row>
    <row r="18" spans="1:16" x14ac:dyDescent="0.4">
      <c r="A18" t="s">
        <v>149</v>
      </c>
      <c r="B18" t="s">
        <v>77</v>
      </c>
      <c r="C18" t="s">
        <v>150</v>
      </c>
      <c r="D18" t="s">
        <v>151</v>
      </c>
      <c r="E18" t="s">
        <v>164</v>
      </c>
      <c r="F18" t="s">
        <v>153</v>
      </c>
      <c r="G18" t="s">
        <v>154</v>
      </c>
      <c r="H18" t="s">
        <v>165</v>
      </c>
      <c r="I18" t="s">
        <v>156</v>
      </c>
      <c r="J18" t="s">
        <v>157</v>
      </c>
      <c r="O18" t="s">
        <v>168</v>
      </c>
      <c r="P18" s="85">
        <f>45*P17</f>
        <v>6447.6</v>
      </c>
    </row>
    <row r="19" spans="1:16" x14ac:dyDescent="0.4">
      <c r="A19">
        <f>15+30+31+31+14</f>
        <v>121</v>
      </c>
      <c r="B19">
        <f>4*A19</f>
        <v>484</v>
      </c>
      <c r="C19">
        <f>B19-4</f>
        <v>480</v>
      </c>
      <c r="D19">
        <v>4</v>
      </c>
      <c r="E19">
        <v>0.3</v>
      </c>
      <c r="F19">
        <f>H2</f>
        <v>0.1</v>
      </c>
      <c r="G19">
        <v>25</v>
      </c>
      <c r="H19">
        <f>4*D19*E19*F19*G19</f>
        <v>12</v>
      </c>
      <c r="I19">
        <f>C19*D19*E19*F19</f>
        <v>57.6</v>
      </c>
      <c r="J19">
        <f>H19+I19</f>
        <v>69.599999999999994</v>
      </c>
    </row>
    <row r="22" spans="1:16" x14ac:dyDescent="0.4">
      <c r="A22" t="s">
        <v>169</v>
      </c>
    </row>
    <row r="24" spans="1:16" x14ac:dyDescent="0.4">
      <c r="A24" t="s">
        <v>149</v>
      </c>
      <c r="B24" t="s">
        <v>77</v>
      </c>
      <c r="C24" t="s">
        <v>150</v>
      </c>
      <c r="D24" t="s">
        <v>151</v>
      </c>
      <c r="E24" t="s">
        <v>164</v>
      </c>
      <c r="F24" t="s">
        <v>153</v>
      </c>
      <c r="G24" t="s">
        <v>154</v>
      </c>
      <c r="H24" t="s">
        <v>165</v>
      </c>
      <c r="I24" t="s">
        <v>156</v>
      </c>
      <c r="J24" t="s">
        <v>157</v>
      </c>
    </row>
    <row r="25" spans="1:16" x14ac:dyDescent="0.4">
      <c r="A25">
        <f>15+31+30</f>
        <v>76</v>
      </c>
      <c r="B25">
        <f>4*A25</f>
        <v>304</v>
      </c>
      <c r="C25">
        <f>B25-2.5</f>
        <v>301.5</v>
      </c>
      <c r="D25">
        <v>1</v>
      </c>
      <c r="E25">
        <v>0.3</v>
      </c>
      <c r="F25">
        <f>H2</f>
        <v>0.1</v>
      </c>
      <c r="G25">
        <v>25</v>
      </c>
      <c r="H25">
        <f>2.5*G25*F25*E25*D25</f>
        <v>1.875</v>
      </c>
      <c r="I25">
        <f>C25*D25*E25*F25</f>
        <v>9.0449999999999999</v>
      </c>
      <c r="J25">
        <f>I25+H25</f>
        <v>10.92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631CD-AFC8-4DAA-A930-0CCE562B2EA3}">
  <dimension ref="B2:AI97"/>
  <sheetViews>
    <sheetView showGridLines="0" topLeftCell="A50" zoomScale="145" zoomScaleNormal="145" workbookViewId="0">
      <selection activeCell="G88" sqref="G88"/>
    </sheetView>
  </sheetViews>
  <sheetFormatPr defaultColWidth="8.84375" defaultRowHeight="15" x14ac:dyDescent="0.4"/>
  <cols>
    <col min="1" max="1" width="2.3828125" customWidth="1"/>
    <col min="2" max="2" width="10.3828125" bestFit="1" customWidth="1"/>
    <col min="3" max="3" width="11.69140625" style="2" customWidth="1"/>
    <col min="4" max="4" width="13.53515625" style="2" customWidth="1"/>
    <col min="5" max="5" width="11.84375" customWidth="1"/>
    <col min="6" max="6" width="12.69140625" bestFit="1" customWidth="1"/>
    <col min="7" max="26" width="12.3046875" customWidth="1"/>
    <col min="27" max="34" width="10.3046875" bestFit="1" customWidth="1"/>
    <col min="35" max="35" width="9.15234375" bestFit="1" customWidth="1"/>
  </cols>
  <sheetData>
    <row r="2" spans="2:26" ht="20.6" x14ac:dyDescent="0.55000000000000004">
      <c r="B2" s="20" t="s">
        <v>216</v>
      </c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2:26" ht="14.6" x14ac:dyDescent="0.4">
      <c r="B3" s="14" t="s">
        <v>0</v>
      </c>
    </row>
    <row r="5" spans="2:26" ht="14.6" x14ac:dyDescent="0.4">
      <c r="B5" s="23" t="s">
        <v>1</v>
      </c>
      <c r="C5" s="24"/>
      <c r="D5" s="24"/>
      <c r="E5" s="25"/>
      <c r="G5" s="23" t="s">
        <v>2</v>
      </c>
      <c r="H5" s="24"/>
      <c r="I5" s="24"/>
      <c r="J5" s="25"/>
      <c r="K5" t="s">
        <v>218</v>
      </c>
      <c r="L5" s="23" t="s">
        <v>3</v>
      </c>
      <c r="M5" s="24"/>
      <c r="N5" s="24"/>
      <c r="O5" s="25"/>
    </row>
    <row r="6" spans="2:26" ht="14.6" x14ac:dyDescent="0.4">
      <c r="B6" t="s">
        <v>4</v>
      </c>
      <c r="D6" s="2" t="s">
        <v>210</v>
      </c>
      <c r="E6" s="128">
        <v>308</v>
      </c>
      <c r="G6" t="s">
        <v>6</v>
      </c>
      <c r="H6" s="2"/>
      <c r="I6" s="2" t="s">
        <v>7</v>
      </c>
      <c r="J6" s="28">
        <v>2.75</v>
      </c>
      <c r="L6" s="51" t="s">
        <v>8</v>
      </c>
      <c r="M6" s="52"/>
      <c r="N6" s="52"/>
      <c r="O6" s="53">
        <f>E56</f>
        <v>6.4895038339390476E-2</v>
      </c>
    </row>
    <row r="7" spans="2:26" ht="14.6" x14ac:dyDescent="0.4">
      <c r="B7" t="s">
        <v>9</v>
      </c>
      <c r="D7" s="2" t="s">
        <v>10</v>
      </c>
      <c r="E7" s="60">
        <v>1300</v>
      </c>
      <c r="F7" s="129">
        <v>1595</v>
      </c>
      <c r="G7" t="s">
        <v>6</v>
      </c>
      <c r="I7" s="2" t="s">
        <v>11</v>
      </c>
      <c r="J7" s="7">
        <f>J6*E6*1000</f>
        <v>847000</v>
      </c>
      <c r="L7" s="57"/>
      <c r="M7" s="33"/>
      <c r="N7" s="33"/>
      <c r="O7" s="59"/>
    </row>
    <row r="8" spans="2:26" ht="14.6" x14ac:dyDescent="0.4">
      <c r="B8" t="s">
        <v>12</v>
      </c>
      <c r="D8" s="2" t="s">
        <v>13</v>
      </c>
      <c r="E8" s="27">
        <v>2.5000000000000001E-3</v>
      </c>
      <c r="G8" t="s">
        <v>211</v>
      </c>
      <c r="I8" s="2" t="s">
        <v>15</v>
      </c>
      <c r="J8" s="26">
        <v>16.5</v>
      </c>
      <c r="L8" s="54" t="s">
        <v>16</v>
      </c>
      <c r="M8" s="55"/>
      <c r="N8" s="55"/>
      <c r="O8" s="56">
        <f>E58</f>
        <v>11</v>
      </c>
    </row>
    <row r="9" spans="2:26" ht="14.6" x14ac:dyDescent="0.4">
      <c r="B9" t="s">
        <v>72</v>
      </c>
      <c r="D9" s="2" t="s">
        <v>73</v>
      </c>
      <c r="E9" s="73">
        <v>25</v>
      </c>
      <c r="G9" t="s">
        <v>17</v>
      </c>
      <c r="I9" s="2" t="s">
        <v>15</v>
      </c>
      <c r="J9" s="26">
        <v>0</v>
      </c>
    </row>
    <row r="10" spans="2:26" ht="14.6" x14ac:dyDescent="0.4">
      <c r="G10" t="s">
        <v>19</v>
      </c>
      <c r="I10" s="2" t="s">
        <v>20</v>
      </c>
      <c r="J10" s="29">
        <v>0</v>
      </c>
    </row>
    <row r="11" spans="2:26" ht="14.6" x14ac:dyDescent="0.4">
      <c r="B11" s="23" t="s">
        <v>18</v>
      </c>
      <c r="C11" s="24"/>
      <c r="D11" s="24"/>
      <c r="E11" s="25"/>
      <c r="G11" t="s">
        <v>21</v>
      </c>
      <c r="I11" s="2" t="s">
        <v>22</v>
      </c>
      <c r="J11" s="27">
        <v>0.02</v>
      </c>
      <c r="L11" s="23" t="s">
        <v>74</v>
      </c>
      <c r="M11" s="24"/>
      <c r="N11" s="24"/>
      <c r="O11" s="25"/>
    </row>
    <row r="12" spans="2:26" ht="14.6" x14ac:dyDescent="0.4">
      <c r="B12" t="s">
        <v>23</v>
      </c>
      <c r="D12" s="2" t="s">
        <v>24</v>
      </c>
      <c r="E12" s="28">
        <f>166.34+21.8+19.2</f>
        <v>207.34</v>
      </c>
      <c r="I12" s="30" t="s">
        <v>25</v>
      </c>
      <c r="L12" t="s">
        <v>75</v>
      </c>
      <c r="M12" s="2"/>
      <c r="N12" s="2" t="s">
        <v>5</v>
      </c>
      <c r="O12" s="71">
        <v>80</v>
      </c>
    </row>
    <row r="13" spans="2:26" ht="14.6" x14ac:dyDescent="0.4">
      <c r="B13" t="s">
        <v>26</v>
      </c>
      <c r="D13" s="2" t="s">
        <v>76</v>
      </c>
      <c r="E13" s="26">
        <v>225</v>
      </c>
      <c r="G13" s="23" t="s">
        <v>27</v>
      </c>
      <c r="H13" s="24"/>
      <c r="I13" s="24"/>
      <c r="J13" s="25"/>
      <c r="L13" t="s">
        <v>75</v>
      </c>
      <c r="N13" s="2" t="s">
        <v>77</v>
      </c>
      <c r="O13" s="71">
        <v>4</v>
      </c>
    </row>
    <row r="14" spans="2:26" ht="14.6" x14ac:dyDescent="0.4">
      <c r="B14" t="s">
        <v>28</v>
      </c>
      <c r="D14" s="2" t="s">
        <v>24</v>
      </c>
      <c r="E14" s="26">
        <v>0</v>
      </c>
      <c r="G14" t="s">
        <v>29</v>
      </c>
      <c r="H14" s="2"/>
      <c r="I14" s="2" t="s">
        <v>30</v>
      </c>
      <c r="J14" s="46">
        <v>0.3</v>
      </c>
      <c r="L14" t="s">
        <v>6</v>
      </c>
      <c r="N14" s="2" t="s">
        <v>78</v>
      </c>
      <c r="O14" s="72">
        <v>445</v>
      </c>
    </row>
    <row r="15" spans="2:26" ht="14.6" x14ac:dyDescent="0.4">
      <c r="B15" s="22"/>
      <c r="C15" s="55"/>
      <c r="D15" s="21"/>
      <c r="E15" s="127"/>
      <c r="G15" t="s">
        <v>31</v>
      </c>
      <c r="H15" s="2"/>
      <c r="I15" s="2" t="s">
        <v>30</v>
      </c>
      <c r="J15" s="46">
        <v>1</v>
      </c>
      <c r="L15" t="s">
        <v>6</v>
      </c>
      <c r="N15" s="2" t="s">
        <v>11</v>
      </c>
      <c r="O15" s="74">
        <f>O12*O13*O14</f>
        <v>142400</v>
      </c>
    </row>
    <row r="16" spans="2:26" ht="14.6" x14ac:dyDescent="0.4">
      <c r="E16" s="28"/>
      <c r="G16" t="s">
        <v>32</v>
      </c>
      <c r="H16" s="2"/>
      <c r="I16" s="2"/>
      <c r="J16" s="46">
        <v>0.35</v>
      </c>
      <c r="L16" t="s">
        <v>14</v>
      </c>
      <c r="N16" s="2" t="s">
        <v>15</v>
      </c>
      <c r="O16" s="73">
        <v>20</v>
      </c>
    </row>
    <row r="17" spans="2:35" ht="14.6" x14ac:dyDescent="0.4">
      <c r="C17"/>
      <c r="D17"/>
      <c r="I17" s="2"/>
      <c r="J17" s="70"/>
    </row>
    <row r="18" spans="2:35" ht="14.6" x14ac:dyDescent="0.4">
      <c r="E18" s="31"/>
    </row>
    <row r="19" spans="2:35" ht="14.6" x14ac:dyDescent="0.4">
      <c r="B19" s="23" t="s">
        <v>33</v>
      </c>
      <c r="C19" s="24"/>
      <c r="D19" s="24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</row>
    <row r="20" spans="2:35" ht="14.6" x14ac:dyDescent="0.4">
      <c r="E20" s="31"/>
    </row>
    <row r="21" spans="2:35" ht="14.7" x14ac:dyDescent="0.4">
      <c r="B21" s="22" t="s">
        <v>34</v>
      </c>
      <c r="C21" s="21"/>
      <c r="D21" s="21"/>
      <c r="E21" s="21">
        <v>0</v>
      </c>
      <c r="F21" s="21">
        <v>1</v>
      </c>
      <c r="G21" s="21">
        <f>+F21+1</f>
        <v>2</v>
      </c>
      <c r="H21" s="21">
        <f>+G21+1</f>
        <v>3</v>
      </c>
      <c r="I21" s="21">
        <f>+H21+1</f>
        <v>4</v>
      </c>
      <c r="J21" s="21">
        <f>+I21+1</f>
        <v>5</v>
      </c>
      <c r="K21" s="21">
        <f>+J21+1</f>
        <v>6</v>
      </c>
      <c r="L21" s="21">
        <f>+K21+1</f>
        <v>7</v>
      </c>
      <c r="M21" s="21">
        <f>+L21+1</f>
        <v>8</v>
      </c>
      <c r="N21" s="21">
        <f>+M21+1</f>
        <v>9</v>
      </c>
      <c r="O21" s="21">
        <f>+N21+1</f>
        <v>10</v>
      </c>
      <c r="P21" s="21">
        <f>+O21+1</f>
        <v>11</v>
      </c>
      <c r="Q21" s="21">
        <f>+P21+1</f>
        <v>12</v>
      </c>
      <c r="R21" s="21">
        <f>+Q21+1</f>
        <v>13</v>
      </c>
      <c r="S21" s="21">
        <f>+R21+1</f>
        <v>14</v>
      </c>
      <c r="T21" s="21">
        <f>+S21+1</f>
        <v>15</v>
      </c>
      <c r="U21" s="21">
        <f>+T21+1</f>
        <v>16</v>
      </c>
      <c r="V21" s="21">
        <f>+U21+1</f>
        <v>17</v>
      </c>
      <c r="W21" s="21">
        <f>+V21+1</f>
        <v>18</v>
      </c>
      <c r="X21" s="21">
        <f>+W21+1</f>
        <v>19</v>
      </c>
      <c r="Y21" s="21">
        <f>+X21+1</f>
        <v>20</v>
      </c>
      <c r="Z21" s="21">
        <f>+Y21+1</f>
        <v>21</v>
      </c>
      <c r="AA21" s="21">
        <f>+Z21+1</f>
        <v>22</v>
      </c>
      <c r="AB21" s="21">
        <f>+AA21+1</f>
        <v>23</v>
      </c>
      <c r="AC21" s="21">
        <f>+AB21+1</f>
        <v>24</v>
      </c>
      <c r="AD21" s="21">
        <f>+AC21+1</f>
        <v>25</v>
      </c>
      <c r="AE21" s="21"/>
      <c r="AF21" s="21"/>
      <c r="AG21" s="21"/>
      <c r="AH21" s="21"/>
      <c r="AI21" s="21"/>
    </row>
    <row r="22" spans="2:35" ht="14.7" x14ac:dyDescent="0.4">
      <c r="B22" t="s">
        <v>35</v>
      </c>
      <c r="E22" s="2"/>
      <c r="F22" s="3">
        <f>(1+$J$11)^(F21-1)</f>
        <v>1</v>
      </c>
      <c r="G22" s="3">
        <f>(1+$J$11)^(G21-1)</f>
        <v>1.02</v>
      </c>
      <c r="H22" s="3">
        <f>(1+$J$11)^(H21-1)</f>
        <v>1.0404</v>
      </c>
      <c r="I22" s="3">
        <f>(1+$J$11)^(I21-1)</f>
        <v>1.0612079999999999</v>
      </c>
      <c r="J22" s="3">
        <f>(1+$J$11)^(J21-1)</f>
        <v>1.08243216</v>
      </c>
      <c r="K22" s="3">
        <f>(1+$J$11)^(K21-1)</f>
        <v>1.1040808032</v>
      </c>
      <c r="L22" s="3">
        <f>(1+$J$11)^(L21-1)</f>
        <v>1.1261624192640001</v>
      </c>
      <c r="M22" s="3">
        <f>(1+$J$11)^(M21-1)</f>
        <v>1.1486856676492798</v>
      </c>
      <c r="N22" s="3">
        <f>(1+$J$11)^(N21-1)</f>
        <v>1.1716593810022655</v>
      </c>
      <c r="O22" s="3">
        <f>(1+$J$11)^(O21-1)</f>
        <v>1.1950925686223108</v>
      </c>
      <c r="P22" s="3">
        <f>(1+$J$11)^(P21-1)</f>
        <v>1.2189944199947571</v>
      </c>
      <c r="Q22" s="3">
        <f>(1+$J$11)^(Q21-1)</f>
        <v>1.243374308394652</v>
      </c>
      <c r="R22" s="3">
        <f>(1+$J$11)^(R21-1)</f>
        <v>1.2682417945625453</v>
      </c>
      <c r="S22" s="3">
        <f>(1+$J$11)^(S21-1)</f>
        <v>1.2936066304537961</v>
      </c>
      <c r="T22" s="3">
        <f>(1+$J$11)^(T21-1)</f>
        <v>1.3194787630628722</v>
      </c>
      <c r="U22" s="3">
        <f>(1+$J$11)^(U21-1)</f>
        <v>1.3458683383241292</v>
      </c>
      <c r="V22" s="3">
        <f>(1+$J$11)^(V21-1)</f>
        <v>1.372785705090612</v>
      </c>
      <c r="W22" s="3">
        <f>(1+$J$11)^(W21-1)</f>
        <v>1.4002414191924244</v>
      </c>
      <c r="X22" s="3">
        <f>(1+$J$11)^(X21-1)</f>
        <v>1.4282462475762727</v>
      </c>
      <c r="Y22" s="3">
        <f>(1+$J$11)^(Y21-1)</f>
        <v>1.4568111725277981</v>
      </c>
      <c r="Z22" s="3">
        <f>(1+$J$11)^(Z21-1)</f>
        <v>1.4859473959783542</v>
      </c>
      <c r="AA22" s="3">
        <f>(1+$J$11)^(AA21-1)</f>
        <v>1.5156663438979212</v>
      </c>
      <c r="AB22" s="3">
        <f>(1+$J$11)^(AB21-1)</f>
        <v>1.5459796707758797</v>
      </c>
      <c r="AC22" s="3">
        <f>(1+$J$11)^(AC21-1)</f>
        <v>1.576899264191397</v>
      </c>
      <c r="AD22" s="3">
        <f>(1+$J$11)^(AD21-1)</f>
        <v>1.608437249475225</v>
      </c>
      <c r="AE22" s="3"/>
      <c r="AF22" s="3"/>
      <c r="AG22" s="3"/>
      <c r="AH22" s="3"/>
      <c r="AI22" s="3"/>
    </row>
    <row r="23" spans="2:35" ht="14.7" x14ac:dyDescent="0.4">
      <c r="C23"/>
      <c r="E23" s="2"/>
    </row>
    <row r="24" spans="2:35" ht="14.6" x14ac:dyDescent="0.4">
      <c r="B24" s="32" t="s">
        <v>9</v>
      </c>
      <c r="C24" s="32"/>
      <c r="D24" s="21"/>
      <c r="E24" s="21"/>
      <c r="F24" s="22"/>
      <c r="G24" s="22"/>
      <c r="H24" s="22"/>
      <c r="I24" s="22"/>
      <c r="J24" s="22" t="s">
        <v>36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</row>
    <row r="25" spans="2:35" ht="14.7" x14ac:dyDescent="0.4">
      <c r="B25" t="s">
        <v>4</v>
      </c>
      <c r="C25"/>
      <c r="D25" s="2" t="s">
        <v>5</v>
      </c>
      <c r="E25" s="2"/>
      <c r="F25" s="5">
        <f>+$E$6</f>
        <v>308</v>
      </c>
      <c r="G25">
        <f>+$E$6</f>
        <v>308</v>
      </c>
      <c r="H25">
        <f>+$E$6</f>
        <v>308</v>
      </c>
      <c r="I25">
        <f>+$E$6</f>
        <v>308</v>
      </c>
      <c r="J25">
        <f>+$E$6</f>
        <v>308</v>
      </c>
      <c r="K25">
        <f>+$E$6</f>
        <v>308</v>
      </c>
      <c r="L25">
        <f>+$E$6</f>
        <v>308</v>
      </c>
      <c r="M25">
        <f>+$E$6</f>
        <v>308</v>
      </c>
      <c r="N25">
        <f>+$E$6</f>
        <v>308</v>
      </c>
      <c r="O25">
        <f>+$E$6</f>
        <v>308</v>
      </c>
      <c r="P25">
        <f>+$E$6</f>
        <v>308</v>
      </c>
      <c r="Q25">
        <f>+$E$6</f>
        <v>308</v>
      </c>
      <c r="R25">
        <f>+$E$6</f>
        <v>308</v>
      </c>
      <c r="S25">
        <f>+$E$6</f>
        <v>308</v>
      </c>
      <c r="T25">
        <f>+$E$6</f>
        <v>308</v>
      </c>
      <c r="U25">
        <f>+$E$6</f>
        <v>308</v>
      </c>
      <c r="V25">
        <f>+$E$6</f>
        <v>308</v>
      </c>
      <c r="W25">
        <f>+$E$6</f>
        <v>308</v>
      </c>
      <c r="X25">
        <f>+$E$6</f>
        <v>308</v>
      </c>
      <c r="Y25">
        <f>+$E$6</f>
        <v>308</v>
      </c>
      <c r="Z25">
        <f>+$E$6</f>
        <v>308</v>
      </c>
      <c r="AA25">
        <f>+$E$6</f>
        <v>308</v>
      </c>
      <c r="AB25">
        <f>+$E$6</f>
        <v>308</v>
      </c>
      <c r="AC25">
        <f>+$E$6</f>
        <v>308</v>
      </c>
      <c r="AD25">
        <f>+$E$6</f>
        <v>308</v>
      </c>
    </row>
    <row r="26" spans="2:35" ht="14.6" x14ac:dyDescent="0.4">
      <c r="B26" t="s">
        <v>12</v>
      </c>
      <c r="C26"/>
      <c r="E26" s="2"/>
      <c r="F26" s="12">
        <v>0.98</v>
      </c>
      <c r="G26" s="3">
        <f>+F26*(1-$E$8)</f>
        <v>0.97755000000000003</v>
      </c>
      <c r="H26" s="3">
        <f>+G26*(1-$E$8)</f>
        <v>0.97510612500000005</v>
      </c>
      <c r="I26" s="3">
        <f>+H26*(1-$E$8)</f>
        <v>0.97266835968750009</v>
      </c>
      <c r="J26" s="3">
        <f>+I26*(1-$E$8)</f>
        <v>0.9702366887882814</v>
      </c>
      <c r="K26" s="3">
        <f>+J26*(1-$E$8)</f>
        <v>0.96781109706631074</v>
      </c>
      <c r="L26" s="3">
        <f>+K26*(1-$E$8)</f>
        <v>0.965391569323645</v>
      </c>
      <c r="M26" s="3">
        <f>+L26*(1-$E$8)</f>
        <v>0.962978090400336</v>
      </c>
      <c r="N26" s="3">
        <f>+M26*(1-$E$8)</f>
        <v>0.96057064517433521</v>
      </c>
      <c r="O26" s="3">
        <f>+N26*(1-$E$8)</f>
        <v>0.95816921856139947</v>
      </c>
      <c r="P26" s="3">
        <f>+O26*(1-$E$8)</f>
        <v>0.95577379551499597</v>
      </c>
      <c r="Q26" s="3">
        <f>+P26*(1-$E$8)</f>
        <v>0.95338436102620849</v>
      </c>
      <c r="R26" s="3">
        <f>+Q26*(1-$E$8)</f>
        <v>0.95100090012364302</v>
      </c>
      <c r="S26" s="3">
        <f>+R26*(1-$E$8)</f>
        <v>0.94862339787333394</v>
      </c>
      <c r="T26" s="3">
        <f>+S26*(1-$E$8)</f>
        <v>0.94625183937865065</v>
      </c>
      <c r="U26" s="3">
        <f>+T26*(1-$E$8)</f>
        <v>0.9438862097802041</v>
      </c>
      <c r="V26" s="3">
        <f>+U26*(1-$E$8)</f>
        <v>0.94152649425575363</v>
      </c>
      <c r="W26" s="3">
        <f>+V26*(1-$E$8)</f>
        <v>0.93917267802011428</v>
      </c>
      <c r="X26" s="3">
        <f>+W26*(1-$E$8)</f>
        <v>0.93682474632506407</v>
      </c>
      <c r="Y26" s="3">
        <f>+X26*(1-$E$8)</f>
        <v>0.93448268445925142</v>
      </c>
      <c r="Z26" s="3">
        <f>+Y26*(1-$E$8)</f>
        <v>0.93214647774810333</v>
      </c>
      <c r="AA26" s="3">
        <f>+Z26*(1-$E$8)</f>
        <v>0.92981611155373312</v>
      </c>
      <c r="AB26" s="3">
        <f>+AA26*(1-$E$8)</f>
        <v>0.92749157127484883</v>
      </c>
      <c r="AC26" s="3">
        <f>+AB26*(1-$E$8)</f>
        <v>0.92517284234666175</v>
      </c>
      <c r="AD26" s="3">
        <f>+AC26*(1-$E$8)</f>
        <v>0.92285991024079517</v>
      </c>
      <c r="AE26" s="3"/>
      <c r="AF26" s="3"/>
      <c r="AG26" s="3"/>
      <c r="AH26" s="3"/>
      <c r="AI26" s="3"/>
    </row>
    <row r="27" spans="2:35" ht="14.6" x14ac:dyDescent="0.4">
      <c r="B27" s="14" t="s">
        <v>9</v>
      </c>
      <c r="C27" s="14"/>
      <c r="D27" s="33" t="s">
        <v>37</v>
      </c>
      <c r="E27" s="34"/>
      <c r="F27" s="35">
        <f>+F$25*$E$7/1000*F26</f>
        <v>392.392</v>
      </c>
      <c r="G27" s="35">
        <f>+G$25*$E$7/1000*G26</f>
        <v>391.41102000000001</v>
      </c>
      <c r="H27" s="35">
        <f>+H$25*$E$7/1000*H26</f>
        <v>390.43249244999998</v>
      </c>
      <c r="I27" s="35">
        <f>+I$25*$E$7/1000*I26</f>
        <v>389.45641121887502</v>
      </c>
      <c r="J27" s="35">
        <f>+J$25*$E$7/1000*J26</f>
        <v>388.48277019082786</v>
      </c>
      <c r="K27" s="35">
        <f>+K$25*$E$7/1000*K26</f>
        <v>387.51156326535079</v>
      </c>
      <c r="L27" s="35">
        <f>+L$25*$E$7/1000*L26</f>
        <v>386.54278435718743</v>
      </c>
      <c r="M27" s="35">
        <f>+M$25*$E$7/1000*M26</f>
        <v>385.57642739629449</v>
      </c>
      <c r="N27" s="35">
        <f>+N$25*$E$7/1000*N26</f>
        <v>384.61248632780382</v>
      </c>
      <c r="O27" s="35">
        <f>+O$25*$E$7/1000*O26</f>
        <v>383.65095511198433</v>
      </c>
      <c r="P27" s="35">
        <f>+P$25*$E$7/1000*P26</f>
        <v>382.69182772420436</v>
      </c>
      <c r="Q27" s="35">
        <f>+Q$25*$E$7/1000*Q26</f>
        <v>381.73509815489388</v>
      </c>
      <c r="R27" s="35">
        <f>+R$25*$E$7/1000*R26</f>
        <v>380.78076040950663</v>
      </c>
      <c r="S27" s="35">
        <f>+S$25*$E$7/1000*S26</f>
        <v>379.82880850848289</v>
      </c>
      <c r="T27" s="35">
        <f>+T$25*$E$7/1000*T26</f>
        <v>378.8792364872117</v>
      </c>
      <c r="U27" s="35">
        <f>+U$25*$E$7/1000*U26</f>
        <v>377.93203839599369</v>
      </c>
      <c r="V27" s="35">
        <f>+V$25*$E$7/1000*V26</f>
        <v>376.98720830000372</v>
      </c>
      <c r="W27" s="35">
        <f>+W$25*$E$7/1000*W26</f>
        <v>376.04474027925374</v>
      </c>
      <c r="X27" s="35">
        <f>+X$25*$E$7/1000*X26</f>
        <v>375.10462842855566</v>
      </c>
      <c r="Y27" s="35">
        <f>+Y$25*$E$7/1000*Y26</f>
        <v>374.16686685748425</v>
      </c>
      <c r="Z27" s="35">
        <f>+Z$25*$E$7/1000*Z26</f>
        <v>373.23144969034053</v>
      </c>
      <c r="AA27" s="35">
        <f>+AA$25*$E$7/1000*AA26</f>
        <v>372.29837106611473</v>
      </c>
      <c r="AB27" s="35">
        <f>+AB$25*$E$7/1000*AB26</f>
        <v>371.36762513844945</v>
      </c>
      <c r="AC27" s="35">
        <f>+AC$25*$E$7/1000*AC26</f>
        <v>370.43920607560335</v>
      </c>
      <c r="AD27" s="35">
        <f>+AD$25*$E$7/1000*AD26</f>
        <v>369.51310806041437</v>
      </c>
      <c r="AE27" s="35"/>
      <c r="AF27" s="35"/>
      <c r="AG27" s="35"/>
      <c r="AH27" s="35"/>
      <c r="AI27" s="35"/>
    </row>
    <row r="28" spans="2:35" ht="14.6" x14ac:dyDescent="0.4">
      <c r="C28"/>
      <c r="E28" s="1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2:35" ht="14.6" x14ac:dyDescent="0.4">
      <c r="B29" s="32" t="s">
        <v>33</v>
      </c>
      <c r="C29" s="32"/>
      <c r="D29" s="21"/>
      <c r="E29" s="21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2:35" ht="14.7" x14ac:dyDescent="0.4">
      <c r="C30"/>
      <c r="E30" s="2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</row>
    <row r="31" spans="2:35" ht="14.7" x14ac:dyDescent="0.4">
      <c r="C31"/>
      <c r="E31" s="2"/>
      <c r="F31" s="4"/>
      <c r="G31" s="4"/>
      <c r="H31" s="4"/>
      <c r="I31" s="4"/>
      <c r="J31" s="4"/>
      <c r="K31" s="4"/>
      <c r="L31" s="4" t="s">
        <v>214</v>
      </c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2:35" ht="14.7" x14ac:dyDescent="0.4">
      <c r="B32" t="s">
        <v>79</v>
      </c>
      <c r="D32" s="2" t="s">
        <v>76</v>
      </c>
      <c r="E32" s="2">
        <f>E13</f>
        <v>225</v>
      </c>
      <c r="F32" s="4">
        <f>$E$32*O12*0.8</f>
        <v>14400</v>
      </c>
      <c r="G32" s="4">
        <f>F32</f>
        <v>14400</v>
      </c>
      <c r="H32" s="4">
        <f>G32</f>
        <v>14400</v>
      </c>
      <c r="I32" s="4">
        <f>H32</f>
        <v>14400</v>
      </c>
      <c r="J32" s="4">
        <f>I32</f>
        <v>14400</v>
      </c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</row>
    <row r="33" spans="2:35" ht="14.7" x14ac:dyDescent="0.4">
      <c r="B33" t="s">
        <v>213</v>
      </c>
      <c r="D33" s="2" t="s">
        <v>24</v>
      </c>
      <c r="E33" s="2">
        <v>50</v>
      </c>
      <c r="F33" s="4"/>
      <c r="G33" s="4"/>
      <c r="H33" s="4"/>
      <c r="I33" s="4"/>
      <c r="J33" s="4"/>
      <c r="K33" s="4">
        <f>($O$12*2/1000*365)*$E$33*F22</f>
        <v>2920</v>
      </c>
      <c r="L33" s="4">
        <f>($O$12*2/1000*365)*$E$33*G22</f>
        <v>2978.4</v>
      </c>
      <c r="M33" s="4">
        <f>($O$12*2/1000*365)*$E$33*H22</f>
        <v>3037.9679999999998</v>
      </c>
      <c r="N33" s="4">
        <f>($O$12*2/1000*365)*$E$33*I22</f>
        <v>3098.7273599999999</v>
      </c>
      <c r="O33" s="4">
        <f>($O$12*2/1000*365)*$E$33*J22</f>
        <v>3160.7019071999998</v>
      </c>
      <c r="P33" s="4">
        <f>($O$12*2/1000*365)*$E$33*K22</f>
        <v>3223.9159453440002</v>
      </c>
      <c r="Q33" s="4">
        <f>($O$12*2/1000*365)*$E$33*L22</f>
        <v>3288.39426425088</v>
      </c>
      <c r="R33" s="4">
        <f>($O$12*2/1000*365)*$E$33*M22</f>
        <v>3354.1621495358972</v>
      </c>
      <c r="S33" s="4">
        <f>($O$12*2/1000*365)*$E$33*N22</f>
        <v>3421.2453925266154</v>
      </c>
      <c r="T33" s="4">
        <f>($O$12*2/1000*365)*$E$33*O22</f>
        <v>3489.6703003771477</v>
      </c>
      <c r="U33" s="4">
        <f>($O$12*2/1000*365)*$E$33*P22</f>
        <v>3559.4637063846908</v>
      </c>
      <c r="V33" s="4">
        <f>($O$12*2/1000*365)*$E$33*Q22</f>
        <v>3630.6529805123837</v>
      </c>
      <c r="W33" s="4">
        <f>($O$12*2/1000*365)*$E$33*R22</f>
        <v>3703.2660401226321</v>
      </c>
      <c r="X33" s="4">
        <f>($O$12*2/1000*365)*$E$33*S22</f>
        <v>3777.3313609250845</v>
      </c>
      <c r="Y33" s="4">
        <f>($O$12*2/1000*365)*$E$33*T22</f>
        <v>3852.8779881435867</v>
      </c>
      <c r="Z33" s="4">
        <f>($O$12*2/1000*365)*$E$33*U22</f>
        <v>3929.9355479064575</v>
      </c>
      <c r="AA33" s="4">
        <f>($O$12*2/1000*365)*$E$33*V22</f>
        <v>4008.5342588645872</v>
      </c>
      <c r="AB33" s="4">
        <f>($O$12*2/1000*365)*$E$33*W22</f>
        <v>4088.7049440418791</v>
      </c>
      <c r="AC33" s="4">
        <f>($O$12*2/1000*365)*$E$33*X22</f>
        <v>4170.479042922716</v>
      </c>
      <c r="AD33" s="4">
        <f>($O$12*2/1000*365)*$E$33*Y22</f>
        <v>4253.8886237811703</v>
      </c>
      <c r="AE33" s="36"/>
      <c r="AF33" s="36"/>
      <c r="AG33" s="36"/>
      <c r="AH33" s="36"/>
      <c r="AI33" s="36"/>
    </row>
    <row r="34" spans="2:35" ht="14.7" x14ac:dyDescent="0.4">
      <c r="B34" t="s">
        <v>212</v>
      </c>
      <c r="D34" s="2" t="s">
        <v>24</v>
      </c>
      <c r="E34" s="61">
        <f>E12</f>
        <v>207.34</v>
      </c>
      <c r="F34" s="4"/>
      <c r="G34" s="4"/>
      <c r="H34" s="4"/>
      <c r="I34" s="4"/>
      <c r="J34" s="4"/>
      <c r="K34" s="4">
        <f>($O$12*2/1000*365)*$E$34*F22</f>
        <v>12108.655999999999</v>
      </c>
      <c r="L34" s="4">
        <f>($O$12*2/1000*365)*$E$34*G22</f>
        <v>12350.829119999999</v>
      </c>
      <c r="M34" s="4">
        <f>($O$12*2/1000*365)*$E$34*H22</f>
        <v>12597.845702399998</v>
      </c>
      <c r="N34" s="4">
        <f>($O$12*2/1000*365)*$E$34*I22</f>
        <v>12849.802616447998</v>
      </c>
      <c r="O34" s="4">
        <f>($O$12*2/1000*365)*$E$34*J22</f>
        <v>13106.798668776959</v>
      </c>
      <c r="P34" s="4">
        <f>($O$12*2/1000*365)*$E$34*K22</f>
        <v>13368.934642152499</v>
      </c>
      <c r="Q34" s="4">
        <f>($O$12*2/1000*365)*$E$34*L22</f>
        <v>13636.31333499555</v>
      </c>
      <c r="R34" s="4">
        <f>($O$12*2/1000*365)*$E$34*M22</f>
        <v>13909.039601695456</v>
      </c>
      <c r="S34" s="4">
        <f>($O$12*2/1000*365)*$E$34*N22</f>
        <v>14187.220393729367</v>
      </c>
      <c r="T34" s="4">
        <f>($O$12*2/1000*365)*$E$34*O22</f>
        <v>14470.964801603955</v>
      </c>
      <c r="U34" s="4">
        <f>($O$12*2/1000*365)*$E$34*P22</f>
        <v>14760.384097636035</v>
      </c>
      <c r="V34" s="4">
        <f>($O$12*2/1000*365)*$E$34*Q22</f>
        <v>15055.591779588753</v>
      </c>
      <c r="W34" s="4">
        <f>($O$12*2/1000*365)*$E$34*R22</f>
        <v>15356.70361518053</v>
      </c>
      <c r="X34" s="4">
        <f>($O$12*2/1000*365)*$E$34*S22</f>
        <v>15663.83768748414</v>
      </c>
      <c r="Y34" s="4">
        <f>($O$12*2/1000*365)*$E$34*T22</f>
        <v>15977.114441233824</v>
      </c>
      <c r="Z34" s="4">
        <f>($O$12*2/1000*365)*$E$34*U22</f>
        <v>16296.656730058496</v>
      </c>
      <c r="AA34" s="4">
        <f>($O$12*2/1000*365)*$E$34*V22</f>
        <v>16622.589864659669</v>
      </c>
      <c r="AB34" s="4">
        <f>($O$12*2/1000*365)*$E$34*W22</f>
        <v>16955.041661952862</v>
      </c>
      <c r="AC34" s="4">
        <f>($O$12*2/1000*365)*$E$34*X22</f>
        <v>17294.142495191918</v>
      </c>
      <c r="AD34" s="4">
        <f>($O$12*2/1000*365)*$E$34*Y22</f>
        <v>17640.025345095757</v>
      </c>
      <c r="AE34" s="4"/>
      <c r="AF34" s="4"/>
      <c r="AG34" s="4"/>
      <c r="AH34" s="4"/>
      <c r="AI34" s="4"/>
    </row>
    <row r="35" spans="2:35" ht="14.7" x14ac:dyDescent="0.4">
      <c r="B35" t="s">
        <v>80</v>
      </c>
      <c r="C35"/>
      <c r="D35" s="2" t="s">
        <v>24</v>
      </c>
      <c r="E35" s="61">
        <f>E12</f>
        <v>207.34</v>
      </c>
      <c r="F35" s="4">
        <f>$E$35*(F27-($O$12*$O$13/1000*365))</f>
        <v>57141.245279999996</v>
      </c>
      <c r="G35" s="4">
        <f>$E$35*(G27-($O$12*$O$13/1000*365))</f>
        <v>56937.848886799999</v>
      </c>
      <c r="H35" s="4">
        <f>$E$35*(H27-($O$12*$O$13/1000*365))</f>
        <v>56734.960984582998</v>
      </c>
      <c r="I35" s="4">
        <f>$E$35*(I27-($O$12*$O$13/1000*365))</f>
        <v>56532.580302121547</v>
      </c>
      <c r="J35" s="4">
        <f>$E$35*(J27-($O$12*$O$13/1000*365))</f>
        <v>56330.705571366248</v>
      </c>
      <c r="K35" s="4">
        <f>$E$35*(K27-($O$12*$O$13/1000*365))</f>
        <v>56129.335527437834</v>
      </c>
      <c r="L35" s="4">
        <f>$E$35*(L27-($O$12*$O$13/1000*365))</f>
        <v>55928.468908619237</v>
      </c>
      <c r="M35" s="4">
        <f>$E$35*(M27-($O$12*$O$13/1000*365))</f>
        <v>55728.104456347697</v>
      </c>
      <c r="N35" s="4">
        <f>$E$35*(N27-($O$12*$O$13/1000*365))</f>
        <v>55528.240915206843</v>
      </c>
      <c r="O35" s="4">
        <f>$E$35*(O27-($O$12*$O$13/1000*365))</f>
        <v>55328.877032918826</v>
      </c>
      <c r="P35" s="4">
        <f>$E$35*(P27-($O$12*$O$13/1000*365))</f>
        <v>55130.011560336534</v>
      </c>
      <c r="Q35" s="4">
        <f>$E$35*(Q27-($O$12*$O$13/1000*365))</f>
        <v>54931.643251435693</v>
      </c>
      <c r="R35" s="4">
        <f>$E$35*(R27-($O$12*$O$13/1000*365))</f>
        <v>54733.770863307102</v>
      </c>
      <c r="S35" s="4">
        <f>$E$35*(S27-($O$12*$O$13/1000*365))</f>
        <v>54536.393156148843</v>
      </c>
      <c r="T35" s="4">
        <f>$E$35*(T27-($O$12*$O$13/1000*365))</f>
        <v>54339.508893258469</v>
      </c>
      <c r="U35" s="4">
        <f>$E$35*(U27-($O$12*$O$13/1000*365))</f>
        <v>54143.11684102533</v>
      </c>
      <c r="V35" s="4">
        <f>$E$35*(V27-($O$12*$O$13/1000*365))</f>
        <v>53947.215768922768</v>
      </c>
      <c r="W35" s="4">
        <f>$E$35*(W27-($O$12*$O$13/1000*365))</f>
        <v>53751.804449500472</v>
      </c>
      <c r="X35" s="4">
        <f>$E$35*(X27-($O$12*$O$13/1000*365))</f>
        <v>53556.881658376726</v>
      </c>
      <c r="Y35" s="4">
        <f>$E$35*(Y27-($O$12*$O$13/1000*365))</f>
        <v>53362.446174230783</v>
      </c>
      <c r="Z35" s="4">
        <f>$E$35*(Z27-($O$12*$O$13/1000*365))</f>
        <v>53168.496778795205</v>
      </c>
      <c r="AA35" s="4">
        <f>$E$35*(AA27-($O$12*$O$13/1000*365))</f>
        <v>52975.032256848222</v>
      </c>
      <c r="AB35" s="4">
        <f>$E$35*(AB27-($O$12*$O$13/1000*365))</f>
        <v>52782.051396206109</v>
      </c>
      <c r="AC35" s="4">
        <f>$E$35*(AC27-($O$12*$O$13/1000*365))</f>
        <v>52589.5529877156</v>
      </c>
      <c r="AD35" s="4">
        <f>$E$35*(AD27-($O$12*$O$13/1000*365))</f>
        <v>52397.535825246312</v>
      </c>
      <c r="AE35" s="13"/>
      <c r="AF35" s="13"/>
      <c r="AG35" s="13"/>
      <c r="AH35" s="13"/>
      <c r="AI35" s="13"/>
    </row>
    <row r="36" spans="2:35" ht="14.6" x14ac:dyDescent="0.4">
      <c r="B36" s="14" t="s">
        <v>38</v>
      </c>
      <c r="C36"/>
      <c r="E36" s="17"/>
      <c r="F36" s="80">
        <f>SUM(F32:F35)</f>
        <v>71541.245280000003</v>
      </c>
      <c r="G36" s="80">
        <f>SUM(G32:G35)</f>
        <v>71337.848886799999</v>
      </c>
      <c r="H36" s="80">
        <f>SUM(H32:H35)</f>
        <v>71134.960984582998</v>
      </c>
      <c r="I36" s="80">
        <f>SUM(I32:I35)</f>
        <v>70932.580302121554</v>
      </c>
      <c r="J36" s="80">
        <f>SUM(J32:J35)</f>
        <v>70730.705571366241</v>
      </c>
      <c r="K36" s="80">
        <f>SUM(K32:K35)</f>
        <v>71157.991527437829</v>
      </c>
      <c r="L36" s="80">
        <f>SUM(L32:L35)</f>
        <v>71257.698028619241</v>
      </c>
      <c r="M36" s="80">
        <f>SUM(M32:M35)</f>
        <v>71363.918158747692</v>
      </c>
      <c r="N36" s="80">
        <f>SUM(N32:N35)</f>
        <v>71476.770891654844</v>
      </c>
      <c r="O36" s="80">
        <f>SUM(O32:O35)</f>
        <v>71596.377608895782</v>
      </c>
      <c r="P36" s="80">
        <f>SUM(P32:P35)</f>
        <v>71722.862147833031</v>
      </c>
      <c r="Q36" s="80">
        <f>SUM(Q32:Q35)</f>
        <v>71856.350850682124</v>
      </c>
      <c r="R36" s="80">
        <f>SUM(R32:R35)</f>
        <v>71996.972614538448</v>
      </c>
      <c r="S36" s="80">
        <f>SUM(S32:S35)</f>
        <v>72144.858942404826</v>
      </c>
      <c r="T36" s="80">
        <f>SUM(T32:T35)</f>
        <v>72300.143995239574</v>
      </c>
      <c r="U36" s="80">
        <f>SUM(U32:U35)</f>
        <v>72462.964645046057</v>
      </c>
      <c r="V36" s="80">
        <f>SUM(V32:V35)</f>
        <v>72633.460529023898</v>
      </c>
      <c r="W36" s="80">
        <f>SUM(W32:W35)</f>
        <v>72811.774104803626</v>
      </c>
      <c r="X36" s="80">
        <f>SUM(X32:X35)</f>
        <v>72998.050706785958</v>
      </c>
      <c r="Y36" s="80">
        <f>SUM(Y32:Y35)</f>
        <v>73192.4386036082</v>
      </c>
      <c r="Z36" s="80">
        <f>SUM(Z32:Z35)</f>
        <v>73395.08905676016</v>
      </c>
      <c r="AA36" s="80">
        <f>SUM(AA32:AA35)</f>
        <v>73606.156380372471</v>
      </c>
      <c r="AB36" s="80">
        <f>SUM(AB32:AB35)</f>
        <v>73825.798002200841</v>
      </c>
      <c r="AC36" s="80">
        <f>SUM(AC32:AC35)</f>
        <v>74054.174525830225</v>
      </c>
      <c r="AD36" s="80">
        <f>SUM(AD32:AD35)</f>
        <v>74291.44979412324</v>
      </c>
      <c r="AE36" s="4"/>
      <c r="AF36" s="4"/>
      <c r="AG36" s="4"/>
      <c r="AH36" s="4"/>
      <c r="AI36" s="4"/>
    </row>
    <row r="37" spans="2:35" ht="14.7" x14ac:dyDescent="0.4">
      <c r="E37" s="2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</row>
    <row r="38" spans="2:35" ht="14.7" x14ac:dyDescent="0.4">
      <c r="B38" t="s">
        <v>81</v>
      </c>
      <c r="D38" s="2" t="s">
        <v>82</v>
      </c>
      <c r="E38" s="2"/>
      <c r="F38" s="4">
        <f>-SUM($J$8:$J$9)*F25*F22</f>
        <v>-5082</v>
      </c>
      <c r="G38" s="4">
        <f>-SUM($J$8:$J$9)*G25*G22</f>
        <v>-5183.6400000000003</v>
      </c>
      <c r="H38" s="4">
        <f>-SUM($J$8:$J$9)*H25*H22</f>
        <v>-5287.3127999999997</v>
      </c>
      <c r="I38" s="4">
        <f>-SUM($J$8:$J$9)*I25*I22</f>
        <v>-5393.0590560000001</v>
      </c>
      <c r="J38" s="4">
        <f>-SUM($J$8:$J$9)*J25*J22</f>
        <v>-5500.9202371199999</v>
      </c>
      <c r="K38" s="4">
        <f>-SUM($J$8:$J$9)*K25*K22</f>
        <v>-5610.9386418623999</v>
      </c>
      <c r="L38" s="4">
        <f>-SUM($J$8:$J$9)*L25*L22</f>
        <v>-5723.1574146996481</v>
      </c>
      <c r="M38" s="4">
        <f>-SUM($J$8:$J$9)*M25*M22</f>
        <v>-5837.6205629936403</v>
      </c>
      <c r="N38" s="4">
        <f>-SUM($J$8:$J$9)*N25*N22</f>
        <v>-5954.3729742535133</v>
      </c>
      <c r="O38" s="4">
        <f>-SUM($J$8:$J$9)*O25*O22</f>
        <v>-6073.4604337385836</v>
      </c>
      <c r="P38" s="4">
        <f>-SUM($J$8:$J$9)*P25*P22</f>
        <v>-6194.9296424133554</v>
      </c>
      <c r="Q38" s="4">
        <f>-SUM($J$8:$J$9)*Q25*Q22</f>
        <v>-6318.8282352616216</v>
      </c>
      <c r="R38" s="4">
        <f>-SUM($J$8:$J$9)*R25*R22</f>
        <v>-6445.2047999668548</v>
      </c>
      <c r="S38" s="4">
        <f>-SUM($J$8:$J$9)*S25*S22</f>
        <v>-6574.108895966192</v>
      </c>
      <c r="T38" s="4">
        <f>-SUM($J$8:$J$9)*T25*T22</f>
        <v>-6705.5910738855164</v>
      </c>
      <c r="U38" s="4">
        <f>-SUM($J$8:$J$9)*U25*U22</f>
        <v>-6839.7028953632243</v>
      </c>
      <c r="V38" s="4">
        <f>-SUM($J$8:$J$9)*V25*V22</f>
        <v>-6976.4969532704899</v>
      </c>
      <c r="W38" s="4">
        <f>-SUM($J$8:$J$9)*W25*W22</f>
        <v>-7116.0268923359008</v>
      </c>
      <c r="X38" s="4">
        <f>-SUM($J$8:$J$9)*X25*X22</f>
        <v>-7258.3474301826182</v>
      </c>
      <c r="Y38" s="4">
        <f>-SUM($J$8:$J$9)*Y25*Y22</f>
        <v>-7403.5143787862698</v>
      </c>
      <c r="Z38" s="4">
        <f>-SUM($J$8:$J$9)*Z25*Z22</f>
        <v>-7551.5846663619959</v>
      </c>
      <c r="AA38" s="4">
        <f>-SUM($J$8:$J$9)*AA25*AA22</f>
        <v>-7702.6163596892357</v>
      </c>
      <c r="AB38" s="4">
        <f>-SUM($J$8:$J$9)*AB25*AB22</f>
        <v>-7856.6686868830211</v>
      </c>
      <c r="AC38" s="4">
        <f>-SUM($J$8:$J$9)*AC25*AC22</f>
        <v>-8013.8020606206801</v>
      </c>
      <c r="AD38" s="4">
        <f>-SUM($J$8:$J$9)*AD25*AD22</f>
        <v>-8174.0781018330936</v>
      </c>
      <c r="AE38" s="4"/>
      <c r="AF38" s="4"/>
      <c r="AG38" s="4"/>
      <c r="AH38" s="4"/>
      <c r="AI38" s="4"/>
    </row>
    <row r="39" spans="2:35" ht="14.7" x14ac:dyDescent="0.4">
      <c r="B39" t="s">
        <v>83</v>
      </c>
      <c r="D39" s="2" t="s">
        <v>84</v>
      </c>
      <c r="E39" s="2"/>
      <c r="F39" s="4">
        <f>-($O$16)*F25*F22</f>
        <v>-6160</v>
      </c>
      <c r="G39" s="4">
        <f>-($O$16)*G25*G22</f>
        <v>-6283.2</v>
      </c>
      <c r="H39" s="4">
        <f>-($O$16)*H25*H22</f>
        <v>-6408.8639999999996</v>
      </c>
      <c r="I39" s="4">
        <f>-($O$16)*I25*I22</f>
        <v>-6537.0412799999995</v>
      </c>
      <c r="J39" s="4">
        <f>-($O$16)*J25*J22</f>
        <v>-6667.7821056000002</v>
      </c>
      <c r="K39" s="4">
        <f>-($O$16)*K25*K22</f>
        <v>-6801.1377477120004</v>
      </c>
      <c r="L39" s="4">
        <f>-($O$16)*L25*L22</f>
        <v>-6937.1605026662401</v>
      </c>
      <c r="M39" s="4">
        <f>-($O$16)*M25*M22</f>
        <v>-7075.9037127195634</v>
      </c>
      <c r="N39" s="4">
        <f>-($O$16)*N25*N22</f>
        <v>-7217.4217869739559</v>
      </c>
      <c r="O39" s="4">
        <f>-($O$16)*O25*O22</f>
        <v>-7361.770222713435</v>
      </c>
      <c r="P39" s="4">
        <f>-($O$16)*P25*P22</f>
        <v>-7509.005627167704</v>
      </c>
      <c r="Q39" s="4">
        <f>-($O$16)*Q25*Q22</f>
        <v>-7659.1857397110562</v>
      </c>
      <c r="R39" s="4">
        <f>-($O$16)*R25*R22</f>
        <v>-7812.3694545052786</v>
      </c>
      <c r="S39" s="4">
        <f>-($O$16)*S25*S22</f>
        <v>-7968.6168435953841</v>
      </c>
      <c r="T39" s="4">
        <f>-($O$16)*T25*T22</f>
        <v>-8127.9891804672925</v>
      </c>
      <c r="U39" s="4">
        <f>-($O$16)*U25*U22</f>
        <v>-8290.5489640766355</v>
      </c>
      <c r="V39" s="4">
        <f>-($O$16)*V25*V22</f>
        <v>-8456.3599433581694</v>
      </c>
      <c r="W39" s="4">
        <f>-($O$16)*W25*W22</f>
        <v>-8625.4871422253345</v>
      </c>
      <c r="X39" s="4">
        <f>-($O$16)*X25*X22</f>
        <v>-8797.9968850698406</v>
      </c>
      <c r="Y39" s="4">
        <f>-($O$16)*Y25*Y22</f>
        <v>-8973.9568227712371</v>
      </c>
      <c r="Z39" s="4">
        <f>-($O$16)*Z25*Z22</f>
        <v>-9153.4359592266628</v>
      </c>
      <c r="AA39" s="4">
        <f>-($O$16)*AA25*AA22</f>
        <v>-9336.5046784111946</v>
      </c>
      <c r="AB39" s="4">
        <f>-($O$16)*AB25*AB22</f>
        <v>-9523.2347719794197</v>
      </c>
      <c r="AC39" s="4">
        <f>-($O$16)*AC25*AC22</f>
        <v>-9713.6994674190064</v>
      </c>
      <c r="AD39" s="4">
        <f>-($O$16)*AD25*AD22</f>
        <v>-9907.9734567673859</v>
      </c>
      <c r="AE39" s="13"/>
      <c r="AF39" s="13"/>
      <c r="AG39" s="13"/>
      <c r="AH39" s="13"/>
      <c r="AI39" s="13"/>
    </row>
    <row r="40" spans="2:35" ht="14.6" x14ac:dyDescent="0.4">
      <c r="B40" s="14" t="s">
        <v>39</v>
      </c>
      <c r="C40" s="33"/>
      <c r="D40" s="33"/>
      <c r="E40" s="43"/>
      <c r="F40" s="81">
        <f>SUM(F36:F39)</f>
        <v>60299.245280000003</v>
      </c>
      <c r="G40" s="81">
        <f>SUM(G36:G39)</f>
        <v>59871.008886800002</v>
      </c>
      <c r="H40" s="81">
        <f>SUM(H36:H39)</f>
        <v>59438.784184582997</v>
      </c>
      <c r="I40" s="81">
        <f>SUM(I36:I39)</f>
        <v>59002.479966121558</v>
      </c>
      <c r="J40" s="81">
        <f>SUM(J36:J39)</f>
        <v>58562.003228646237</v>
      </c>
      <c r="K40" s="81">
        <f>SUM(K36:K39)</f>
        <v>58745.915137863427</v>
      </c>
      <c r="L40" s="81">
        <f>SUM(L36:L39)</f>
        <v>58597.380111253355</v>
      </c>
      <c r="M40" s="81">
        <f>SUM(M36:M39)</f>
        <v>58450.393883034492</v>
      </c>
      <c r="N40" s="81">
        <f>SUM(N36:N39)</f>
        <v>58304.976130427371</v>
      </c>
      <c r="O40" s="81">
        <f>SUM(O36:O39)</f>
        <v>58161.146952443763</v>
      </c>
      <c r="P40" s="81">
        <f>SUM(P36:P39)</f>
        <v>58018.926878251972</v>
      </c>
      <c r="Q40" s="81">
        <f>SUM(Q36:Q39)</f>
        <v>57878.336875709443</v>
      </c>
      <c r="R40" s="81">
        <f>SUM(R36:R39)</f>
        <v>57739.398360066312</v>
      </c>
      <c r="S40" s="81">
        <f>SUM(S36:S39)</f>
        <v>57602.133202843252</v>
      </c>
      <c r="T40" s="81">
        <f>SUM(T36:T39)</f>
        <v>57466.563740886762</v>
      </c>
      <c r="U40" s="81">
        <f>SUM(U36:U39)</f>
        <v>57332.7127856062</v>
      </c>
      <c r="V40" s="81">
        <f>SUM(V36:V39)</f>
        <v>57200.603632395243</v>
      </c>
      <c r="W40" s="81">
        <f>SUM(W36:W39)</f>
        <v>57070.260070242395</v>
      </c>
      <c r="X40" s="81">
        <f>SUM(X36:X39)</f>
        <v>56941.706391533495</v>
      </c>
      <c r="Y40" s="81">
        <f>SUM(Y36:Y39)</f>
        <v>56814.967402050686</v>
      </c>
      <c r="Z40" s="81">
        <f>SUM(Z36:Z39)</f>
        <v>56690.068431171494</v>
      </c>
      <c r="AA40" s="81">
        <f>SUM(AA36:AA39)</f>
        <v>56567.035342272051</v>
      </c>
      <c r="AB40" s="81">
        <f>SUM(AB36:AB39)</f>
        <v>56445.894543338407</v>
      </c>
      <c r="AC40" s="81">
        <f>SUM(AC36:AC39)</f>
        <v>56326.672997790534</v>
      </c>
      <c r="AD40" s="81">
        <f>SUM(AD36:AD39)</f>
        <v>56209.398235522764</v>
      </c>
      <c r="AE40" s="81"/>
      <c r="AF40" s="38"/>
      <c r="AG40" s="38"/>
      <c r="AH40" s="38"/>
      <c r="AI40" s="38"/>
    </row>
    <row r="41" spans="2:35" ht="14.6" x14ac:dyDescent="0.4">
      <c r="B41" s="14"/>
      <c r="C41" s="33"/>
      <c r="D41" s="33"/>
      <c r="E41" s="43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</row>
    <row r="42" spans="2:35" ht="14.7" x14ac:dyDescent="0.4">
      <c r="B42" t="s">
        <v>40</v>
      </c>
      <c r="E42" s="10"/>
      <c r="F42" s="19">
        <f>+F64</f>
        <v>-168198</v>
      </c>
      <c r="G42" s="19">
        <f>+G64</f>
        <v>-269116.79999999999</v>
      </c>
      <c r="H42" s="19">
        <f>+H64</f>
        <v>-161470.08000000002</v>
      </c>
      <c r="I42" s="19">
        <f>+I64</f>
        <v>-96882.047999999995</v>
      </c>
      <c r="J42" s="19">
        <f>+J64</f>
        <v>-96882.047999999995</v>
      </c>
      <c r="K42" s="19">
        <f>+K64</f>
        <v>-48441.023999999998</v>
      </c>
      <c r="L42" s="19">
        <f>+L64</f>
        <v>0</v>
      </c>
      <c r="M42" s="19">
        <f>+M64</f>
        <v>0</v>
      </c>
      <c r="N42" s="19">
        <f>+N64</f>
        <v>0</v>
      </c>
      <c r="O42" s="19">
        <f>+O64</f>
        <v>0</v>
      </c>
      <c r="P42" s="19">
        <f>+P64</f>
        <v>0</v>
      </c>
      <c r="Q42" s="19">
        <f>+Q64</f>
        <v>0</v>
      </c>
      <c r="R42" s="19">
        <f>+R64</f>
        <v>0</v>
      </c>
      <c r="S42" s="19">
        <f>+S64</f>
        <v>0</v>
      </c>
      <c r="T42" s="19">
        <f>+T64</f>
        <v>0</v>
      </c>
      <c r="U42" s="19">
        <f>+U64</f>
        <v>0</v>
      </c>
      <c r="V42" s="19">
        <f>+V64</f>
        <v>0</v>
      </c>
      <c r="W42" s="19">
        <f>+W64</f>
        <v>0</v>
      </c>
      <c r="X42" s="19">
        <f>+X64</f>
        <v>0</v>
      </c>
      <c r="Y42" s="19">
        <f>+Y64</f>
        <v>0</v>
      </c>
      <c r="Z42" s="19">
        <f>+Z64</f>
        <v>0</v>
      </c>
      <c r="AA42" s="19">
        <f>+AA64</f>
        <v>0</v>
      </c>
      <c r="AB42" s="19">
        <f>+AB64</f>
        <v>0</v>
      </c>
      <c r="AC42" s="19">
        <f>+AC64</f>
        <v>0</v>
      </c>
      <c r="AD42" s="19">
        <f>+AD64</f>
        <v>0</v>
      </c>
      <c r="AE42" s="19"/>
      <c r="AF42" s="19"/>
      <c r="AG42" s="19"/>
      <c r="AH42" s="19"/>
      <c r="AI42" s="19"/>
    </row>
    <row r="43" spans="2:35" ht="14.6" x14ac:dyDescent="0.4">
      <c r="B43" s="14" t="s">
        <v>41</v>
      </c>
      <c r="C43" s="33"/>
      <c r="D43" s="33"/>
      <c r="E43" s="33"/>
      <c r="F43" s="42">
        <f>SUM(F40:F42)</f>
        <v>-107898.75472</v>
      </c>
      <c r="G43" s="42">
        <f>SUM(G40:G42)</f>
        <v>-209245.79111319999</v>
      </c>
      <c r="H43" s="42">
        <f>SUM(H40:H42)</f>
        <v>-102031.29581541702</v>
      </c>
      <c r="I43" s="42">
        <f>SUM(I40:I42)</f>
        <v>-37879.568033878437</v>
      </c>
      <c r="J43" s="42">
        <f>SUM(J40:J42)</f>
        <v>-38320.044771353758</v>
      </c>
      <c r="K43" s="42">
        <f>SUM(K40:K42)</f>
        <v>10304.891137863429</v>
      </c>
      <c r="L43" s="42">
        <f>SUM(L40:L42)</f>
        <v>58597.380111253355</v>
      </c>
      <c r="M43" s="42">
        <f>SUM(M40:M42)</f>
        <v>58450.393883034492</v>
      </c>
      <c r="N43" s="42">
        <f>SUM(N40:N42)</f>
        <v>58304.976130427371</v>
      </c>
      <c r="O43" s="42">
        <f>SUM(O40:O42)</f>
        <v>58161.146952443763</v>
      </c>
      <c r="P43" s="42">
        <f>SUM(P40:P42)</f>
        <v>58018.926878251972</v>
      </c>
      <c r="Q43" s="42">
        <f>SUM(Q40:Q42)</f>
        <v>57878.336875709443</v>
      </c>
      <c r="R43" s="42">
        <f>SUM(R40:R42)</f>
        <v>57739.398360066312</v>
      </c>
      <c r="S43" s="42">
        <f>SUM(S40:S42)</f>
        <v>57602.133202843252</v>
      </c>
      <c r="T43" s="42">
        <f>SUM(T40:T42)</f>
        <v>57466.563740886762</v>
      </c>
      <c r="U43" s="42">
        <f>SUM(U40:U42)</f>
        <v>57332.7127856062</v>
      </c>
      <c r="V43" s="42">
        <f>SUM(V40:V42)</f>
        <v>57200.603632395243</v>
      </c>
      <c r="W43" s="42">
        <f>SUM(W40:W42)</f>
        <v>57070.260070242395</v>
      </c>
      <c r="X43" s="42">
        <f>SUM(X40:X42)</f>
        <v>56941.706391533495</v>
      </c>
      <c r="Y43" s="42">
        <f>SUM(Y40:Y42)</f>
        <v>56814.967402050686</v>
      </c>
      <c r="Z43" s="42">
        <f>SUM(Z40:Z42)</f>
        <v>56690.068431171494</v>
      </c>
      <c r="AA43" s="42">
        <f>SUM(AA40:AA42)</f>
        <v>56567.035342272051</v>
      </c>
      <c r="AB43" s="42">
        <f>SUM(AB40:AB42)</f>
        <v>56445.894543338407</v>
      </c>
      <c r="AC43" s="42">
        <f>SUM(AC40:AC42)</f>
        <v>56326.672997790534</v>
      </c>
      <c r="AD43" s="42">
        <f>SUM(AD40:AD42)</f>
        <v>56209.398235522764</v>
      </c>
      <c r="AE43" s="42"/>
      <c r="AF43" s="42"/>
      <c r="AG43" s="42"/>
      <c r="AH43" s="42"/>
      <c r="AI43" s="42"/>
    </row>
    <row r="44" spans="2:35" ht="14.7" x14ac:dyDescent="0.4">
      <c r="E44" s="2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</row>
    <row r="45" spans="2:35" ht="14.7" x14ac:dyDescent="0.4">
      <c r="B45" t="s">
        <v>42</v>
      </c>
      <c r="E45" s="47">
        <f>J16</f>
        <v>0.35</v>
      </c>
      <c r="F45" s="13">
        <f>-F43*$E$45</f>
        <v>37764.564151999999</v>
      </c>
      <c r="G45" s="13">
        <f>-G43*$E$45</f>
        <v>73236.026889619985</v>
      </c>
      <c r="H45" s="13">
        <f>-H43*$E$45</f>
        <v>35710.953535395951</v>
      </c>
      <c r="I45" s="13">
        <f>-I43*$E$45</f>
        <v>13257.848811857451</v>
      </c>
      <c r="J45" s="13">
        <f>-J43*$E$45</f>
        <v>13412.015669973815</v>
      </c>
      <c r="K45" s="13">
        <f>-K43*$E$45</f>
        <v>-3606.7118982522002</v>
      </c>
      <c r="L45" s="13">
        <f>-L43*$E$45</f>
        <v>-20509.083038938672</v>
      </c>
      <c r="M45" s="13">
        <f>-M43*$E$45</f>
        <v>-20457.63785906207</v>
      </c>
      <c r="N45" s="13">
        <f>-N43*$E$45</f>
        <v>-20406.741645649578</v>
      </c>
      <c r="O45" s="13">
        <f>-O43*$E$45</f>
        <v>-20356.401433355317</v>
      </c>
      <c r="P45" s="13">
        <f>-P43*$E$45</f>
        <v>-20306.62440738819</v>
      </c>
      <c r="Q45" s="13">
        <f>-Q43*$E$45</f>
        <v>-20257.417906498304</v>
      </c>
      <c r="R45" s="13">
        <f>-R43*$E$45</f>
        <v>-20208.78942602321</v>
      </c>
      <c r="S45" s="13">
        <f>-S43*$E$45</f>
        <v>-20160.746620995138</v>
      </c>
      <c r="T45" s="13">
        <f>-T43*$E$45</f>
        <v>-20113.297309310365</v>
      </c>
      <c r="U45" s="13">
        <f>-U43*$E$45</f>
        <v>-20066.44947496217</v>
      </c>
      <c r="V45" s="13">
        <f>-V43*$E$45</f>
        <v>-20020.211271338332</v>
      </c>
      <c r="W45" s="13">
        <f>-W43*$E$45</f>
        <v>-19974.591024584835</v>
      </c>
      <c r="X45" s="13">
        <f>-X43*$E$45</f>
        <v>-19929.597237036724</v>
      </c>
      <c r="Y45" s="13">
        <f>-Y43*$E$45</f>
        <v>-19885.238590717738</v>
      </c>
      <c r="Z45" s="13">
        <f>-Z43*$E$45</f>
        <v>-19841.523950910021</v>
      </c>
      <c r="AA45" s="13">
        <f>-AA43*$E$45</f>
        <v>-19798.462369795216</v>
      </c>
      <c r="AB45" s="13">
        <f>-AB43*$E$45</f>
        <v>-19756.063090168442</v>
      </c>
      <c r="AC45" s="13">
        <f>-AC43*$E$45</f>
        <v>-19714.335549226686</v>
      </c>
      <c r="AD45" s="13">
        <f>-AD43*$E$45</f>
        <v>-19673.289382432966</v>
      </c>
      <c r="AE45" s="13"/>
      <c r="AF45" s="13"/>
      <c r="AG45" s="13"/>
      <c r="AH45" s="13"/>
      <c r="AI45" s="13"/>
    </row>
    <row r="46" spans="2:35" ht="14.6" x14ac:dyDescent="0.4">
      <c r="B46" s="14" t="s">
        <v>43</v>
      </c>
      <c r="C46" s="33"/>
      <c r="D46" s="33"/>
      <c r="E46" s="33"/>
      <c r="F46" s="38">
        <f>+F40+F45</f>
        <v>98063.809432000009</v>
      </c>
      <c r="G46" s="38">
        <f>+G40+G45</f>
        <v>133107.03577641997</v>
      </c>
      <c r="H46" s="38">
        <f>+H40+H45</f>
        <v>95149.737719978948</v>
      </c>
      <c r="I46" s="38">
        <f>+I40+I45</f>
        <v>72260.328777979012</v>
      </c>
      <c r="J46" s="38">
        <f>+J40+J45</f>
        <v>71974.018898620052</v>
      </c>
      <c r="K46" s="38">
        <f>+K40+K45</f>
        <v>55139.203239611226</v>
      </c>
      <c r="L46" s="38">
        <f>+L40+L45</f>
        <v>38088.297072314686</v>
      </c>
      <c r="M46" s="38">
        <f>+M40+M45</f>
        <v>37992.756023972426</v>
      </c>
      <c r="N46" s="38">
        <f>+N40+N45</f>
        <v>37898.234484777793</v>
      </c>
      <c r="O46" s="38">
        <f>+O40+O45</f>
        <v>37804.74551908845</v>
      </c>
      <c r="P46" s="38">
        <f>+P40+P45</f>
        <v>37712.302470863782</v>
      </c>
      <c r="Q46" s="38">
        <f>+Q40+Q45</f>
        <v>37620.918969211139</v>
      </c>
      <c r="R46" s="38">
        <f>+R40+R45</f>
        <v>37530.608934043106</v>
      </c>
      <c r="S46" s="38">
        <f>+S40+S45</f>
        <v>37441.386581848114</v>
      </c>
      <c r="T46" s="38">
        <f>+T40+T45</f>
        <v>37353.266431576398</v>
      </c>
      <c r="U46" s="38">
        <f>+U40+U45</f>
        <v>37266.263310644033</v>
      </c>
      <c r="V46" s="38">
        <f>+V40+V45</f>
        <v>37180.392361056911</v>
      </c>
      <c r="W46" s="38">
        <f>+W40+W45</f>
        <v>37095.66904565756</v>
      </c>
      <c r="X46" s="38">
        <f>+X40+X45</f>
        <v>37012.109154496771</v>
      </c>
      <c r="Y46" s="38">
        <f>+Y40+Y45</f>
        <v>36929.728811332949</v>
      </c>
      <c r="Z46" s="38">
        <f>+Z40+Z45</f>
        <v>36848.544480261473</v>
      </c>
      <c r="AA46" s="38">
        <f>+AA40+AA45</f>
        <v>36768.572972476832</v>
      </c>
      <c r="AB46" s="38">
        <f>+AB40+AB45</f>
        <v>36689.831453169965</v>
      </c>
      <c r="AC46" s="38">
        <f>+AC40+AC45</f>
        <v>36612.337448563849</v>
      </c>
      <c r="AD46" s="38">
        <f>+AD40+AD45</f>
        <v>36536.108853089798</v>
      </c>
      <c r="AE46" s="38"/>
      <c r="AF46" s="38"/>
      <c r="AG46" s="38"/>
      <c r="AH46" s="38"/>
      <c r="AI46" s="38"/>
    </row>
    <row r="47" spans="2:35" ht="14.7" x14ac:dyDescent="0.4">
      <c r="E47" s="6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</row>
    <row r="48" spans="2:35" ht="14.6" x14ac:dyDescent="0.4">
      <c r="B48" s="23" t="s">
        <v>3</v>
      </c>
      <c r="C48" s="24"/>
      <c r="D48" s="24"/>
      <c r="E48" s="24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</row>
    <row r="49" spans="2:35" ht="14.7" x14ac:dyDescent="0.4">
      <c r="E49" s="6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</row>
    <row r="50" spans="2:35" ht="14.6" x14ac:dyDescent="0.4">
      <c r="B50" s="14" t="s">
        <v>44</v>
      </c>
      <c r="E50" s="10">
        <f>-(J7+O15)</f>
        <v>-989400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</row>
    <row r="51" spans="2:35" ht="14.7" x14ac:dyDescent="0.4">
      <c r="B51" t="s">
        <v>45</v>
      </c>
      <c r="E51" s="10"/>
      <c r="F51" s="4">
        <f>+E50*-$J$14*$J$15</f>
        <v>296820</v>
      </c>
    </row>
    <row r="52" spans="2:35" ht="14.7" x14ac:dyDescent="0.4">
      <c r="B52" t="s">
        <v>43</v>
      </c>
      <c r="E52" s="11"/>
      <c r="F52" s="19">
        <f>+F46</f>
        <v>98063.809432000009</v>
      </c>
      <c r="G52" s="19">
        <f>+G46</f>
        <v>133107.03577641997</v>
      </c>
      <c r="H52" s="19">
        <f>+H46</f>
        <v>95149.737719978948</v>
      </c>
      <c r="I52" s="19">
        <f>+I46</f>
        <v>72260.328777979012</v>
      </c>
      <c r="J52" s="19">
        <f>+J46</f>
        <v>71974.018898620052</v>
      </c>
      <c r="K52" s="19">
        <f>+K46</f>
        <v>55139.203239611226</v>
      </c>
      <c r="L52" s="19">
        <f>+L46</f>
        <v>38088.297072314686</v>
      </c>
      <c r="M52" s="19">
        <f>+M46</f>
        <v>37992.756023972426</v>
      </c>
      <c r="N52" s="19">
        <f>+N46</f>
        <v>37898.234484777793</v>
      </c>
      <c r="O52" s="19">
        <f>+O46</f>
        <v>37804.74551908845</v>
      </c>
      <c r="P52" s="19">
        <f>+P46</f>
        <v>37712.302470863782</v>
      </c>
      <c r="Q52" s="19">
        <f>+Q46</f>
        <v>37620.918969211139</v>
      </c>
      <c r="R52" s="19">
        <f>+R46</f>
        <v>37530.608934043106</v>
      </c>
      <c r="S52" s="19">
        <f>+S46</f>
        <v>37441.386581848114</v>
      </c>
      <c r="T52" s="19">
        <f>+T46</f>
        <v>37353.266431576398</v>
      </c>
      <c r="U52" s="19">
        <f>+U46</f>
        <v>37266.263310644033</v>
      </c>
      <c r="V52" s="19">
        <f>+V46</f>
        <v>37180.392361056911</v>
      </c>
      <c r="W52" s="19">
        <f>+W46</f>
        <v>37095.66904565756</v>
      </c>
      <c r="X52" s="19">
        <f>+X46</f>
        <v>37012.109154496771</v>
      </c>
      <c r="Y52" s="19">
        <f>+Y46</f>
        <v>36929.728811332949</v>
      </c>
      <c r="Z52" s="19">
        <f>+Z46</f>
        <v>36848.544480261473</v>
      </c>
      <c r="AA52" s="19">
        <f>+AA46</f>
        <v>36768.572972476832</v>
      </c>
      <c r="AB52" s="19">
        <f>+AB46</f>
        <v>36689.831453169965</v>
      </c>
      <c r="AC52" s="19">
        <f>+AC46</f>
        <v>36612.337448563849</v>
      </c>
      <c r="AD52" s="19">
        <f>+AD46</f>
        <v>36536.108853089798</v>
      </c>
      <c r="AE52" s="19"/>
      <c r="AF52" s="19"/>
      <c r="AG52" s="19"/>
      <c r="AH52" s="19"/>
      <c r="AI52" s="19"/>
    </row>
    <row r="53" spans="2:35" ht="14.6" x14ac:dyDescent="0.4">
      <c r="B53" s="14" t="s">
        <v>46</v>
      </c>
      <c r="C53" s="33"/>
      <c r="D53" s="33"/>
      <c r="E53" s="42">
        <f>SUM(E50:E52)</f>
        <v>-989400</v>
      </c>
      <c r="F53" s="38">
        <f>SUM(F50:F52)</f>
        <v>394883.80943200004</v>
      </c>
      <c r="G53" s="38">
        <f>SUM(G50:G52)</f>
        <v>133107.03577641997</v>
      </c>
      <c r="H53" s="38">
        <f>SUM(H50:H52)</f>
        <v>95149.737719978948</v>
      </c>
      <c r="I53" s="38">
        <f>SUM(I50:I52)</f>
        <v>72260.328777979012</v>
      </c>
      <c r="J53" s="38">
        <f>SUM(J50:J52)</f>
        <v>71974.018898620052</v>
      </c>
      <c r="K53" s="38">
        <f>SUM(K50:K52)</f>
        <v>55139.203239611226</v>
      </c>
      <c r="L53" s="38">
        <f>SUM(L50:L52)</f>
        <v>38088.297072314686</v>
      </c>
      <c r="M53" s="38">
        <f>SUM(M50:M52)</f>
        <v>37992.756023972426</v>
      </c>
      <c r="N53" s="38">
        <f>SUM(N50:N52)</f>
        <v>37898.234484777793</v>
      </c>
      <c r="O53" s="38">
        <f>SUM(O50:O52)</f>
        <v>37804.74551908845</v>
      </c>
      <c r="P53" s="38">
        <f>SUM(P50:P52)</f>
        <v>37712.302470863782</v>
      </c>
      <c r="Q53" s="38">
        <f>SUM(Q50:Q52)</f>
        <v>37620.918969211139</v>
      </c>
      <c r="R53" s="38">
        <f>SUM(R50:R52)</f>
        <v>37530.608934043106</v>
      </c>
      <c r="S53" s="38">
        <f>SUM(S50:S52)</f>
        <v>37441.386581848114</v>
      </c>
      <c r="T53" s="38">
        <f>SUM(T50:T52)</f>
        <v>37353.266431576398</v>
      </c>
      <c r="U53" s="38">
        <f>SUM(U50:U52)</f>
        <v>37266.263310644033</v>
      </c>
      <c r="V53" s="38">
        <f>SUM(V50:V52)</f>
        <v>37180.392361056911</v>
      </c>
      <c r="W53" s="38">
        <f>SUM(W50:W52)</f>
        <v>37095.66904565756</v>
      </c>
      <c r="X53" s="38">
        <f>SUM(X50:X52)</f>
        <v>37012.109154496771</v>
      </c>
      <c r="Y53" s="38">
        <f>SUM(Y50:Y52)</f>
        <v>36929.728811332949</v>
      </c>
      <c r="Z53" s="38">
        <f>SUM(Z50:Z52)</f>
        <v>36848.544480261473</v>
      </c>
      <c r="AA53" s="38">
        <f>SUM(AA50:AA52)</f>
        <v>36768.572972476832</v>
      </c>
      <c r="AB53" s="38">
        <f>SUM(AB50:AB52)</f>
        <v>36689.831453169965</v>
      </c>
      <c r="AC53" s="38">
        <f>SUM(AC50:AC52)</f>
        <v>36612.337448563849</v>
      </c>
      <c r="AD53" s="38">
        <f>SUM(AD50:AD52)</f>
        <v>36536.108853089798</v>
      </c>
      <c r="AE53" s="38"/>
      <c r="AF53" s="38"/>
      <c r="AG53" s="38"/>
      <c r="AH53" s="38"/>
      <c r="AI53" s="38"/>
    </row>
    <row r="54" spans="2:35" ht="14.6" x14ac:dyDescent="0.4">
      <c r="B54" s="48" t="s">
        <v>47</v>
      </c>
      <c r="C54" s="49"/>
      <c r="D54" s="49"/>
      <c r="E54" s="58"/>
      <c r="F54" s="50">
        <f>+(SUM($E$53:F53)&lt;0)*1</f>
        <v>1</v>
      </c>
      <c r="G54" s="50">
        <f>+(SUM($E$53:G53)&lt;0)*1</f>
        <v>1</v>
      </c>
      <c r="H54" s="50">
        <f>+(SUM($E$53:H53)&lt;0)*1</f>
        <v>1</v>
      </c>
      <c r="I54" s="50">
        <f>+(SUM($E$53:I53)&lt;0)*1</f>
        <v>1</v>
      </c>
      <c r="J54" s="50">
        <f>+(SUM($E$53:J53)&lt;0)*1</f>
        <v>1</v>
      </c>
      <c r="K54" s="50">
        <f>+(SUM($E$53:K53)&lt;0)*1</f>
        <v>1</v>
      </c>
      <c r="L54" s="50">
        <f>+(SUM($E$53:L53)&lt;0)*1</f>
        <v>1</v>
      </c>
      <c r="M54" s="50">
        <f>+(SUM($E$53:M53)&lt;0)*1</f>
        <v>1</v>
      </c>
      <c r="N54" s="50">
        <f>+(SUM($E$53:N53)&lt;0)*1</f>
        <v>1</v>
      </c>
      <c r="O54" s="50">
        <f>+(SUM($E$53:O53)&lt;0)*1</f>
        <v>1</v>
      </c>
      <c r="P54" s="50">
        <f>+(SUM($E$53:P53)&lt;0)*1</f>
        <v>0</v>
      </c>
      <c r="Q54" s="50">
        <f>+(SUM($E$53:Q53)&lt;0)*1</f>
        <v>0</v>
      </c>
      <c r="R54" s="50">
        <f>+(SUM($E$53:R53)&lt;0)*1</f>
        <v>0</v>
      </c>
      <c r="S54" s="50">
        <f>+(SUM($E$53:S53)&lt;0)*1</f>
        <v>0</v>
      </c>
      <c r="T54" s="50">
        <f>+(SUM($E$53:T53)&lt;0)*1</f>
        <v>0</v>
      </c>
      <c r="U54" s="50">
        <f>+(SUM($E$53:U53)&lt;0)*1</f>
        <v>0</v>
      </c>
      <c r="V54" s="50">
        <f>+(SUM($E$53:V53)&lt;0)*1</f>
        <v>0</v>
      </c>
      <c r="W54" s="50">
        <f>+(SUM($E$53:W53)&lt;0)*1</f>
        <v>0</v>
      </c>
      <c r="X54" s="50">
        <f>+(SUM($E$53:X53)&lt;0)*1</f>
        <v>0</v>
      </c>
      <c r="Y54" s="50">
        <f>+(SUM($E$53:Y53)&lt;0)*1</f>
        <v>0</v>
      </c>
      <c r="Z54" s="50">
        <f>+(SUM($E$53:Z53)&lt;0)*1</f>
        <v>0</v>
      </c>
      <c r="AA54" s="50">
        <f>+(SUM($E$53:AA53)&lt;0)*1</f>
        <v>0</v>
      </c>
      <c r="AB54" s="50">
        <f>+(SUM($E$53:AB53)&lt;0)*1</f>
        <v>0</v>
      </c>
      <c r="AC54" s="50">
        <f>+(SUM($E$53:AC53)&lt;0)*1</f>
        <v>0</v>
      </c>
      <c r="AD54" s="50">
        <f>+(SUM($E$53:AD53)&lt;0)*1</f>
        <v>0</v>
      </c>
      <c r="AE54" s="50"/>
      <c r="AF54" s="50"/>
      <c r="AG54" s="50"/>
      <c r="AH54" s="50"/>
      <c r="AI54" s="50"/>
    </row>
    <row r="55" spans="2:35" ht="14.6" x14ac:dyDescent="0.4">
      <c r="B55" s="14"/>
      <c r="C55" s="33"/>
      <c r="D55" s="33"/>
      <c r="E55" s="42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</row>
    <row r="56" spans="2:35" ht="14.6" x14ac:dyDescent="0.4">
      <c r="B56" s="51" t="s">
        <v>48</v>
      </c>
      <c r="C56" s="52"/>
      <c r="D56" s="52"/>
      <c r="E56" s="53">
        <f>+IRR(E53:AI53)</f>
        <v>6.4895038339390476E-2</v>
      </c>
    </row>
    <row r="57" spans="2:35" ht="14.6" x14ac:dyDescent="0.4">
      <c r="B57" s="57"/>
      <c r="C57" s="33"/>
      <c r="D57" s="33"/>
      <c r="E57" s="59"/>
    </row>
    <row r="58" spans="2:35" ht="14.6" x14ac:dyDescent="0.4">
      <c r="B58" s="54" t="s">
        <v>16</v>
      </c>
      <c r="C58" s="55"/>
      <c r="D58" s="55"/>
      <c r="E58" s="56">
        <f>+SUM(F54:AI54)+1</f>
        <v>11</v>
      </c>
    </row>
    <row r="59" spans="2:35" ht="14.7" x14ac:dyDescent="0.4">
      <c r="E59" s="10"/>
    </row>
    <row r="60" spans="2:35" ht="14.6" x14ac:dyDescent="0.4">
      <c r="B60" s="23" t="s">
        <v>40</v>
      </c>
      <c r="C60" s="24"/>
      <c r="D60" s="24"/>
      <c r="E60" s="24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</row>
    <row r="61" spans="2:35" ht="14.7" x14ac:dyDescent="0.4">
      <c r="E61" s="10"/>
    </row>
    <row r="62" spans="2:35" ht="14.6" x14ac:dyDescent="0.4">
      <c r="B62" s="32" t="s">
        <v>49</v>
      </c>
      <c r="C62" s="21"/>
      <c r="D62" s="21"/>
      <c r="E62" s="11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</row>
    <row r="63" spans="2:35" ht="14.7" x14ac:dyDescent="0.4">
      <c r="B63" t="s">
        <v>50</v>
      </c>
      <c r="E63" s="10"/>
      <c r="F63" s="4">
        <f>E65</f>
        <v>840990</v>
      </c>
      <c r="G63" s="4">
        <f>+F65</f>
        <v>672792</v>
      </c>
      <c r="H63" s="4">
        <f>+G65</f>
        <v>403675.2</v>
      </c>
      <c r="I63" s="4">
        <f>+H65</f>
        <v>242205.12</v>
      </c>
      <c r="J63" s="4">
        <f>+I65</f>
        <v>145323.07199999999</v>
      </c>
      <c r="K63" s="4">
        <f>+J65</f>
        <v>48441.02399999999</v>
      </c>
      <c r="L63" s="4">
        <f>+K65</f>
        <v>0</v>
      </c>
      <c r="M63" s="4">
        <f>+L65</f>
        <v>0</v>
      </c>
      <c r="N63" s="4">
        <f>+M65</f>
        <v>0</v>
      </c>
      <c r="O63" s="4">
        <f>+N65</f>
        <v>0</v>
      </c>
      <c r="P63" s="4">
        <f>+O65</f>
        <v>0</v>
      </c>
      <c r="Q63" s="4">
        <f>+P65</f>
        <v>0</v>
      </c>
      <c r="R63" s="4">
        <f>+Q65</f>
        <v>0</v>
      </c>
      <c r="S63" s="4">
        <f>+R65</f>
        <v>0</v>
      </c>
      <c r="T63" s="4">
        <f>+S65</f>
        <v>0</v>
      </c>
      <c r="U63" s="4">
        <f>+T65</f>
        <v>0</v>
      </c>
      <c r="V63" s="4">
        <f>+U65</f>
        <v>0</v>
      </c>
      <c r="W63" s="4">
        <f>+V65</f>
        <v>0</v>
      </c>
      <c r="X63" s="4">
        <f>+W65</f>
        <v>0</v>
      </c>
      <c r="Y63" s="4">
        <f>+X65</f>
        <v>0</v>
      </c>
      <c r="Z63" s="4">
        <f>+Y65</f>
        <v>0</v>
      </c>
      <c r="AA63" s="4">
        <f>+Z65</f>
        <v>0</v>
      </c>
      <c r="AB63" s="4">
        <f>+AA65</f>
        <v>0</v>
      </c>
      <c r="AC63" s="4">
        <f>+AB65</f>
        <v>0</v>
      </c>
      <c r="AD63" s="4">
        <f>+AC65</f>
        <v>0</v>
      </c>
      <c r="AE63" s="4"/>
      <c r="AF63" s="4"/>
      <c r="AG63" s="4"/>
      <c r="AH63" s="4"/>
      <c r="AI63" s="4"/>
    </row>
    <row r="64" spans="2:35" ht="14.7" x14ac:dyDescent="0.4">
      <c r="B64" t="s">
        <v>40</v>
      </c>
      <c r="E64" s="11"/>
      <c r="F64" s="13">
        <f>-F69</f>
        <v>-168198</v>
      </c>
      <c r="G64" s="13">
        <f>-G69</f>
        <v>-269116.79999999999</v>
      </c>
      <c r="H64" s="13">
        <f>-H69</f>
        <v>-161470.08000000002</v>
      </c>
      <c r="I64" s="13">
        <f>-I69</f>
        <v>-96882.047999999995</v>
      </c>
      <c r="J64" s="13">
        <f>-J69</f>
        <v>-96882.047999999995</v>
      </c>
      <c r="K64" s="13">
        <f>-K69</f>
        <v>-48441.023999999998</v>
      </c>
      <c r="L64" s="13">
        <f>-L69</f>
        <v>0</v>
      </c>
      <c r="M64" s="13">
        <f>-M69</f>
        <v>0</v>
      </c>
      <c r="N64" s="13">
        <f>-N69</f>
        <v>0</v>
      </c>
      <c r="O64" s="13">
        <f>-O69</f>
        <v>0</v>
      </c>
      <c r="P64" s="13">
        <f>-P69</f>
        <v>0</v>
      </c>
      <c r="Q64" s="13">
        <f>-Q69</f>
        <v>0</v>
      </c>
      <c r="R64" s="13">
        <f>-R69</f>
        <v>0</v>
      </c>
      <c r="S64" s="13">
        <f>-S69</f>
        <v>0</v>
      </c>
      <c r="T64" s="13">
        <f>-T69</f>
        <v>0</v>
      </c>
      <c r="U64" s="13">
        <f>-U69</f>
        <v>0</v>
      </c>
      <c r="V64" s="13">
        <f>-V69</f>
        <v>0</v>
      </c>
      <c r="W64" s="13">
        <f>-W69</f>
        <v>0</v>
      </c>
      <c r="X64" s="13">
        <f>-X69</f>
        <v>0</v>
      </c>
      <c r="Y64" s="13">
        <f>-Y69</f>
        <v>0</v>
      </c>
      <c r="Z64" s="13">
        <f>-Z69</f>
        <v>0</v>
      </c>
      <c r="AA64" s="13">
        <f>-AA69</f>
        <v>0</v>
      </c>
      <c r="AB64" s="13">
        <f>-AB69</f>
        <v>0</v>
      </c>
      <c r="AC64" s="13">
        <f>-AC69</f>
        <v>0</v>
      </c>
      <c r="AD64" s="13">
        <f>-AD69</f>
        <v>0</v>
      </c>
      <c r="AE64" s="13"/>
      <c r="AF64" s="13"/>
      <c r="AG64" s="13"/>
      <c r="AH64" s="13"/>
      <c r="AI64" s="13"/>
    </row>
    <row r="65" spans="2:35" ht="14.7" x14ac:dyDescent="0.4">
      <c r="B65" t="s">
        <v>51</v>
      </c>
      <c r="E65" s="10">
        <f>-E50-F51*50%</f>
        <v>840990</v>
      </c>
      <c r="F65" s="4">
        <f>SUM(F63:F64)</f>
        <v>672792</v>
      </c>
      <c r="G65" s="4">
        <f>SUM(G63:G64)</f>
        <v>403675.2</v>
      </c>
      <c r="H65" s="4">
        <f>SUM(H63:H64)</f>
        <v>242205.12</v>
      </c>
      <c r="I65" s="4">
        <f>SUM(I63:I64)</f>
        <v>145323.07199999999</v>
      </c>
      <c r="J65" s="4">
        <f>SUM(J63:J64)</f>
        <v>48441.02399999999</v>
      </c>
      <c r="K65" s="4">
        <f>SUM(K63:K64)</f>
        <v>0</v>
      </c>
      <c r="L65" s="4">
        <f>SUM(L63:L64)</f>
        <v>0</v>
      </c>
      <c r="M65" s="4">
        <f>SUM(M63:M64)</f>
        <v>0</v>
      </c>
      <c r="N65" s="4">
        <f>SUM(N63:N64)</f>
        <v>0</v>
      </c>
      <c r="O65" s="4">
        <f>SUM(O63:O64)</f>
        <v>0</v>
      </c>
      <c r="P65" s="4">
        <f>SUM(P63:P64)</f>
        <v>0</v>
      </c>
      <c r="Q65" s="4">
        <f>SUM(Q63:Q64)</f>
        <v>0</v>
      </c>
      <c r="R65" s="4">
        <f>SUM(R63:R64)</f>
        <v>0</v>
      </c>
      <c r="S65" s="4">
        <f>SUM(S63:S64)</f>
        <v>0</v>
      </c>
      <c r="T65" s="4">
        <f>SUM(T63:T64)</f>
        <v>0</v>
      </c>
      <c r="U65" s="4">
        <f>SUM(U63:U64)</f>
        <v>0</v>
      </c>
      <c r="V65" s="4">
        <f>SUM(V63:V64)</f>
        <v>0</v>
      </c>
      <c r="W65" s="4">
        <f>SUM(W63:W64)</f>
        <v>0</v>
      </c>
      <c r="X65" s="4">
        <f>SUM(X63:X64)</f>
        <v>0</v>
      </c>
      <c r="Y65" s="4">
        <f>SUM(Y63:Y64)</f>
        <v>0</v>
      </c>
      <c r="Z65" s="4">
        <f>SUM(Z63:Z64)</f>
        <v>0</v>
      </c>
      <c r="AA65" s="4">
        <f>SUM(AA63:AA64)</f>
        <v>0</v>
      </c>
      <c r="AB65" s="4">
        <f>SUM(AB63:AB64)</f>
        <v>0</v>
      </c>
      <c r="AC65" s="4">
        <f>SUM(AC63:AC64)</f>
        <v>0</v>
      </c>
      <c r="AD65" s="4">
        <f>SUM(AD63:AD64)</f>
        <v>0</v>
      </c>
      <c r="AE65" s="4"/>
      <c r="AF65" s="4"/>
      <c r="AG65" s="4"/>
      <c r="AH65" s="4"/>
      <c r="AI65" s="4"/>
    </row>
    <row r="66" spans="2:35" ht="14.7" x14ac:dyDescent="0.4">
      <c r="E66" s="10"/>
    </row>
    <row r="67" spans="2:35" ht="14.6" x14ac:dyDescent="0.4">
      <c r="B67" s="32" t="s">
        <v>52</v>
      </c>
      <c r="C67" s="21"/>
      <c r="D67" s="21"/>
      <c r="E67" s="11"/>
      <c r="F67" s="22"/>
      <c r="G67" s="22"/>
      <c r="H67" s="22"/>
      <c r="I67" s="22"/>
      <c r="J67" s="22"/>
      <c r="K67" s="22"/>
    </row>
    <row r="68" spans="2:35" ht="14.6" x14ac:dyDescent="0.4">
      <c r="B68" s="1" t="s">
        <v>53</v>
      </c>
      <c r="E68" s="10"/>
      <c r="F68" s="8">
        <v>0.2</v>
      </c>
      <c r="G68" s="8">
        <v>0.32</v>
      </c>
      <c r="H68" s="9">
        <v>0.192</v>
      </c>
      <c r="I68" s="9">
        <v>0.1152</v>
      </c>
      <c r="J68" s="9">
        <v>0.1152</v>
      </c>
      <c r="K68" s="9">
        <v>5.7599999999999998E-2</v>
      </c>
    </row>
    <row r="69" spans="2:35" ht="14.7" x14ac:dyDescent="0.4">
      <c r="B69" t="s">
        <v>54</v>
      </c>
      <c r="E69" s="10"/>
      <c r="F69" s="7">
        <f>+$E$65*F68</f>
        <v>168198</v>
      </c>
      <c r="G69" s="7">
        <f>+$E$65*G68</f>
        <v>269116.79999999999</v>
      </c>
      <c r="H69" s="7">
        <f>+$E$65*H68</f>
        <v>161470.08000000002</v>
      </c>
      <c r="I69" s="7">
        <f>+$E$65*I68</f>
        <v>96882.047999999995</v>
      </c>
      <c r="J69" s="7">
        <f>+$E$65*J68</f>
        <v>96882.047999999995</v>
      </c>
      <c r="K69" s="7">
        <f>+$E$65*K68</f>
        <v>48441.023999999998</v>
      </c>
    </row>
    <row r="70" spans="2:35" ht="14.7" x14ac:dyDescent="0.4">
      <c r="E70" s="10"/>
    </row>
    <row r="72" spans="2:35" ht="14.6" x14ac:dyDescent="0.4">
      <c r="B72" s="14" t="s">
        <v>55</v>
      </c>
    </row>
    <row r="73" spans="2:35" ht="14.7" x14ac:dyDescent="0.4">
      <c r="B73" t="s">
        <v>39</v>
      </c>
      <c r="F73" s="5">
        <f>F40</f>
        <v>60299.245280000003</v>
      </c>
      <c r="G73" s="5">
        <f>G40</f>
        <v>59871.008886800002</v>
      </c>
      <c r="H73" s="5">
        <f>H40</f>
        <v>59438.784184582997</v>
      </c>
      <c r="I73" s="5">
        <f>I40</f>
        <v>59002.479966121558</v>
      </c>
      <c r="J73" s="5">
        <f>J40</f>
        <v>58562.003228646237</v>
      </c>
      <c r="K73" s="5">
        <f>K40</f>
        <v>58745.915137863427</v>
      </c>
      <c r="L73" s="5">
        <f>L40</f>
        <v>58597.380111253355</v>
      </c>
      <c r="M73" s="5">
        <f>M40</f>
        <v>58450.393883034492</v>
      </c>
      <c r="N73" s="5">
        <f>N40</f>
        <v>58304.976130427371</v>
      </c>
      <c r="O73" s="5">
        <f>O40</f>
        <v>58161.146952443763</v>
      </c>
      <c r="P73" s="5">
        <f>P40</f>
        <v>58018.926878251972</v>
      </c>
      <c r="Q73" s="5">
        <f>Q40</f>
        <v>57878.336875709443</v>
      </c>
      <c r="R73" s="5">
        <f>R40</f>
        <v>57739.398360066312</v>
      </c>
      <c r="S73" s="5">
        <f>S40</f>
        <v>57602.133202843252</v>
      </c>
      <c r="T73" s="5">
        <f>T40</f>
        <v>57466.563740886762</v>
      </c>
      <c r="U73" s="5">
        <f>U40</f>
        <v>57332.7127856062</v>
      </c>
      <c r="V73" s="5">
        <f>V40</f>
        <v>57200.603632395243</v>
      </c>
      <c r="W73" s="5">
        <f>W40</f>
        <v>57070.260070242395</v>
      </c>
      <c r="X73" s="5">
        <f>X40</f>
        <v>56941.706391533495</v>
      </c>
      <c r="Y73" s="5">
        <f>Y40</f>
        <v>56814.967402050686</v>
      </c>
      <c r="Z73" s="5">
        <f>Z40</f>
        <v>56690.068431171494</v>
      </c>
      <c r="AA73" s="5">
        <f>AA40</f>
        <v>56567.035342272051</v>
      </c>
      <c r="AB73" s="5">
        <f>AB40</f>
        <v>56445.894543338407</v>
      </c>
      <c r="AC73" s="5">
        <f>AC40</f>
        <v>56326.672997790534</v>
      </c>
      <c r="AD73" s="5">
        <f>AD40</f>
        <v>56209.398235522764</v>
      </c>
    </row>
    <row r="74" spans="2:35" ht="14.7" x14ac:dyDescent="0.4">
      <c r="B74" t="s">
        <v>56</v>
      </c>
      <c r="F74" s="5">
        <f>F42</f>
        <v>-168198</v>
      </c>
      <c r="G74" s="5">
        <f>G42</f>
        <v>-269116.79999999999</v>
      </c>
      <c r="H74" s="5">
        <f>H42</f>
        <v>-161470.08000000002</v>
      </c>
      <c r="I74" s="5">
        <f>I42</f>
        <v>-96882.047999999995</v>
      </c>
      <c r="J74" s="5">
        <f>J42</f>
        <v>-96882.047999999995</v>
      </c>
      <c r="K74" s="5">
        <f>K42</f>
        <v>-48441.023999999998</v>
      </c>
      <c r="L74" s="5">
        <f>L42</f>
        <v>0</v>
      </c>
      <c r="M74" s="5">
        <f>M42</f>
        <v>0</v>
      </c>
      <c r="N74" s="5">
        <f>N42</f>
        <v>0</v>
      </c>
      <c r="O74" s="5">
        <f>O42</f>
        <v>0</v>
      </c>
      <c r="P74" s="5">
        <f>P42</f>
        <v>0</v>
      </c>
      <c r="Q74" s="5">
        <f>Q42</f>
        <v>0</v>
      </c>
      <c r="R74" s="5">
        <f>R42</f>
        <v>0</v>
      </c>
      <c r="S74" s="5">
        <f>S42</f>
        <v>0</v>
      </c>
      <c r="T74" s="5">
        <f>T42</f>
        <v>0</v>
      </c>
      <c r="U74" s="5">
        <f>U42</f>
        <v>0</v>
      </c>
      <c r="V74" s="5">
        <f>V42</f>
        <v>0</v>
      </c>
      <c r="W74" s="5">
        <f>W42</f>
        <v>0</v>
      </c>
      <c r="X74" s="5">
        <f>X42</f>
        <v>0</v>
      </c>
      <c r="Y74" s="5">
        <f>Y42</f>
        <v>0</v>
      </c>
      <c r="Z74" s="5">
        <f>Z42</f>
        <v>0</v>
      </c>
      <c r="AA74" s="5">
        <f>AA42</f>
        <v>0</v>
      </c>
      <c r="AB74" s="5">
        <f>AB42</f>
        <v>0</v>
      </c>
      <c r="AC74" s="5">
        <f>AC42</f>
        <v>0</v>
      </c>
      <c r="AD74" s="5">
        <f>AD42</f>
        <v>0</v>
      </c>
    </row>
    <row r="75" spans="2:35" ht="14.7" x14ac:dyDescent="0.4">
      <c r="B75" s="22" t="s">
        <v>57</v>
      </c>
      <c r="C75" s="21"/>
      <c r="D75" s="21"/>
      <c r="E75" s="22"/>
      <c r="F75" s="19">
        <f>F96</f>
        <v>-35618.400000000001</v>
      </c>
      <c r="G75" s="19">
        <f>G96</f>
        <v>-34969.193460027942</v>
      </c>
      <c r="H75" s="19">
        <f>H96</f>
        <v>-34281.034527657561</v>
      </c>
      <c r="I75" s="19">
        <f>I96</f>
        <v>-33551.586059344954</v>
      </c>
      <c r="J75" s="19">
        <f>J96</f>
        <v>-32778.370682933593</v>
      </c>
      <c r="K75" s="19">
        <f>K96</f>
        <v>-31958.762383937552</v>
      </c>
      <c r="L75" s="19">
        <f>L96</f>
        <v>-31089.977587001744</v>
      </c>
      <c r="M75" s="19">
        <f>M96</f>
        <v>-30169.065702249787</v>
      </c>
      <c r="N75" s="19">
        <f>N96</f>
        <v>-29192.899104412718</v>
      </c>
      <c r="O75" s="19">
        <f>O96</f>
        <v>-28158.162510705421</v>
      </c>
      <c r="P75" s="19">
        <f>P96</f>
        <v>-27061.341721375687</v>
      </c>
      <c r="Q75" s="19">
        <f>Q96</f>
        <v>-25898.711684686168</v>
      </c>
      <c r="R75" s="19">
        <f>R96</f>
        <v>-24666.323845795279</v>
      </c>
      <c r="S75" s="19">
        <f>S96</f>
        <v>-23359.992736570934</v>
      </c>
      <c r="T75" s="19">
        <f>T96</f>
        <v>-21975.281760793128</v>
      </c>
      <c r="U75" s="19">
        <f>U96</f>
        <v>-20507.488126468659</v>
      </c>
      <c r="V75" s="19">
        <f>V96</f>
        <v>-18951.626874084719</v>
      </c>
      <c r="W75" s="19">
        <f>W96</f>
        <v>-17302.413946557743</v>
      </c>
      <c r="X75" s="19">
        <f>X96</f>
        <v>-15554.248243379147</v>
      </c>
      <c r="Y75" s="19">
        <f>Y96</f>
        <v>-13701.192598009835</v>
      </c>
      <c r="Z75" s="19">
        <f>Z96</f>
        <v>-11736.953613918366</v>
      </c>
      <c r="AA75" s="19">
        <f>AA96</f>
        <v>-9654.8602907814075</v>
      </c>
      <c r="AB75" s="19">
        <f>AB96</f>
        <v>-7447.8413682562314</v>
      </c>
      <c r="AC75" s="19">
        <f>AC96</f>
        <v>-5108.401310379546</v>
      </c>
      <c r="AD75" s="19">
        <f>AD96</f>
        <v>-2628.5948490302594</v>
      </c>
    </row>
    <row r="76" spans="2:35" ht="14.7" x14ac:dyDescent="0.4">
      <c r="B76" t="s">
        <v>41</v>
      </c>
      <c r="F76" s="5">
        <f>SUM(F73:F75)</f>
        <v>-143517.15471999999</v>
      </c>
      <c r="G76" s="5">
        <f>SUM(G73:G75)</f>
        <v>-244214.98457322794</v>
      </c>
      <c r="H76" s="5">
        <f>SUM(H73:H75)</f>
        <v>-136312.33034307457</v>
      </c>
      <c r="I76" s="5">
        <f>SUM(I73:I75)</f>
        <v>-71431.154093223391</v>
      </c>
      <c r="J76" s="5">
        <f>SUM(J73:J75)</f>
        <v>-71098.415454287344</v>
      </c>
      <c r="K76" s="5">
        <f>SUM(K73:K75)</f>
        <v>-21653.871246074123</v>
      </c>
      <c r="L76" s="5">
        <f>SUM(L73:L75)</f>
        <v>27507.402524251611</v>
      </c>
      <c r="M76" s="5">
        <f>SUM(M73:M75)</f>
        <v>28281.328180784705</v>
      </c>
      <c r="N76" s="5">
        <f>SUM(N73:N75)</f>
        <v>29112.077026014653</v>
      </c>
      <c r="O76" s="5">
        <f>SUM(O73:O75)</f>
        <v>30002.984441738343</v>
      </c>
      <c r="P76" s="5">
        <f>SUM(P73:P75)</f>
        <v>30957.585156876285</v>
      </c>
      <c r="Q76" s="5">
        <f>SUM(Q73:Q75)</f>
        <v>31979.625191023275</v>
      </c>
      <c r="R76" s="5">
        <f>SUM(R73:R75)</f>
        <v>33073.074514271037</v>
      </c>
      <c r="S76" s="5">
        <f>SUM(S73:S75)</f>
        <v>34242.140466272322</v>
      </c>
      <c r="T76" s="5">
        <f>SUM(T73:T75)</f>
        <v>35491.281980093634</v>
      </c>
      <c r="U76" s="5">
        <f>SUM(U73:U75)</f>
        <v>36825.224659137544</v>
      </c>
      <c r="V76" s="5">
        <f>SUM(V73:V75)</f>
        <v>38248.976758310528</v>
      </c>
      <c r="W76" s="5">
        <f>SUM(W73:W75)</f>
        <v>39767.846123684649</v>
      </c>
      <c r="X76" s="5">
        <f>SUM(X73:X75)</f>
        <v>41387.45814815435</v>
      </c>
      <c r="Y76" s="5">
        <f>SUM(Y73:Y75)</f>
        <v>43113.774804040848</v>
      </c>
      <c r="Z76" s="5">
        <f>SUM(Z73:Z75)</f>
        <v>44953.114817253125</v>
      </c>
      <c r="AA76" s="5">
        <f>SUM(AA73:AA75)</f>
        <v>46912.175051490645</v>
      </c>
      <c r="AB76" s="5">
        <f>SUM(AB73:AB75)</f>
        <v>48998.053175082176</v>
      </c>
      <c r="AC76" s="5">
        <f>SUM(AC73:AC75)</f>
        <v>51218.27168741099</v>
      </c>
      <c r="AD76" s="5">
        <f>SUM(AD73:AD75)</f>
        <v>53580.803386492502</v>
      </c>
    </row>
    <row r="77" spans="2:35" ht="14.6" x14ac:dyDescent="0.4">
      <c r="B77" t="s">
        <v>58</v>
      </c>
      <c r="E77" s="12">
        <v>0.35</v>
      </c>
      <c r="F77" s="65">
        <f>-$E$77*F76</f>
        <v>50231.004151999994</v>
      </c>
      <c r="G77" s="65">
        <f>-$E$77*G76</f>
        <v>85475.244600629769</v>
      </c>
      <c r="H77" s="65">
        <f>-$E$77*H76</f>
        <v>47709.3156200761</v>
      </c>
      <c r="I77" s="65">
        <f>-$E$77*I76</f>
        <v>25000.903932628185</v>
      </c>
      <c r="J77" s="65">
        <f>-$E$77*J76</f>
        <v>24884.445409000567</v>
      </c>
      <c r="K77" s="65">
        <f>-$E$77*K76</f>
        <v>7578.854936125942</v>
      </c>
      <c r="L77" s="65">
        <f>-$E$77*L76</f>
        <v>-9627.5908834880629</v>
      </c>
      <c r="M77" s="65">
        <f>-$E$77*M76</f>
        <v>-9898.4648632746466</v>
      </c>
      <c r="N77" s="65">
        <f>-$E$77*N76</f>
        <v>-10189.226959105128</v>
      </c>
      <c r="O77" s="65">
        <f>-$E$77*O76</f>
        <v>-10501.044554608419</v>
      </c>
      <c r="P77" s="65">
        <f>-$E$77*P76</f>
        <v>-10835.154804906699</v>
      </c>
      <c r="Q77" s="65">
        <f>-$E$77*Q76</f>
        <v>-11192.868816858145</v>
      </c>
      <c r="R77" s="65">
        <f>-$E$77*R76</f>
        <v>-11575.576079994862</v>
      </c>
      <c r="S77" s="65">
        <f>-$E$77*S76</f>
        <v>-11984.749163195313</v>
      </c>
      <c r="T77" s="65">
        <f>-$E$77*T76</f>
        <v>-12421.948693032771</v>
      </c>
      <c r="U77" s="65">
        <f>-$E$77*U76</f>
        <v>-12888.828630698139</v>
      </c>
      <c r="V77" s="65">
        <f>-$E$77*V76</f>
        <v>-13387.141865408685</v>
      </c>
      <c r="W77" s="65">
        <f>-$E$77*W76</f>
        <v>-13918.746143289627</v>
      </c>
      <c r="X77" s="65">
        <f>-$E$77*X76</f>
        <v>-14485.610351854022</v>
      </c>
      <c r="Y77" s="65">
        <f>-$E$77*Y76</f>
        <v>-15089.821181414296</v>
      </c>
      <c r="Z77" s="65">
        <f>-$E$77*Z76</f>
        <v>-15733.590186038593</v>
      </c>
      <c r="AA77" s="65">
        <f>-$E$77*AA76</f>
        <v>-16419.261268021724</v>
      </c>
      <c r="AB77" s="65">
        <f>-$E$77*AB76</f>
        <v>-17149.318611278759</v>
      </c>
      <c r="AC77" s="65">
        <f>-$E$77*AC76</f>
        <v>-17926.395090593844</v>
      </c>
      <c r="AD77" s="65">
        <f>-$E$77*AD76</f>
        <v>-18753.281185272375</v>
      </c>
    </row>
    <row r="78" spans="2:35" ht="14.7" x14ac:dyDescent="0.4">
      <c r="B78" t="s">
        <v>29</v>
      </c>
      <c r="F78" s="65">
        <f>F51</f>
        <v>296820</v>
      </c>
      <c r="G78" s="65">
        <f>G51</f>
        <v>0</v>
      </c>
      <c r="H78" s="65">
        <f>H51</f>
        <v>0</v>
      </c>
      <c r="I78" s="65">
        <f>I51</f>
        <v>0</v>
      </c>
      <c r="J78" s="65">
        <f>J51</f>
        <v>0</v>
      </c>
      <c r="K78" s="65">
        <f>K51</f>
        <v>0</v>
      </c>
      <c r="L78" s="65">
        <f>L51</f>
        <v>0</v>
      </c>
      <c r="M78" s="65">
        <f>M51</f>
        <v>0</v>
      </c>
      <c r="N78" s="65">
        <f>N51</f>
        <v>0</v>
      </c>
      <c r="O78" s="65">
        <f>O51</f>
        <v>0</v>
      </c>
      <c r="P78" s="65">
        <f>P51</f>
        <v>0</v>
      </c>
      <c r="Q78" s="65">
        <f>Q51</f>
        <v>0</v>
      </c>
      <c r="R78" s="65">
        <f>R51</f>
        <v>0</v>
      </c>
      <c r="S78" s="65">
        <f>S51</f>
        <v>0</v>
      </c>
      <c r="T78" s="65">
        <f>T51</f>
        <v>0</v>
      </c>
      <c r="U78" s="65">
        <f>U51</f>
        <v>0</v>
      </c>
      <c r="V78" s="65">
        <f>V51</f>
        <v>0</v>
      </c>
      <c r="W78" s="65">
        <f>W51</f>
        <v>0</v>
      </c>
      <c r="X78" s="65">
        <f>X51</f>
        <v>0</v>
      </c>
      <c r="Y78" s="65">
        <f>Y51</f>
        <v>0</v>
      </c>
      <c r="Z78" s="65">
        <f>Z51</f>
        <v>0</v>
      </c>
      <c r="AA78" s="65">
        <f>AA51</f>
        <v>0</v>
      </c>
      <c r="AB78" s="65">
        <f>AB51</f>
        <v>0</v>
      </c>
      <c r="AC78" s="65">
        <f>AC51</f>
        <v>0</v>
      </c>
      <c r="AD78" s="65">
        <f>AD51</f>
        <v>0</v>
      </c>
    </row>
    <row r="79" spans="2:35" ht="14.7" x14ac:dyDescent="0.4">
      <c r="B79" s="22" t="s">
        <v>59</v>
      </c>
      <c r="C79" s="21"/>
      <c r="D79" s="21"/>
      <c r="E79" s="64"/>
      <c r="F79" s="63">
        <f>F97</f>
        <v>-10820.108999534328</v>
      </c>
      <c r="G79" s="63">
        <f>G97</f>
        <v>-11469.315539506388</v>
      </c>
      <c r="H79" s="63">
        <f>H97</f>
        <v>-12157.474471876769</v>
      </c>
      <c r="I79" s="63">
        <f>I97</f>
        <v>-12886.922940189375</v>
      </c>
      <c r="J79" s="63">
        <f>J97</f>
        <v>-13660.138316600736</v>
      </c>
      <c r="K79" s="63">
        <f>K97</f>
        <v>-14479.746615596778</v>
      </c>
      <c r="L79" s="63">
        <f>L97</f>
        <v>-15348.531412532586</v>
      </c>
      <c r="M79" s="63">
        <f>M97</f>
        <v>-16269.443297284542</v>
      </c>
      <c r="N79" s="63">
        <f>N97</f>
        <v>-17245.609895121612</v>
      </c>
      <c r="O79" s="63">
        <f>O97</f>
        <v>-18280.346488828909</v>
      </c>
      <c r="P79" s="63">
        <f>P97</f>
        <v>-19377.167278158642</v>
      </c>
      <c r="Q79" s="63">
        <f>Q97</f>
        <v>-20539.797314848161</v>
      </c>
      <c r="R79" s="63">
        <f>R97</f>
        <v>-21772.18515373905</v>
      </c>
      <c r="S79" s="63">
        <f>S97</f>
        <v>-23078.516262963396</v>
      </c>
      <c r="T79" s="63">
        <f>T97</f>
        <v>-24463.227238741201</v>
      </c>
      <c r="U79" s="63">
        <f>U97</f>
        <v>-25931.02087306567</v>
      </c>
      <c r="V79" s="63">
        <f>V97</f>
        <v>-27486.882125449611</v>
      </c>
      <c r="W79" s="63">
        <f>W97</f>
        <v>-29136.095052976587</v>
      </c>
      <c r="X79" s="63">
        <f>X97</f>
        <v>-30884.260756155185</v>
      </c>
      <c r="Y79" s="63">
        <f>Y97</f>
        <v>-32737.316401524495</v>
      </c>
      <c r="Z79" s="63">
        <f>Z97</f>
        <v>-34701.555385615968</v>
      </c>
      <c r="AA79" s="63">
        <f>AA97</f>
        <v>-36783.648708752924</v>
      </c>
      <c r="AB79" s="63">
        <f>AB97</f>
        <v>-38990.667631278098</v>
      </c>
      <c r="AC79" s="63">
        <f>AC97</f>
        <v>-41330.107689154785</v>
      </c>
      <c r="AD79" s="63">
        <f>AD97</f>
        <v>-43809.914150504068</v>
      </c>
    </row>
    <row r="80" spans="2:35" ht="14.7" x14ac:dyDescent="0.4">
      <c r="B80" t="s">
        <v>60</v>
      </c>
      <c r="E80" s="5">
        <f>E53-D90</f>
        <v>-395760</v>
      </c>
      <c r="F80" s="62">
        <f>SUM(F76:F79)-F74</f>
        <v>360911.74043246568</v>
      </c>
      <c r="G80" s="62">
        <f>SUM(G76:G79)-G74</f>
        <v>98907.744487895456</v>
      </c>
      <c r="H80" s="62">
        <f>SUM(H76:H79)-H74</f>
        <v>60709.590805124782</v>
      </c>
      <c r="I80" s="62">
        <f>SUM(I76:I79)-I74</f>
        <v>37564.874899215414</v>
      </c>
      <c r="J80" s="62">
        <f>SUM(J76:J79)-J74</f>
        <v>37007.939638112482</v>
      </c>
      <c r="K80" s="62">
        <f>SUM(K76:K79)-K74</f>
        <v>19886.26107445504</v>
      </c>
      <c r="L80" s="62">
        <f>SUM(L76:L79)-L74</f>
        <v>2531.2802282309603</v>
      </c>
      <c r="M80" s="62">
        <f>SUM(M76:M79)-M74</f>
        <v>2113.4200202255161</v>
      </c>
      <c r="N80" s="62">
        <f>SUM(N76:N79)-N74</f>
        <v>1677.2401717879111</v>
      </c>
      <c r="O80" s="62">
        <f>SUM(O76:O79)-O74</f>
        <v>1221.5933983010145</v>
      </c>
      <c r="P80" s="62">
        <f>SUM(P76:P79)-P74</f>
        <v>745.26307381094375</v>
      </c>
      <c r="Q80" s="62">
        <f>SUM(Q76:Q79)-Q74</f>
        <v>246.95905931697052</v>
      </c>
      <c r="R80" s="62">
        <f>SUM(R76:R79)-R74</f>
        <v>-274.68671946287577</v>
      </c>
      <c r="S80" s="62">
        <f>SUM(S76:S79)-S74</f>
        <v>-821.12495988638693</v>
      </c>
      <c r="T80" s="62">
        <f>SUM(T76:T79)-T74</f>
        <v>-1393.8939516803366</v>
      </c>
      <c r="U80" s="62">
        <f>SUM(U76:U79)-U74</f>
        <v>-1994.6248446262653</v>
      </c>
      <c r="V80" s="62">
        <f>SUM(V76:V79)-V74</f>
        <v>-2625.0472325477676</v>
      </c>
      <c r="W80" s="62">
        <f>SUM(W76:W79)-W74</f>
        <v>-3286.9950725815652</v>
      </c>
      <c r="X80" s="62">
        <f>SUM(X76:X79)-X74</f>
        <v>-3982.412959854857</v>
      </c>
      <c r="Y80" s="62">
        <f>SUM(Y76:Y79)-Y74</f>
        <v>-4713.3627788979429</v>
      </c>
      <c r="Z80" s="62">
        <f>SUM(Z76:Z79)-Z74</f>
        <v>-5482.0307544014358</v>
      </c>
      <c r="AA80" s="62">
        <f>SUM(AA76:AA79)-AA74</f>
        <v>-6290.7349252840031</v>
      </c>
      <c r="AB80" s="62">
        <f>SUM(AB76:AB79)-AB74</f>
        <v>-7141.9330674746816</v>
      </c>
      <c r="AC80" s="62">
        <f>SUM(AC76:AC79)-AC74</f>
        <v>-8038.2310923376353</v>
      </c>
      <c r="AD80" s="62">
        <f>SUM(AD76:AD79)-AD74</f>
        <v>-8982.3919492839414</v>
      </c>
    </row>
    <row r="81" spans="2:30" ht="14.7" x14ac:dyDescent="0.4">
      <c r="G81" s="5"/>
      <c r="H81" s="5"/>
      <c r="I81" s="5"/>
      <c r="J81" s="5"/>
      <c r="K81" s="5"/>
      <c r="L81" s="5"/>
      <c r="M81" s="5"/>
      <c r="N81" s="5"/>
      <c r="O81" s="5"/>
    </row>
    <row r="82" spans="2:30" ht="14.7" x14ac:dyDescent="0.4">
      <c r="B82" t="s">
        <v>61</v>
      </c>
      <c r="E82" s="3">
        <f>IRR(E80:Y80,0.1)</f>
        <v>0.29160671590368814</v>
      </c>
    </row>
    <row r="83" spans="2:30" ht="14.7" x14ac:dyDescent="0.4">
      <c r="E83" s="3"/>
    </row>
    <row r="84" spans="2:30" ht="14.7" x14ac:dyDescent="0.4">
      <c r="B84" t="s">
        <v>62</v>
      </c>
      <c r="E84" s="3"/>
      <c r="F84" s="15">
        <f>F73/-F95</f>
        <v>1.2984750496749295</v>
      </c>
      <c r="G84" s="15">
        <f>G73/-G95</f>
        <v>1.2892534703773622</v>
      </c>
      <c r="H84" s="15">
        <f>H73/-H95</f>
        <v>1.279946007421966</v>
      </c>
      <c r="I84" s="15">
        <f>I73/-I95</f>
        <v>1.2705506967657643</v>
      </c>
      <c r="J84" s="15">
        <f>J73/-J95</f>
        <v>1.2610655357008442</v>
      </c>
      <c r="K84" s="15">
        <f>K73/-K95</f>
        <v>1.2650258676145807</v>
      </c>
      <c r="L84" s="15">
        <f>L73/-L95</f>
        <v>1.261827336270442</v>
      </c>
      <c r="M84" s="15">
        <f>M73/-M95</f>
        <v>1.2586621565223082</v>
      </c>
      <c r="N84" s="15">
        <f>N73/-N95</f>
        <v>1.255530752096542</v>
      </c>
      <c r="O84" s="15">
        <f>O73/-O95</f>
        <v>1.2524335558022972</v>
      </c>
      <c r="P84" s="15">
        <f>P73/-P95</f>
        <v>1.2493710097116548</v>
      </c>
      <c r="Q84" s="15">
        <f>Q73/-Q95</f>
        <v>1.2463435653433625</v>
      </c>
      <c r="R84" s="15">
        <f>R73/-R95</f>
        <v>1.2433516838502567</v>
      </c>
      <c r="S84" s="15">
        <f>S73/-S95</f>
        <v>1.2403958362104361</v>
      </c>
      <c r="T84" s="15">
        <f>T73/-T95</f>
        <v>1.2374765034222572</v>
      </c>
      <c r="U84" s="15">
        <f>U73/-U95</f>
        <v>1.2345941767032425</v>
      </c>
      <c r="V84" s="15">
        <f>V73/-V95</f>
        <v>1.2317493576929619</v>
      </c>
      <c r="W84" s="15">
        <f>W73/-W95</f>
        <v>1.2289425586599836</v>
      </c>
      <c r="X84" s="15">
        <f>X73/-X95</f>
        <v>1.2261743027129595</v>
      </c>
      <c r="Y84" s="15">
        <f>Y73/-Y95</f>
        <v>1.2234451240159414</v>
      </c>
      <c r="Z84" s="15">
        <f>Z73/-Z95</f>
        <v>1.2207555680080073</v>
      </c>
      <c r="AA84" s="15">
        <f>AA73/-AA95</f>
        <v>1.2181061916272826</v>
      </c>
      <c r="AB84" s="15">
        <f>AB73/-AB95</f>
        <v>1.2154975635394416</v>
      </c>
      <c r="AC84" s="15">
        <f>AC73/-AC95</f>
        <v>1.2129302643707911</v>
      </c>
      <c r="AD84" s="15">
        <f>AD73/-AD95</f>
        <v>1.2104048869460131</v>
      </c>
    </row>
    <row r="86" spans="2:30" ht="14.6" x14ac:dyDescent="0.4">
      <c r="B86" t="s">
        <v>63</v>
      </c>
      <c r="D86" s="68">
        <v>0.6</v>
      </c>
    </row>
    <row r="87" spans="2:30" ht="14.6" x14ac:dyDescent="0.4">
      <c r="B87" t="s">
        <v>64</v>
      </c>
      <c r="D87" s="68">
        <v>0.06</v>
      </c>
    </row>
    <row r="88" spans="2:30" ht="14.6" x14ac:dyDescent="0.4">
      <c r="B88" t="s">
        <v>65</v>
      </c>
      <c r="D88" s="69">
        <v>25</v>
      </c>
    </row>
    <row r="89" spans="2:30" ht="14.6" x14ac:dyDescent="0.4">
      <c r="D89" s="67"/>
    </row>
    <row r="90" spans="2:30" ht="14.7" x14ac:dyDescent="0.4">
      <c r="B90" t="s">
        <v>66</v>
      </c>
      <c r="D90" s="66">
        <f>E53*D86</f>
        <v>-593640</v>
      </c>
    </row>
    <row r="91" spans="2:30" ht="14.7" x14ac:dyDescent="0.4">
      <c r="B91" t="s">
        <v>67</v>
      </c>
      <c r="F91" s="5">
        <f>-D90</f>
        <v>593640</v>
      </c>
      <c r="G91" s="5">
        <f>F93</f>
        <v>582819.89100046572</v>
      </c>
      <c r="H91" s="5">
        <f>G93</f>
        <v>571350.57546095934</v>
      </c>
      <c r="I91" s="5">
        <f>H93</f>
        <v>559193.1009890826</v>
      </c>
      <c r="J91" s="5">
        <f>I93</f>
        <v>546306.17804889323</v>
      </c>
      <c r="K91" s="5">
        <f>J93</f>
        <v>532646.03973229253</v>
      </c>
      <c r="L91" s="5">
        <f>K93</f>
        <v>518166.29311669577</v>
      </c>
      <c r="M91" s="5">
        <f>L93</f>
        <v>502817.76170416316</v>
      </c>
      <c r="N91" s="5">
        <f>M93</f>
        <v>486548.31840687862</v>
      </c>
      <c r="O91" s="5">
        <f>N93</f>
        <v>469302.70851175702</v>
      </c>
      <c r="P91" s="5">
        <f>O93</f>
        <v>451022.36202292814</v>
      </c>
      <c r="Q91" s="5">
        <f>P93</f>
        <v>431645.19474476948</v>
      </c>
      <c r="R91" s="5">
        <f>Q93</f>
        <v>411105.39742992132</v>
      </c>
      <c r="S91" s="5">
        <f>R93</f>
        <v>389333.21227618225</v>
      </c>
      <c r="T91" s="5">
        <f>S93</f>
        <v>366254.69601321884</v>
      </c>
      <c r="U91" s="5">
        <f>T93</f>
        <v>341791.46877447766</v>
      </c>
      <c r="V91" s="5">
        <f>U93</f>
        <v>315860.44790141197</v>
      </c>
      <c r="W91" s="5">
        <f>V93</f>
        <v>288373.56577596237</v>
      </c>
      <c r="X91" s="5">
        <f>W93</f>
        <v>259237.47072298577</v>
      </c>
      <c r="Y91" s="5">
        <f>X93</f>
        <v>228353.20996683059</v>
      </c>
      <c r="Z91" s="5">
        <f>Y93</f>
        <v>195615.89356530609</v>
      </c>
      <c r="AA91" s="5">
        <f>Z93</f>
        <v>160914.33817969012</v>
      </c>
      <c r="AB91" s="5">
        <f>AA93</f>
        <v>124130.6894709372</v>
      </c>
      <c r="AC91" s="5">
        <f>AB93</f>
        <v>85140.021839659108</v>
      </c>
      <c r="AD91" s="5">
        <f>AC93</f>
        <v>43809.914150504323</v>
      </c>
    </row>
    <row r="92" spans="2:30" ht="14.7" x14ac:dyDescent="0.4">
      <c r="B92" t="s">
        <v>47</v>
      </c>
      <c r="F92" s="5">
        <f>F97</f>
        <v>-10820.108999534328</v>
      </c>
      <c r="G92" s="5">
        <f>G97</f>
        <v>-11469.315539506388</v>
      </c>
      <c r="H92" s="5">
        <f>H97</f>
        <v>-12157.474471876769</v>
      </c>
      <c r="I92" s="5">
        <f>I97</f>
        <v>-12886.922940189375</v>
      </c>
      <c r="J92" s="5">
        <f>J97</f>
        <v>-13660.138316600736</v>
      </c>
      <c r="K92" s="5">
        <f>K97</f>
        <v>-14479.746615596778</v>
      </c>
      <c r="L92" s="5">
        <f>L97</f>
        <v>-15348.531412532586</v>
      </c>
      <c r="M92" s="5">
        <f>M97</f>
        <v>-16269.443297284542</v>
      </c>
      <c r="N92" s="5">
        <f>N97</f>
        <v>-17245.609895121612</v>
      </c>
      <c r="O92" s="5">
        <f>O97</f>
        <v>-18280.346488828909</v>
      </c>
      <c r="P92" s="5">
        <f>P97</f>
        <v>-19377.167278158642</v>
      </c>
      <c r="Q92" s="5">
        <f>Q97</f>
        <v>-20539.797314848161</v>
      </c>
      <c r="R92" s="5">
        <f>R97</f>
        <v>-21772.18515373905</v>
      </c>
      <c r="S92" s="5">
        <f>S97</f>
        <v>-23078.516262963396</v>
      </c>
      <c r="T92" s="5">
        <f>T97</f>
        <v>-24463.227238741201</v>
      </c>
      <c r="U92" s="5">
        <f>U97</f>
        <v>-25931.02087306567</v>
      </c>
      <c r="V92" s="5">
        <f>V97</f>
        <v>-27486.882125449611</v>
      </c>
      <c r="W92" s="5">
        <f>W97</f>
        <v>-29136.095052976587</v>
      </c>
      <c r="X92" s="5">
        <f>X97</f>
        <v>-30884.260756155185</v>
      </c>
      <c r="Y92" s="5">
        <f>Y97</f>
        <v>-32737.316401524495</v>
      </c>
      <c r="Z92" s="5">
        <f>Z97</f>
        <v>-34701.555385615968</v>
      </c>
      <c r="AA92" s="5">
        <f>AA97</f>
        <v>-36783.648708752924</v>
      </c>
      <c r="AB92" s="5">
        <f>AB97</f>
        <v>-38990.667631278098</v>
      </c>
      <c r="AC92" s="5">
        <f>AC97</f>
        <v>-41330.107689154785</v>
      </c>
      <c r="AD92" s="5">
        <f>AD97</f>
        <v>-43809.914150504068</v>
      </c>
    </row>
    <row r="93" spans="2:30" ht="14.7" x14ac:dyDescent="0.4">
      <c r="B93" t="s">
        <v>68</v>
      </c>
      <c r="F93" s="5">
        <f>F91+F92</f>
        <v>582819.89100046572</v>
      </c>
      <c r="G93" s="5">
        <f>G91+G92</f>
        <v>571350.57546095934</v>
      </c>
      <c r="H93" s="5">
        <f>H91+H92</f>
        <v>559193.1009890826</v>
      </c>
      <c r="I93" s="5">
        <f>I91+I92</f>
        <v>546306.17804889323</v>
      </c>
      <c r="J93" s="5">
        <f>J91+J92</f>
        <v>532646.03973229253</v>
      </c>
      <c r="K93" s="5">
        <f>K91+K92</f>
        <v>518166.29311669577</v>
      </c>
      <c r="L93" s="5">
        <f>L91+L92</f>
        <v>502817.76170416316</v>
      </c>
      <c r="M93" s="5">
        <f>M91+M92</f>
        <v>486548.31840687862</v>
      </c>
      <c r="N93" s="5">
        <f>N91+N92</f>
        <v>469302.70851175702</v>
      </c>
      <c r="O93" s="5">
        <f>O91+O92</f>
        <v>451022.36202292814</v>
      </c>
      <c r="P93" s="5">
        <f>P91+P92</f>
        <v>431645.19474476948</v>
      </c>
      <c r="Q93" s="5">
        <f>Q91+Q92</f>
        <v>411105.39742992132</v>
      </c>
      <c r="R93" s="5">
        <f>R91+R92</f>
        <v>389333.21227618225</v>
      </c>
      <c r="S93" s="5">
        <f>S91+S92</f>
        <v>366254.69601321884</v>
      </c>
      <c r="T93" s="5">
        <f>T91+T92</f>
        <v>341791.46877447766</v>
      </c>
      <c r="U93" s="5">
        <f>U91+U92</f>
        <v>315860.44790141197</v>
      </c>
      <c r="V93" s="5">
        <f>V91+V92</f>
        <v>288373.56577596237</v>
      </c>
      <c r="W93" s="5">
        <f>W91+W92</f>
        <v>259237.47072298577</v>
      </c>
      <c r="X93" s="5">
        <f>X91+X92</f>
        <v>228353.20996683059</v>
      </c>
      <c r="Y93" s="5">
        <f>Y91+Y92</f>
        <v>195615.89356530609</v>
      </c>
      <c r="Z93" s="5">
        <f>Z91+Z92</f>
        <v>160914.33817969012</v>
      </c>
      <c r="AA93" s="5">
        <f>AA91+AA92</f>
        <v>124130.6894709372</v>
      </c>
      <c r="AB93" s="5">
        <f>AB91+AB92</f>
        <v>85140.021839659108</v>
      </c>
      <c r="AC93" s="5">
        <f>AC91+AC92</f>
        <v>43809.914150504323</v>
      </c>
      <c r="AD93" s="5">
        <f>AD91+AD92</f>
        <v>2.5465851649641991E-10</v>
      </c>
    </row>
    <row r="94" spans="2:30" ht="14.7" x14ac:dyDescent="0.4"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2:30" ht="14.7" x14ac:dyDescent="0.4">
      <c r="B95" t="s">
        <v>69</v>
      </c>
      <c r="F95" s="5">
        <f>PMT($D$87,$D$88,$F$91)</f>
        <v>-46438.50899953433</v>
      </c>
      <c r="G95" s="5">
        <f>F95</f>
        <v>-46438.50899953433</v>
      </c>
      <c r="H95" s="5">
        <f>G95</f>
        <v>-46438.50899953433</v>
      </c>
      <c r="I95" s="5">
        <f>H95</f>
        <v>-46438.50899953433</v>
      </c>
      <c r="J95" s="5">
        <f>I95</f>
        <v>-46438.50899953433</v>
      </c>
      <c r="K95" s="5">
        <f>J95</f>
        <v>-46438.50899953433</v>
      </c>
      <c r="L95" s="5">
        <f>K95</f>
        <v>-46438.50899953433</v>
      </c>
      <c r="M95" s="5">
        <f>L95</f>
        <v>-46438.50899953433</v>
      </c>
      <c r="N95" s="5">
        <f>M95</f>
        <v>-46438.50899953433</v>
      </c>
      <c r="O95" s="5">
        <f>N95</f>
        <v>-46438.50899953433</v>
      </c>
      <c r="P95" s="5">
        <f>O95</f>
        <v>-46438.50899953433</v>
      </c>
      <c r="Q95" s="5">
        <f>P95</f>
        <v>-46438.50899953433</v>
      </c>
      <c r="R95" s="5">
        <f>Q95</f>
        <v>-46438.50899953433</v>
      </c>
      <c r="S95" s="5">
        <f>R95</f>
        <v>-46438.50899953433</v>
      </c>
      <c r="T95" s="5">
        <f>S95</f>
        <v>-46438.50899953433</v>
      </c>
      <c r="U95" s="5">
        <f>T95</f>
        <v>-46438.50899953433</v>
      </c>
      <c r="V95" s="5">
        <f>U95</f>
        <v>-46438.50899953433</v>
      </c>
      <c r="W95" s="5">
        <f>V95</f>
        <v>-46438.50899953433</v>
      </c>
      <c r="X95" s="5">
        <f>W95</f>
        <v>-46438.50899953433</v>
      </c>
      <c r="Y95" s="5">
        <f>X95</f>
        <v>-46438.50899953433</v>
      </c>
      <c r="Z95" s="5">
        <f>Y95</f>
        <v>-46438.50899953433</v>
      </c>
      <c r="AA95" s="5">
        <f>Z95</f>
        <v>-46438.50899953433</v>
      </c>
      <c r="AB95" s="5">
        <f>AA95</f>
        <v>-46438.50899953433</v>
      </c>
      <c r="AC95" s="5">
        <f>AB95</f>
        <v>-46438.50899953433</v>
      </c>
      <c r="AD95" s="5">
        <f>AC95</f>
        <v>-46438.50899953433</v>
      </c>
    </row>
    <row r="96" spans="2:30" ht="14.7" x14ac:dyDescent="0.4">
      <c r="B96" t="s">
        <v>70</v>
      </c>
      <c r="F96" s="5">
        <f>-F91*$D$87</f>
        <v>-35618.400000000001</v>
      </c>
      <c r="G96" s="5">
        <f>-G91*$D$87</f>
        <v>-34969.193460027942</v>
      </c>
      <c r="H96" s="5">
        <f>-H91*$D$87</f>
        <v>-34281.034527657561</v>
      </c>
      <c r="I96" s="5">
        <f>-I91*$D$87</f>
        <v>-33551.586059344954</v>
      </c>
      <c r="J96" s="5">
        <f>-J91*$D$87</f>
        <v>-32778.370682933593</v>
      </c>
      <c r="K96" s="5">
        <f>-K91*$D$87</f>
        <v>-31958.762383937552</v>
      </c>
      <c r="L96" s="5">
        <f>-L91*$D$87</f>
        <v>-31089.977587001744</v>
      </c>
      <c r="M96" s="5">
        <f>-M91*$D$87</f>
        <v>-30169.065702249787</v>
      </c>
      <c r="N96" s="5">
        <f>-N91*$D$87</f>
        <v>-29192.899104412718</v>
      </c>
      <c r="O96" s="5">
        <f>-O91*$D$87</f>
        <v>-28158.162510705421</v>
      </c>
      <c r="P96" s="5">
        <f>-P91*$D$87</f>
        <v>-27061.341721375687</v>
      </c>
      <c r="Q96" s="5">
        <f>-Q91*$D$87</f>
        <v>-25898.711684686168</v>
      </c>
      <c r="R96" s="5">
        <f>-R91*$D$87</f>
        <v>-24666.323845795279</v>
      </c>
      <c r="S96" s="5">
        <f>-S91*$D$87</f>
        <v>-23359.992736570934</v>
      </c>
      <c r="T96" s="5">
        <f>-T91*$D$87</f>
        <v>-21975.281760793128</v>
      </c>
      <c r="U96" s="5">
        <f>-U91*$D$87</f>
        <v>-20507.488126468659</v>
      </c>
      <c r="V96" s="5">
        <f>-V91*$D$87</f>
        <v>-18951.626874084719</v>
      </c>
      <c r="W96" s="5">
        <f>-W91*$D$87</f>
        <v>-17302.413946557743</v>
      </c>
      <c r="X96" s="5">
        <f>-X91*$D$87</f>
        <v>-15554.248243379147</v>
      </c>
      <c r="Y96" s="5">
        <f>-Y91*$D$87</f>
        <v>-13701.192598009835</v>
      </c>
      <c r="Z96" s="5">
        <f>-Z91*$D$87</f>
        <v>-11736.953613918366</v>
      </c>
      <c r="AA96" s="5">
        <f>-AA91*$D$87</f>
        <v>-9654.8602907814075</v>
      </c>
      <c r="AB96" s="5">
        <f>-AB91*$D$87</f>
        <v>-7447.8413682562314</v>
      </c>
      <c r="AC96" s="5">
        <f>-AC91*$D$87</f>
        <v>-5108.401310379546</v>
      </c>
      <c r="AD96" s="5">
        <f>-AD91*$D$87</f>
        <v>-2628.5948490302594</v>
      </c>
    </row>
    <row r="97" spans="2:30" ht="14.7" x14ac:dyDescent="0.4">
      <c r="B97" t="s">
        <v>71</v>
      </c>
      <c r="F97" s="5">
        <f>F95-F96</f>
        <v>-10820.108999534328</v>
      </c>
      <c r="G97" s="5">
        <f>G95-G96</f>
        <v>-11469.315539506388</v>
      </c>
      <c r="H97" s="5">
        <f>H95-H96</f>
        <v>-12157.474471876769</v>
      </c>
      <c r="I97" s="5">
        <f>I95-I96</f>
        <v>-12886.922940189375</v>
      </c>
      <c r="J97" s="5">
        <f>J95-J96</f>
        <v>-13660.138316600736</v>
      </c>
      <c r="K97" s="5">
        <f>K95-K96</f>
        <v>-14479.746615596778</v>
      </c>
      <c r="L97" s="5">
        <f>L95-L96</f>
        <v>-15348.531412532586</v>
      </c>
      <c r="M97" s="5">
        <f>M95-M96</f>
        <v>-16269.443297284542</v>
      </c>
      <c r="N97" s="5">
        <f>N95-N96</f>
        <v>-17245.609895121612</v>
      </c>
      <c r="O97" s="5">
        <f>O95-O96</f>
        <v>-18280.346488828909</v>
      </c>
      <c r="P97" s="5">
        <f>P95-P96</f>
        <v>-19377.167278158642</v>
      </c>
      <c r="Q97" s="5">
        <f>Q95-Q96</f>
        <v>-20539.797314848161</v>
      </c>
      <c r="R97" s="5">
        <f>R95-R96</f>
        <v>-21772.18515373905</v>
      </c>
      <c r="S97" s="5">
        <f>S95-S96</f>
        <v>-23078.516262963396</v>
      </c>
      <c r="T97" s="5">
        <f>T95-T96</f>
        <v>-24463.227238741201</v>
      </c>
      <c r="U97" s="5">
        <f>U95-U96</f>
        <v>-25931.02087306567</v>
      </c>
      <c r="V97" s="5">
        <f>V95-V96</f>
        <v>-27486.882125449611</v>
      </c>
      <c r="W97" s="5">
        <f>W95-W96</f>
        <v>-29136.095052976587</v>
      </c>
      <c r="X97" s="5">
        <f>X95-X96</f>
        <v>-30884.260756155185</v>
      </c>
      <c r="Y97" s="5">
        <f>Y95-Y96</f>
        <v>-32737.316401524495</v>
      </c>
      <c r="Z97" s="5">
        <f>Z95-Z96</f>
        <v>-34701.555385615968</v>
      </c>
      <c r="AA97" s="5">
        <f>AA95-AA96</f>
        <v>-36783.648708752924</v>
      </c>
      <c r="AB97" s="5">
        <f>AB95-AB96</f>
        <v>-38990.667631278098</v>
      </c>
      <c r="AC97" s="5">
        <f>AC95-AC96</f>
        <v>-41330.107689154785</v>
      </c>
      <c r="AD97" s="5">
        <f>AD95-AD96</f>
        <v>-43809.914150504068</v>
      </c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7C6D3-700D-6348-9B5A-10F769BF9540}">
  <dimension ref="B2:AI97"/>
  <sheetViews>
    <sheetView showGridLines="0" topLeftCell="A4" zoomScale="145" zoomScaleNormal="145" workbookViewId="0">
      <selection activeCell="E35" sqref="E35"/>
    </sheetView>
  </sheetViews>
  <sheetFormatPr defaultColWidth="8.84375" defaultRowHeight="15" x14ac:dyDescent="0.4"/>
  <cols>
    <col min="1" max="1" width="2.4609375" customWidth="1"/>
    <col min="2" max="2" width="10.4609375" bestFit="1" customWidth="1"/>
    <col min="3" max="3" width="11.69140625" style="2" customWidth="1"/>
    <col min="4" max="4" width="13.4609375" style="2" customWidth="1"/>
    <col min="5" max="5" width="11.84375" customWidth="1"/>
    <col min="6" max="6" width="12.69140625" bestFit="1" customWidth="1"/>
    <col min="7" max="26" width="12.3046875" customWidth="1"/>
    <col min="27" max="34" width="10.3046875" bestFit="1" customWidth="1"/>
    <col min="35" max="35" width="9.15234375" bestFit="1" customWidth="1"/>
  </cols>
  <sheetData>
    <row r="2" spans="2:26" ht="20.6" x14ac:dyDescent="0.55000000000000004">
      <c r="B2" s="20" t="s">
        <v>219</v>
      </c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2:26" ht="14.6" x14ac:dyDescent="0.4">
      <c r="B3" s="14" t="s">
        <v>0</v>
      </c>
    </row>
    <row r="5" spans="2:26" ht="14.6" x14ac:dyDescent="0.4">
      <c r="B5" s="23" t="s">
        <v>1</v>
      </c>
      <c r="C5" s="24"/>
      <c r="D5" s="24"/>
      <c r="E5" s="25"/>
      <c r="G5" s="23" t="s">
        <v>2</v>
      </c>
      <c r="H5" s="24"/>
      <c r="I5" s="24"/>
      <c r="J5" s="25"/>
      <c r="L5" s="23" t="s">
        <v>3</v>
      </c>
      <c r="M5" s="24"/>
      <c r="N5" s="24"/>
      <c r="O5" s="25"/>
    </row>
    <row r="6" spans="2:26" ht="14.6" x14ac:dyDescent="0.4">
      <c r="B6" t="s">
        <v>4</v>
      </c>
      <c r="D6" s="2" t="s">
        <v>210</v>
      </c>
      <c r="E6" s="128">
        <v>57.2</v>
      </c>
      <c r="G6" t="s">
        <v>6</v>
      </c>
      <c r="H6" s="2"/>
      <c r="I6" s="2" t="s">
        <v>7</v>
      </c>
      <c r="J6" s="28">
        <v>2.75</v>
      </c>
      <c r="L6" s="51" t="s">
        <v>8</v>
      </c>
      <c r="M6" s="52"/>
      <c r="N6" s="52"/>
      <c r="O6" s="53">
        <f>E56</f>
        <v>0.11401822729864586</v>
      </c>
    </row>
    <row r="7" spans="2:26" ht="14.6" x14ac:dyDescent="0.4">
      <c r="B7" t="s">
        <v>9</v>
      </c>
      <c r="D7" s="2" t="s">
        <v>10</v>
      </c>
      <c r="E7" s="60">
        <v>1337.4</v>
      </c>
      <c r="F7" s="129">
        <v>1595</v>
      </c>
      <c r="G7" t="s">
        <v>6</v>
      </c>
      <c r="I7" s="2" t="s">
        <v>11</v>
      </c>
      <c r="J7" s="7">
        <f>J6*E6*1000</f>
        <v>157300</v>
      </c>
      <c r="L7" s="57"/>
      <c r="M7" s="33"/>
      <c r="N7" s="33"/>
      <c r="O7" s="59"/>
    </row>
    <row r="8" spans="2:26" ht="14.6" x14ac:dyDescent="0.4">
      <c r="B8" t="s">
        <v>12</v>
      </c>
      <c r="D8" s="2" t="s">
        <v>13</v>
      </c>
      <c r="E8" s="27">
        <v>2.5000000000000001E-3</v>
      </c>
      <c r="G8" t="s">
        <v>211</v>
      </c>
      <c r="I8" s="2" t="s">
        <v>15</v>
      </c>
      <c r="J8" s="26">
        <v>16.5</v>
      </c>
      <c r="L8" s="54" t="s">
        <v>16</v>
      </c>
      <c r="M8" s="55"/>
      <c r="N8" s="55"/>
      <c r="O8" s="56">
        <f>E58</f>
        <v>7</v>
      </c>
    </row>
    <row r="9" spans="2:26" ht="14.6" x14ac:dyDescent="0.4">
      <c r="B9" t="s">
        <v>72</v>
      </c>
      <c r="D9" s="2" t="s">
        <v>73</v>
      </c>
      <c r="E9" s="73">
        <v>25</v>
      </c>
      <c r="G9" t="s">
        <v>17</v>
      </c>
      <c r="I9" s="2" t="s">
        <v>15</v>
      </c>
      <c r="J9" s="26">
        <v>0</v>
      </c>
    </row>
    <row r="10" spans="2:26" ht="14.6" x14ac:dyDescent="0.4">
      <c r="G10" t="s">
        <v>19</v>
      </c>
      <c r="I10" s="2" t="s">
        <v>20</v>
      </c>
      <c r="J10" s="29">
        <v>0</v>
      </c>
    </row>
    <row r="11" spans="2:26" ht="14.6" x14ac:dyDescent="0.4">
      <c r="B11" s="23" t="s">
        <v>18</v>
      </c>
      <c r="C11" s="24"/>
      <c r="D11" s="24"/>
      <c r="E11" s="25"/>
      <c r="G11" t="s">
        <v>21</v>
      </c>
      <c r="I11" s="2" t="s">
        <v>22</v>
      </c>
      <c r="J11" s="27">
        <v>0.02</v>
      </c>
      <c r="L11" s="23" t="s">
        <v>74</v>
      </c>
      <c r="M11" s="24"/>
      <c r="N11" s="24"/>
      <c r="O11" s="25"/>
    </row>
    <row r="12" spans="2:26" ht="14.6" x14ac:dyDescent="0.4">
      <c r="B12" t="s">
        <v>23</v>
      </c>
      <c r="D12" s="2" t="s">
        <v>24</v>
      </c>
      <c r="E12" s="28">
        <f>199.6+19.2</f>
        <v>218.79999999999998</v>
      </c>
      <c r="I12" s="30" t="s">
        <v>25</v>
      </c>
      <c r="L12" t="s">
        <v>75</v>
      </c>
      <c r="M12" s="2"/>
      <c r="N12" s="2" t="s">
        <v>5</v>
      </c>
      <c r="O12" s="71">
        <v>0</v>
      </c>
    </row>
    <row r="13" spans="2:26" ht="14.6" x14ac:dyDescent="0.4">
      <c r="B13" t="s">
        <v>26</v>
      </c>
      <c r="D13" s="2" t="s">
        <v>76</v>
      </c>
      <c r="E13" s="26">
        <v>225</v>
      </c>
      <c r="G13" s="23" t="s">
        <v>27</v>
      </c>
      <c r="H13" s="24"/>
      <c r="I13" s="24"/>
      <c r="J13" s="25"/>
      <c r="L13" t="s">
        <v>75</v>
      </c>
      <c r="N13" s="2" t="s">
        <v>77</v>
      </c>
      <c r="O13" s="71">
        <v>0</v>
      </c>
    </row>
    <row r="14" spans="2:26" ht="14.6" x14ac:dyDescent="0.4">
      <c r="B14" t="s">
        <v>28</v>
      </c>
      <c r="D14" s="2" t="s">
        <v>24</v>
      </c>
      <c r="E14" s="26">
        <v>0</v>
      </c>
      <c r="G14" t="s">
        <v>29</v>
      </c>
      <c r="H14" s="2"/>
      <c r="I14" s="2" t="s">
        <v>30</v>
      </c>
      <c r="J14" s="46">
        <v>0.3</v>
      </c>
      <c r="L14" t="s">
        <v>6</v>
      </c>
      <c r="N14" s="2" t="s">
        <v>78</v>
      </c>
      <c r="O14" s="72">
        <v>445</v>
      </c>
    </row>
    <row r="15" spans="2:26" ht="14.6" x14ac:dyDescent="0.4">
      <c r="B15" s="22"/>
      <c r="C15" s="55"/>
      <c r="D15" s="21"/>
      <c r="E15" s="127"/>
      <c r="G15" t="s">
        <v>31</v>
      </c>
      <c r="H15" s="2"/>
      <c r="I15" s="2" t="s">
        <v>30</v>
      </c>
      <c r="J15" s="46">
        <v>1</v>
      </c>
      <c r="L15" t="s">
        <v>6</v>
      </c>
      <c r="N15" s="2" t="s">
        <v>11</v>
      </c>
      <c r="O15" s="74">
        <f>O12*O13*O14</f>
        <v>0</v>
      </c>
    </row>
    <row r="16" spans="2:26" ht="14.6" x14ac:dyDescent="0.4">
      <c r="E16" s="28"/>
      <c r="G16" t="s">
        <v>32</v>
      </c>
      <c r="H16" s="2"/>
      <c r="I16" s="2"/>
      <c r="J16" s="46">
        <v>0.35</v>
      </c>
      <c r="L16" t="s">
        <v>14</v>
      </c>
      <c r="N16" s="2" t="s">
        <v>15</v>
      </c>
      <c r="O16" s="73">
        <v>0</v>
      </c>
    </row>
    <row r="17" spans="2:35" ht="14.6" x14ac:dyDescent="0.4">
      <c r="C17"/>
      <c r="D17"/>
      <c r="I17" s="2"/>
      <c r="J17" s="70"/>
    </row>
    <row r="18" spans="2:35" ht="14.6" x14ac:dyDescent="0.4">
      <c r="E18" s="31"/>
    </row>
    <row r="19" spans="2:35" ht="14.6" x14ac:dyDescent="0.4">
      <c r="B19" s="23" t="s">
        <v>33</v>
      </c>
      <c r="C19" s="24"/>
      <c r="D19" s="24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</row>
    <row r="20" spans="2:35" ht="14.6" x14ac:dyDescent="0.4">
      <c r="E20" s="31"/>
    </row>
    <row r="21" spans="2:35" x14ac:dyDescent="0.4">
      <c r="B21" s="22" t="s">
        <v>34</v>
      </c>
      <c r="C21" s="21"/>
      <c r="D21" s="21"/>
      <c r="E21" s="21">
        <v>0</v>
      </c>
      <c r="F21" s="21">
        <v>1</v>
      </c>
      <c r="G21" s="21">
        <f>+F21+1</f>
        <v>2</v>
      </c>
      <c r="H21" s="21">
        <f>+G21+1</f>
        <v>3</v>
      </c>
      <c r="I21" s="21">
        <f>+H21+1</f>
        <v>4</v>
      </c>
      <c r="J21" s="21">
        <f>+I21+1</f>
        <v>5</v>
      </c>
      <c r="K21" s="21">
        <f>+J21+1</f>
        <v>6</v>
      </c>
      <c r="L21" s="21">
        <f>+K21+1</f>
        <v>7</v>
      </c>
      <c r="M21" s="21">
        <f>+L21+1</f>
        <v>8</v>
      </c>
      <c r="N21" s="21">
        <f>+M21+1</f>
        <v>9</v>
      </c>
      <c r="O21" s="21">
        <f>+N21+1</f>
        <v>10</v>
      </c>
      <c r="P21" s="21">
        <f>+O21+1</f>
        <v>11</v>
      </c>
      <c r="Q21" s="21">
        <f>+P21+1</f>
        <v>12</v>
      </c>
      <c r="R21" s="21">
        <f>+Q21+1</f>
        <v>13</v>
      </c>
      <c r="S21" s="21">
        <f>+R21+1</f>
        <v>14</v>
      </c>
      <c r="T21" s="21">
        <f>+S21+1</f>
        <v>15</v>
      </c>
      <c r="U21" s="21">
        <f>+T21+1</f>
        <v>16</v>
      </c>
      <c r="V21" s="21">
        <f>+U21+1</f>
        <v>17</v>
      </c>
      <c r="W21" s="21">
        <f>+V21+1</f>
        <v>18</v>
      </c>
      <c r="X21" s="21">
        <f>+W21+1</f>
        <v>19</v>
      </c>
      <c r="Y21" s="21">
        <f>+X21+1</f>
        <v>20</v>
      </c>
      <c r="Z21" s="21">
        <f>+Y21+1</f>
        <v>21</v>
      </c>
      <c r="AA21" s="21">
        <f>+Z21+1</f>
        <v>22</v>
      </c>
      <c r="AB21" s="21">
        <f>+AA21+1</f>
        <v>23</v>
      </c>
      <c r="AC21" s="21">
        <f>+AB21+1</f>
        <v>24</v>
      </c>
      <c r="AD21" s="21">
        <f>+AC21+1</f>
        <v>25</v>
      </c>
      <c r="AE21" s="21"/>
      <c r="AF21" s="21"/>
      <c r="AG21" s="21"/>
      <c r="AH21" s="21"/>
      <c r="AI21" s="21"/>
    </row>
    <row r="22" spans="2:35" x14ac:dyDescent="0.4">
      <c r="B22" t="s">
        <v>35</v>
      </c>
      <c r="E22" s="2"/>
      <c r="F22" s="3">
        <f>(1+$J$11)^(F21-1)</f>
        <v>1</v>
      </c>
      <c r="G22" s="3">
        <f>(1+$J$11)^(G21-1)</f>
        <v>1.02</v>
      </c>
      <c r="H22" s="3">
        <f>(1+$J$11)^(H21-1)</f>
        <v>1.0404</v>
      </c>
      <c r="I22" s="3">
        <f>(1+$J$11)^(I21-1)</f>
        <v>1.0612079999999999</v>
      </c>
      <c r="J22" s="3">
        <f>(1+$J$11)^(J21-1)</f>
        <v>1.08243216</v>
      </c>
      <c r="K22" s="3">
        <f>(1+$J$11)^(K21-1)</f>
        <v>1.1040808032</v>
      </c>
      <c r="L22" s="3">
        <f>(1+$J$11)^(L21-1)</f>
        <v>1.1261624192640001</v>
      </c>
      <c r="M22" s="3">
        <f>(1+$J$11)^(M21-1)</f>
        <v>1.1486856676492798</v>
      </c>
      <c r="N22" s="3">
        <f>(1+$J$11)^(N21-1)</f>
        <v>1.1716593810022655</v>
      </c>
      <c r="O22" s="3">
        <f>(1+$J$11)^(O21-1)</f>
        <v>1.1950925686223108</v>
      </c>
      <c r="P22" s="3">
        <f>(1+$J$11)^(P21-1)</f>
        <v>1.2189944199947571</v>
      </c>
      <c r="Q22" s="3">
        <f>(1+$J$11)^(Q21-1)</f>
        <v>1.243374308394652</v>
      </c>
      <c r="R22" s="3">
        <f>(1+$J$11)^(R21-1)</f>
        <v>1.2682417945625453</v>
      </c>
      <c r="S22" s="3">
        <f>(1+$J$11)^(S21-1)</f>
        <v>1.2936066304537961</v>
      </c>
      <c r="T22" s="3">
        <f>(1+$J$11)^(T21-1)</f>
        <v>1.3194787630628722</v>
      </c>
      <c r="U22" s="3">
        <f>(1+$J$11)^(U21-1)</f>
        <v>1.3458683383241292</v>
      </c>
      <c r="V22" s="3">
        <f>(1+$J$11)^(V21-1)</f>
        <v>1.372785705090612</v>
      </c>
      <c r="W22" s="3">
        <f>(1+$J$11)^(W21-1)</f>
        <v>1.4002414191924244</v>
      </c>
      <c r="X22" s="3">
        <f>(1+$J$11)^(X21-1)</f>
        <v>1.4282462475762727</v>
      </c>
      <c r="Y22" s="3">
        <f>(1+$J$11)^(Y21-1)</f>
        <v>1.4568111725277981</v>
      </c>
      <c r="Z22" s="3">
        <f>(1+$J$11)^(Z21-1)</f>
        <v>1.4859473959783542</v>
      </c>
      <c r="AA22" s="3">
        <f>(1+$J$11)^(AA21-1)</f>
        <v>1.5156663438979212</v>
      </c>
      <c r="AB22" s="3">
        <f>(1+$J$11)^(AB21-1)</f>
        <v>1.5459796707758797</v>
      </c>
      <c r="AC22" s="3">
        <f>(1+$J$11)^(AC21-1)</f>
        <v>1.576899264191397</v>
      </c>
      <c r="AD22" s="3">
        <f>(1+$J$11)^(AD21-1)</f>
        <v>1.608437249475225</v>
      </c>
      <c r="AE22" s="3"/>
      <c r="AF22" s="3"/>
      <c r="AG22" s="3"/>
      <c r="AH22" s="3"/>
      <c r="AI22" s="3"/>
    </row>
    <row r="23" spans="2:35" x14ac:dyDescent="0.4">
      <c r="C23"/>
      <c r="E23" s="2"/>
    </row>
    <row r="24" spans="2:35" ht="14.6" x14ac:dyDescent="0.4">
      <c r="B24" s="32" t="s">
        <v>9</v>
      </c>
      <c r="C24" s="32"/>
      <c r="D24" s="21"/>
      <c r="E24" s="21"/>
      <c r="F24" s="22"/>
      <c r="G24" s="22"/>
      <c r="H24" s="22"/>
      <c r="I24" s="22"/>
      <c r="J24" s="22" t="s">
        <v>36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</row>
    <row r="25" spans="2:35" x14ac:dyDescent="0.4">
      <c r="B25" t="s">
        <v>4</v>
      </c>
      <c r="C25"/>
      <c r="D25" s="2" t="s">
        <v>5</v>
      </c>
      <c r="E25" s="2"/>
      <c r="F25" s="5">
        <f>+$E$6</f>
        <v>57.2</v>
      </c>
      <c r="G25">
        <f>+$E$6</f>
        <v>57.2</v>
      </c>
      <c r="H25">
        <f>+$E$6</f>
        <v>57.2</v>
      </c>
      <c r="I25">
        <f>+$E$6</f>
        <v>57.2</v>
      </c>
      <c r="J25">
        <f>+$E$6</f>
        <v>57.2</v>
      </c>
      <c r="K25">
        <f>+$E$6</f>
        <v>57.2</v>
      </c>
      <c r="L25">
        <f>+$E$6</f>
        <v>57.2</v>
      </c>
      <c r="M25">
        <f>+$E$6</f>
        <v>57.2</v>
      </c>
      <c r="N25">
        <f>+$E$6</f>
        <v>57.2</v>
      </c>
      <c r="O25">
        <f>+$E$6</f>
        <v>57.2</v>
      </c>
      <c r="P25">
        <f>+$E$6</f>
        <v>57.2</v>
      </c>
      <c r="Q25">
        <f>+$E$6</f>
        <v>57.2</v>
      </c>
      <c r="R25">
        <f>+$E$6</f>
        <v>57.2</v>
      </c>
      <c r="S25">
        <f>+$E$6</f>
        <v>57.2</v>
      </c>
      <c r="T25">
        <f>+$E$6</f>
        <v>57.2</v>
      </c>
      <c r="U25">
        <f>+$E$6</f>
        <v>57.2</v>
      </c>
      <c r="V25">
        <f>+$E$6</f>
        <v>57.2</v>
      </c>
      <c r="W25">
        <f>+$E$6</f>
        <v>57.2</v>
      </c>
      <c r="X25">
        <f>+$E$6</f>
        <v>57.2</v>
      </c>
      <c r="Y25">
        <f>+$E$6</f>
        <v>57.2</v>
      </c>
      <c r="Z25">
        <f>+$E$6</f>
        <v>57.2</v>
      </c>
      <c r="AA25">
        <f>+$E$6</f>
        <v>57.2</v>
      </c>
      <c r="AB25">
        <f>+$E$6</f>
        <v>57.2</v>
      </c>
      <c r="AC25">
        <f>+$E$6</f>
        <v>57.2</v>
      </c>
      <c r="AD25">
        <f>+$E$6</f>
        <v>57.2</v>
      </c>
    </row>
    <row r="26" spans="2:35" ht="14.6" x14ac:dyDescent="0.4">
      <c r="B26" t="s">
        <v>12</v>
      </c>
      <c r="C26"/>
      <c r="E26" s="2"/>
      <c r="F26" s="12">
        <v>0.98</v>
      </c>
      <c r="G26" s="3">
        <f>+F26*(1-$E$8)</f>
        <v>0.97755000000000003</v>
      </c>
      <c r="H26" s="3">
        <f>+G26*(1-$E$8)</f>
        <v>0.97510612500000005</v>
      </c>
      <c r="I26" s="3">
        <f>+H26*(1-$E$8)</f>
        <v>0.97266835968750009</v>
      </c>
      <c r="J26" s="3">
        <f>+I26*(1-$E$8)</f>
        <v>0.9702366887882814</v>
      </c>
      <c r="K26" s="3">
        <f>+J26*(1-$E$8)</f>
        <v>0.96781109706631074</v>
      </c>
      <c r="L26" s="3">
        <f>+K26*(1-$E$8)</f>
        <v>0.965391569323645</v>
      </c>
      <c r="M26" s="3">
        <f>+L26*(1-$E$8)</f>
        <v>0.962978090400336</v>
      </c>
      <c r="N26" s="3">
        <f>+M26*(1-$E$8)</f>
        <v>0.96057064517433521</v>
      </c>
      <c r="O26" s="3">
        <f>+N26*(1-$E$8)</f>
        <v>0.95816921856139947</v>
      </c>
      <c r="P26" s="3">
        <f>+O26*(1-$E$8)</f>
        <v>0.95577379551499597</v>
      </c>
      <c r="Q26" s="3">
        <f>+P26*(1-$E$8)</f>
        <v>0.95338436102620849</v>
      </c>
      <c r="R26" s="3">
        <f>+Q26*(1-$E$8)</f>
        <v>0.95100090012364302</v>
      </c>
      <c r="S26" s="3">
        <f>+R26*(1-$E$8)</f>
        <v>0.94862339787333394</v>
      </c>
      <c r="T26" s="3">
        <f>+S26*(1-$E$8)</f>
        <v>0.94625183937865065</v>
      </c>
      <c r="U26" s="3">
        <f>+T26*(1-$E$8)</f>
        <v>0.9438862097802041</v>
      </c>
      <c r="V26" s="3">
        <f>+U26*(1-$E$8)</f>
        <v>0.94152649425575363</v>
      </c>
      <c r="W26" s="3">
        <f>+V26*(1-$E$8)</f>
        <v>0.93917267802011428</v>
      </c>
      <c r="X26" s="3">
        <f>+W26*(1-$E$8)</f>
        <v>0.93682474632506407</v>
      </c>
      <c r="Y26" s="3">
        <f>+X26*(1-$E$8)</f>
        <v>0.93448268445925142</v>
      </c>
      <c r="Z26" s="3">
        <f>+Y26*(1-$E$8)</f>
        <v>0.93214647774810333</v>
      </c>
      <c r="AA26" s="3">
        <f>+Z26*(1-$E$8)</f>
        <v>0.92981611155373312</v>
      </c>
      <c r="AB26" s="3">
        <f>+AA26*(1-$E$8)</f>
        <v>0.92749157127484883</v>
      </c>
      <c r="AC26" s="3">
        <f>+AB26*(1-$E$8)</f>
        <v>0.92517284234666175</v>
      </c>
      <c r="AD26" s="3">
        <f>+AC26*(1-$E$8)</f>
        <v>0.92285991024079517</v>
      </c>
      <c r="AE26" s="3"/>
      <c r="AF26" s="3"/>
      <c r="AG26" s="3"/>
      <c r="AH26" s="3"/>
      <c r="AI26" s="3"/>
    </row>
    <row r="27" spans="2:35" ht="14.6" x14ac:dyDescent="0.4">
      <c r="B27" s="14" t="s">
        <v>9</v>
      </c>
      <c r="C27" s="14"/>
      <c r="D27" s="33" t="s">
        <v>37</v>
      </c>
      <c r="E27" s="34"/>
      <c r="F27" s="35">
        <f>+F$25*$E$7/1000*F26</f>
        <v>74.96929440000001</v>
      </c>
      <c r="G27" s="35">
        <f>+G$25*$E$7/1000*G26</f>
        <v>74.781871164000009</v>
      </c>
      <c r="H27" s="35">
        <f>+H$25*$E$7/1000*H26</f>
        <v>74.594916486090014</v>
      </c>
      <c r="I27" s="35">
        <f>+I$25*$E$7/1000*I26</f>
        <v>74.408429194874799</v>
      </c>
      <c r="J27" s="35">
        <f>+J$25*$E$7/1000*J26</f>
        <v>74.222408121887611</v>
      </c>
      <c r="K27" s="35">
        <f>+K$25*$E$7/1000*K26</f>
        <v>74.036852101582895</v>
      </c>
      <c r="L27" s="35">
        <f>+L$25*$E$7/1000*L26</f>
        <v>73.851759971328946</v>
      </c>
      <c r="M27" s="35">
        <f>+M$25*$E$7/1000*M26</f>
        <v>73.667130571400634</v>
      </c>
      <c r="N27" s="35">
        <f>+N$25*$E$7/1000*N26</f>
        <v>73.482962744972127</v>
      </c>
      <c r="O27" s="35">
        <f>+O$25*$E$7/1000*O26</f>
        <v>73.299255338109703</v>
      </c>
      <c r="P27" s="35">
        <f>+P$25*$E$7/1000*P26</f>
        <v>73.116007199764439</v>
      </c>
      <c r="Q27" s="35">
        <f>+Q$25*$E$7/1000*Q26</f>
        <v>72.933217181765016</v>
      </c>
      <c r="R27" s="35">
        <f>+R$25*$E$7/1000*R26</f>
        <v>72.750884138810619</v>
      </c>
      <c r="S27" s="35">
        <f>+S$25*$E$7/1000*S26</f>
        <v>72.569006928463594</v>
      </c>
      <c r="T27" s="35">
        <f>+T$25*$E$7/1000*T26</f>
        <v>72.387584411142441</v>
      </c>
      <c r="U27" s="35">
        <f>+U$25*$E$7/1000*U26</f>
        <v>72.206615450114583</v>
      </c>
      <c r="V27" s="35">
        <f>+V$25*$E$7/1000*V26</f>
        <v>72.026098911489299</v>
      </c>
      <c r="W27" s="35">
        <f>+W$25*$E$7/1000*W26</f>
        <v>71.84603366421058</v>
      </c>
      <c r="X27" s="35">
        <f>+X$25*$E$7/1000*X26</f>
        <v>71.666418580050063</v>
      </c>
      <c r="Y27" s="35">
        <f>+Y$25*$E$7/1000*Y26</f>
        <v>71.487252533599928</v>
      </c>
      <c r="Z27" s="35">
        <f>+Z$25*$E$7/1000*Z26</f>
        <v>71.308534402265934</v>
      </c>
      <c r="AA27" s="35">
        <f>+AA$25*$E$7/1000*AA26</f>
        <v>71.130263066260284</v>
      </c>
      <c r="AB27" s="35">
        <f>+AB$25*$E$7/1000*AB26</f>
        <v>70.952437408594633</v>
      </c>
      <c r="AC27" s="35">
        <f>+AC$25*$E$7/1000*AC26</f>
        <v>70.775056315073144</v>
      </c>
      <c r="AD27" s="35">
        <f>+AD$25*$E$7/1000*AD26</f>
        <v>70.598118674285473</v>
      </c>
      <c r="AE27" s="35"/>
      <c r="AF27" s="35"/>
      <c r="AG27" s="35"/>
      <c r="AH27" s="35"/>
      <c r="AI27" s="35"/>
    </row>
    <row r="28" spans="2:35" ht="14.6" x14ac:dyDescent="0.4">
      <c r="C28"/>
      <c r="E28" s="1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2:35" ht="14.6" x14ac:dyDescent="0.4">
      <c r="B29" s="32" t="s">
        <v>33</v>
      </c>
      <c r="C29" s="32"/>
      <c r="D29" s="21"/>
      <c r="E29" s="21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2:35" x14ac:dyDescent="0.4">
      <c r="C30"/>
      <c r="E30" s="2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</row>
    <row r="31" spans="2:35" x14ac:dyDescent="0.4">
      <c r="C31"/>
      <c r="E31" s="2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2:35" x14ac:dyDescent="0.4">
      <c r="B32" t="s">
        <v>79</v>
      </c>
      <c r="D32" s="2" t="s">
        <v>76</v>
      </c>
      <c r="E32" s="2">
        <f>E13</f>
        <v>225</v>
      </c>
      <c r="F32" s="4">
        <f>$E$32*O12*0.8</f>
        <v>0</v>
      </c>
      <c r="G32" s="4">
        <f>F32</f>
        <v>0</v>
      </c>
      <c r="H32" s="4">
        <f>G32</f>
        <v>0</v>
      </c>
      <c r="I32" s="4">
        <f>H32</f>
        <v>0</v>
      </c>
      <c r="J32" s="4">
        <f>I32</f>
        <v>0</v>
      </c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</row>
    <row r="33" spans="2:35" x14ac:dyDescent="0.4">
      <c r="B33" t="s">
        <v>213</v>
      </c>
      <c r="D33" s="2" t="s">
        <v>24</v>
      </c>
      <c r="E33" s="2">
        <v>50</v>
      </c>
      <c r="F33" s="4"/>
      <c r="G33" s="4"/>
      <c r="H33" s="4"/>
      <c r="I33" s="4"/>
      <c r="J33" s="4"/>
      <c r="K33" s="4">
        <f>($O$12*2/1000*365)*$E$33*F22</f>
        <v>0</v>
      </c>
      <c r="L33" s="4">
        <f>($O$12*2/1000*365)*$E$33*G22</f>
        <v>0</v>
      </c>
      <c r="M33" s="4">
        <f>($O$12*2/1000*365)*$E$33*H22</f>
        <v>0</v>
      </c>
      <c r="N33" s="4">
        <f>($O$12*2/1000*365)*$E$33*I22</f>
        <v>0</v>
      </c>
      <c r="O33" s="4">
        <f>($O$12*2/1000*365)*$E$33*J22</f>
        <v>0</v>
      </c>
      <c r="P33" s="4">
        <f>($O$12*2/1000*365)*$E$33*K22</f>
        <v>0</v>
      </c>
      <c r="Q33" s="4">
        <f>($O$12*2/1000*365)*$E$33*L22</f>
        <v>0</v>
      </c>
      <c r="R33" s="4">
        <f>($O$12*2/1000*365)*$E$33*M22</f>
        <v>0</v>
      </c>
      <c r="S33" s="4">
        <f>($O$12*2/1000*365)*$E$33*N22</f>
        <v>0</v>
      </c>
      <c r="T33" s="4">
        <f>($O$12*2/1000*365)*$E$33*O22</f>
        <v>0</v>
      </c>
      <c r="U33" s="4">
        <f>($O$12*2/1000*365)*$E$33*P22</f>
        <v>0</v>
      </c>
      <c r="V33" s="4">
        <f>($O$12*2/1000*365)*$E$33*Q22</f>
        <v>0</v>
      </c>
      <c r="W33" s="4">
        <f>($O$12*2/1000*365)*$E$33*R22</f>
        <v>0</v>
      </c>
      <c r="X33" s="4">
        <f>($O$12*2/1000*365)*$E$33*S22</f>
        <v>0</v>
      </c>
      <c r="Y33" s="4">
        <f>($O$12*2/1000*365)*$E$33*T22</f>
        <v>0</v>
      </c>
      <c r="Z33" s="4">
        <f>($O$12*2/1000*365)*$E$33*U22</f>
        <v>0</v>
      </c>
      <c r="AA33" s="4">
        <f>($O$12*2/1000*365)*$E$33*V22</f>
        <v>0</v>
      </c>
      <c r="AB33" s="4">
        <f>($O$12*2/1000*365)*$E$33*W22</f>
        <v>0</v>
      </c>
      <c r="AC33" s="4">
        <f>($O$12*2/1000*365)*$E$33*X22</f>
        <v>0</v>
      </c>
      <c r="AD33" s="4">
        <f>($O$12*2/1000*365)*$E$33*Y22</f>
        <v>0</v>
      </c>
      <c r="AE33" s="36"/>
      <c r="AF33" s="36"/>
      <c r="AG33" s="36"/>
      <c r="AH33" s="36"/>
      <c r="AI33" s="36"/>
    </row>
    <row r="34" spans="2:35" x14ac:dyDescent="0.4">
      <c r="B34" t="s">
        <v>212</v>
      </c>
      <c r="D34" s="2" t="s">
        <v>24</v>
      </c>
      <c r="E34" s="61">
        <f>E12</f>
        <v>218.79999999999998</v>
      </c>
      <c r="F34" s="4"/>
      <c r="G34" s="4"/>
      <c r="H34" s="4"/>
      <c r="I34" s="4"/>
      <c r="J34" s="4"/>
      <c r="K34" s="4">
        <f>($O$12*2/1000*365)*$E$34*F22</f>
        <v>0</v>
      </c>
      <c r="L34" s="4">
        <f>($O$12*2/1000*365)*$E$34*G22</f>
        <v>0</v>
      </c>
      <c r="M34" s="4">
        <f>($O$12*2/1000*365)*$E$34*H22</f>
        <v>0</v>
      </c>
      <c r="N34" s="4">
        <f>($O$12*2/1000*365)*$E$34*I22</f>
        <v>0</v>
      </c>
      <c r="O34" s="4">
        <f>($O$12*2/1000*365)*$E$34*J22</f>
        <v>0</v>
      </c>
      <c r="P34" s="4">
        <f>($O$12*2/1000*365)*$E$34*K22</f>
        <v>0</v>
      </c>
      <c r="Q34" s="4">
        <f>($O$12*2/1000*365)*$E$34*L22</f>
        <v>0</v>
      </c>
      <c r="R34" s="4">
        <f>($O$12*2/1000*365)*$E$34*M22</f>
        <v>0</v>
      </c>
      <c r="S34" s="4">
        <f>($O$12*2/1000*365)*$E$34*N22</f>
        <v>0</v>
      </c>
      <c r="T34" s="4">
        <f>($O$12*2/1000*365)*$E$34*O22</f>
        <v>0</v>
      </c>
      <c r="U34" s="4">
        <f>($O$12*2/1000*365)*$E$34*P22</f>
        <v>0</v>
      </c>
      <c r="V34" s="4">
        <f>($O$12*2/1000*365)*$E$34*Q22</f>
        <v>0</v>
      </c>
      <c r="W34" s="4">
        <f>($O$12*2/1000*365)*$E$34*R22</f>
        <v>0</v>
      </c>
      <c r="X34" s="4">
        <f>($O$12*2/1000*365)*$E$34*S22</f>
        <v>0</v>
      </c>
      <c r="Y34" s="4">
        <f>($O$12*2/1000*365)*$E$34*T22</f>
        <v>0</v>
      </c>
      <c r="Z34" s="4">
        <f>($O$12*2/1000*365)*$E$34*U22</f>
        <v>0</v>
      </c>
      <c r="AA34" s="4">
        <f>($O$12*2/1000*365)*$E$34*V22</f>
        <v>0</v>
      </c>
      <c r="AB34" s="4">
        <f>($O$12*2/1000*365)*$E$34*W22</f>
        <v>0</v>
      </c>
      <c r="AC34" s="4">
        <f>($O$12*2/1000*365)*$E$34*X22</f>
        <v>0</v>
      </c>
      <c r="AD34" s="4">
        <f>($O$12*2/1000*365)*$E$34*Y22</f>
        <v>0</v>
      </c>
      <c r="AE34" s="4"/>
      <c r="AF34" s="4"/>
      <c r="AG34" s="4"/>
      <c r="AH34" s="4"/>
      <c r="AI34" s="4"/>
    </row>
    <row r="35" spans="2:35" x14ac:dyDescent="0.4">
      <c r="B35" t="s">
        <v>80</v>
      </c>
      <c r="C35"/>
      <c r="D35" s="2" t="s">
        <v>24</v>
      </c>
      <c r="E35" s="61">
        <f>E12</f>
        <v>218.79999999999998</v>
      </c>
      <c r="F35" s="4">
        <f>$E$35*(F27-($O$12*$O$13/1000*365))</f>
        <v>16403.281614719999</v>
      </c>
      <c r="G35" s="4">
        <f>$E$35*(G27-($O$12*$O$13/1000*365))</f>
        <v>16362.273410683201</v>
      </c>
      <c r="H35" s="4">
        <f>$E$35*(H27-($O$12*$O$13/1000*365))</f>
        <v>16321.367727156494</v>
      </c>
      <c r="I35" s="4">
        <f>$E$35*(I27-($O$12*$O$13/1000*365))</f>
        <v>16280.564307838606</v>
      </c>
      <c r="J35" s="4">
        <f>$E$35*(J27-($O$12*$O$13/1000*365))</f>
        <v>16239.862897069008</v>
      </c>
      <c r="K35" s="4">
        <f>$E$35*(K27-($O$12*$O$13/1000*365))</f>
        <v>16199.263239826336</v>
      </c>
      <c r="L35" s="4">
        <f>$E$35*(L27-($O$12*$O$13/1000*365))</f>
        <v>16158.765081726771</v>
      </c>
      <c r="M35" s="4">
        <f>$E$35*(M27-($O$12*$O$13/1000*365))</f>
        <v>16118.368169022457</v>
      </c>
      <c r="N35" s="4">
        <f>$E$35*(N27-($O$12*$O$13/1000*365))</f>
        <v>16078.072248599899</v>
      </c>
      <c r="O35" s="4">
        <f>$E$35*(O27-($O$12*$O$13/1000*365))</f>
        <v>16037.877067978401</v>
      </c>
      <c r="P35" s="4">
        <f>$E$35*(P27-($O$12*$O$13/1000*365))</f>
        <v>15997.782375308458</v>
      </c>
      <c r="Q35" s="4">
        <f>$E$35*(Q27-($O$12*$O$13/1000*365))</f>
        <v>15957.787919370185</v>
      </c>
      <c r="R35" s="4">
        <f>$E$35*(R27-($O$12*$O$13/1000*365))</f>
        <v>15917.893449571762</v>
      </c>
      <c r="S35" s="4">
        <f>$E$35*(S27-($O$12*$O$13/1000*365))</f>
        <v>15878.098715947834</v>
      </c>
      <c r="T35" s="4">
        <f>$E$35*(T27-($O$12*$O$13/1000*365))</f>
        <v>15838.403469157965</v>
      </c>
      <c r="U35" s="4">
        <f>$E$35*(U27-($O$12*$O$13/1000*365))</f>
        <v>15798.80746048507</v>
      </c>
      <c r="V35" s="4">
        <f>$E$35*(V27-($O$12*$O$13/1000*365))</f>
        <v>15759.310441833857</v>
      </c>
      <c r="W35" s="4">
        <f>$E$35*(W27-($O$12*$O$13/1000*365))</f>
        <v>15719.912165729274</v>
      </c>
      <c r="X35" s="4">
        <f>$E$35*(X27-($O$12*$O$13/1000*365))</f>
        <v>15680.612385314953</v>
      </c>
      <c r="Y35" s="4">
        <f>$E$35*(Y27-($O$12*$O$13/1000*365))</f>
        <v>15641.410854351663</v>
      </c>
      <c r="Z35" s="4">
        <f>$E$35*(Z27-($O$12*$O$13/1000*365))</f>
        <v>15602.307327215785</v>
      </c>
      <c r="AA35" s="4">
        <f>$E$35*(AA27-($O$12*$O$13/1000*365))</f>
        <v>15563.301558897749</v>
      </c>
      <c r="AB35" s="4">
        <f>$E$35*(AB27-($O$12*$O$13/1000*365))</f>
        <v>15524.393305000505</v>
      </c>
      <c r="AC35" s="4">
        <f>$E$35*(AC27-($O$12*$O$13/1000*365))</f>
        <v>15485.582321738002</v>
      </c>
      <c r="AD35" s="4">
        <f>$E$35*(AD27-($O$12*$O$13/1000*365))</f>
        <v>15446.86836593366</v>
      </c>
      <c r="AE35" s="13"/>
      <c r="AF35" s="13"/>
      <c r="AG35" s="13"/>
      <c r="AH35" s="13"/>
      <c r="AI35" s="13"/>
    </row>
    <row r="36" spans="2:35" ht="14.6" x14ac:dyDescent="0.4">
      <c r="B36" s="14" t="s">
        <v>38</v>
      </c>
      <c r="C36"/>
      <c r="E36" s="17"/>
      <c r="F36" s="80">
        <f>SUM(F32:F35)</f>
        <v>16403.281614719999</v>
      </c>
      <c r="G36" s="80">
        <f>SUM(G32:G35)</f>
        <v>16362.273410683201</v>
      </c>
      <c r="H36" s="80">
        <f>SUM(H32:H35)</f>
        <v>16321.367727156494</v>
      </c>
      <c r="I36" s="80">
        <f>SUM(I32:I35)</f>
        <v>16280.564307838606</v>
      </c>
      <c r="J36" s="80">
        <f>SUM(J32:J35)</f>
        <v>16239.862897069008</v>
      </c>
      <c r="K36" s="80">
        <f>SUM(K32:K35)</f>
        <v>16199.263239826336</v>
      </c>
      <c r="L36" s="80">
        <f>SUM(L32:L35)</f>
        <v>16158.765081726771</v>
      </c>
      <c r="M36" s="80">
        <f>SUM(M32:M35)</f>
        <v>16118.368169022457</v>
      </c>
      <c r="N36" s="80">
        <f>SUM(N32:N35)</f>
        <v>16078.072248599899</v>
      </c>
      <c r="O36" s="80">
        <f>SUM(O32:O35)</f>
        <v>16037.877067978401</v>
      </c>
      <c r="P36" s="80">
        <f>SUM(P32:P35)</f>
        <v>15997.782375308458</v>
      </c>
      <c r="Q36" s="80">
        <f>SUM(Q32:Q35)</f>
        <v>15957.787919370185</v>
      </c>
      <c r="R36" s="80">
        <f>SUM(R32:R35)</f>
        <v>15917.893449571762</v>
      </c>
      <c r="S36" s="80">
        <f>SUM(S32:S35)</f>
        <v>15878.098715947834</v>
      </c>
      <c r="T36" s="80">
        <f>SUM(T32:T35)</f>
        <v>15838.403469157965</v>
      </c>
      <c r="U36" s="80">
        <f>SUM(U32:U35)</f>
        <v>15798.80746048507</v>
      </c>
      <c r="V36" s="80">
        <f>SUM(V32:V35)</f>
        <v>15759.310441833857</v>
      </c>
      <c r="W36" s="80">
        <f>SUM(W32:W35)</f>
        <v>15719.912165729274</v>
      </c>
      <c r="X36" s="80">
        <f>SUM(X32:X35)</f>
        <v>15680.612385314953</v>
      </c>
      <c r="Y36" s="80">
        <f>SUM(Y32:Y35)</f>
        <v>15641.410854351663</v>
      </c>
      <c r="Z36" s="80">
        <f>SUM(Z32:Z35)</f>
        <v>15602.307327215785</v>
      </c>
      <c r="AA36" s="80">
        <f>SUM(AA32:AA35)</f>
        <v>15563.301558897749</v>
      </c>
      <c r="AB36" s="80">
        <f>SUM(AB32:AB35)</f>
        <v>15524.393305000505</v>
      </c>
      <c r="AC36" s="80">
        <f>SUM(AC32:AC35)</f>
        <v>15485.582321738002</v>
      </c>
      <c r="AD36" s="80">
        <f>SUM(AD32:AD35)</f>
        <v>15446.86836593366</v>
      </c>
      <c r="AE36" s="4"/>
      <c r="AF36" s="4"/>
      <c r="AG36" s="4"/>
      <c r="AH36" s="4"/>
      <c r="AI36" s="4"/>
    </row>
    <row r="37" spans="2:35" x14ac:dyDescent="0.4">
      <c r="E37" s="2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</row>
    <row r="38" spans="2:35" x14ac:dyDescent="0.4">
      <c r="B38" t="s">
        <v>81</v>
      </c>
      <c r="D38" s="2" t="s">
        <v>82</v>
      </c>
      <c r="E38" s="2"/>
      <c r="F38" s="4">
        <f>-SUM($J$8:$J$9)*F25*F22</f>
        <v>-943.80000000000007</v>
      </c>
      <c r="G38" s="4">
        <f>-SUM($J$8:$J$9)*G25*G22</f>
        <v>-962.67600000000004</v>
      </c>
      <c r="H38" s="4">
        <f>-SUM($J$8:$J$9)*H25*H22</f>
        <v>-981.92952000000002</v>
      </c>
      <c r="I38" s="4">
        <f>-SUM($J$8:$J$9)*I25*I22</f>
        <v>-1001.5681104</v>
      </c>
      <c r="J38" s="4">
        <f>-SUM($J$8:$J$9)*J25*J22</f>
        <v>-1021.599472608</v>
      </c>
      <c r="K38" s="4">
        <f>-SUM($J$8:$J$9)*K25*K22</f>
        <v>-1042.03146206016</v>
      </c>
      <c r="L38" s="4">
        <f>-SUM($J$8:$J$9)*L25*L22</f>
        <v>-1062.8720913013633</v>
      </c>
      <c r="M38" s="4">
        <f>-SUM($J$8:$J$9)*M25*M22</f>
        <v>-1084.1295331273905</v>
      </c>
      <c r="N38" s="4">
        <f>-SUM($J$8:$J$9)*N25*N22</f>
        <v>-1105.8121237899384</v>
      </c>
      <c r="O38" s="4">
        <f>-SUM($J$8:$J$9)*O25*O22</f>
        <v>-1127.9283662657369</v>
      </c>
      <c r="P38" s="4">
        <f>-SUM($J$8:$J$9)*P25*P22</f>
        <v>-1150.4869335910519</v>
      </c>
      <c r="Q38" s="4">
        <f>-SUM($J$8:$J$9)*Q25*Q22</f>
        <v>-1173.4966722628726</v>
      </c>
      <c r="R38" s="4">
        <f>-SUM($J$8:$J$9)*R25*R22</f>
        <v>-1196.9666057081304</v>
      </c>
      <c r="S38" s="4">
        <f>-SUM($J$8:$J$9)*S25*S22</f>
        <v>-1220.9059378222928</v>
      </c>
      <c r="T38" s="4">
        <f>-SUM($J$8:$J$9)*T25*T22</f>
        <v>-1245.3240565787389</v>
      </c>
      <c r="U38" s="4">
        <f>-SUM($J$8:$J$9)*U25*U22</f>
        <v>-1270.2305377103132</v>
      </c>
      <c r="V38" s="4">
        <f>-SUM($J$8:$J$9)*V25*V22</f>
        <v>-1295.6351484645197</v>
      </c>
      <c r="W38" s="4">
        <f>-SUM($J$8:$J$9)*W25*W22</f>
        <v>-1321.5478514338101</v>
      </c>
      <c r="X38" s="4">
        <f>-SUM($J$8:$J$9)*X25*X22</f>
        <v>-1347.9788084624863</v>
      </c>
      <c r="Y38" s="4">
        <f>-SUM($J$8:$J$9)*Y25*Y22</f>
        <v>-1374.938384631736</v>
      </c>
      <c r="Z38" s="4">
        <f>-SUM($J$8:$J$9)*Z25*Z22</f>
        <v>-1402.4371523243708</v>
      </c>
      <c r="AA38" s="4">
        <f>-SUM($J$8:$J$9)*AA25*AA22</f>
        <v>-1430.4858953708581</v>
      </c>
      <c r="AB38" s="4">
        <f>-SUM($J$8:$J$9)*AB25*AB22</f>
        <v>-1459.0956132782753</v>
      </c>
      <c r="AC38" s="4">
        <f>-SUM($J$8:$J$9)*AC25*AC22</f>
        <v>-1488.2775255438407</v>
      </c>
      <c r="AD38" s="4">
        <f>-SUM($J$8:$J$9)*AD25*AD22</f>
        <v>-1518.0430760547174</v>
      </c>
      <c r="AE38" s="4"/>
      <c r="AF38" s="4"/>
      <c r="AG38" s="4"/>
      <c r="AH38" s="4"/>
      <c r="AI38" s="4"/>
    </row>
    <row r="39" spans="2:35" x14ac:dyDescent="0.4">
      <c r="B39" t="s">
        <v>83</v>
      </c>
      <c r="D39" s="2" t="s">
        <v>84</v>
      </c>
      <c r="E39" s="2"/>
      <c r="F39" s="4">
        <f>-($O$16)*F25*F22</f>
        <v>0</v>
      </c>
      <c r="G39" s="4">
        <f>-($O$16)*G25*G22</f>
        <v>0</v>
      </c>
      <c r="H39" s="4">
        <f>-($O$16)*H25*H22</f>
        <v>0</v>
      </c>
      <c r="I39" s="4">
        <f>-($O$16)*I25*I22</f>
        <v>0</v>
      </c>
      <c r="J39" s="4">
        <f>-($O$16)*J25*J22</f>
        <v>0</v>
      </c>
      <c r="K39" s="4">
        <f>-($O$16)*K25*K22</f>
        <v>0</v>
      </c>
      <c r="L39" s="4">
        <f>-($O$16)*L25*L22</f>
        <v>0</v>
      </c>
      <c r="M39" s="4">
        <f>-($O$16)*M25*M22</f>
        <v>0</v>
      </c>
      <c r="N39" s="4">
        <f>-($O$16)*N25*N22</f>
        <v>0</v>
      </c>
      <c r="O39" s="4">
        <f>-($O$16)*O25*O22</f>
        <v>0</v>
      </c>
      <c r="P39" s="4">
        <f>-($O$16)*P25*P22</f>
        <v>0</v>
      </c>
      <c r="Q39" s="4">
        <f>-($O$16)*Q25*Q22</f>
        <v>0</v>
      </c>
      <c r="R39" s="4">
        <f>-($O$16)*R25*R22</f>
        <v>0</v>
      </c>
      <c r="S39" s="4">
        <f>-($O$16)*S25*S22</f>
        <v>0</v>
      </c>
      <c r="T39" s="4">
        <f>-($O$16)*T25*T22</f>
        <v>0</v>
      </c>
      <c r="U39" s="4">
        <f>-($O$16)*U25*U22</f>
        <v>0</v>
      </c>
      <c r="V39" s="4">
        <f>-($O$16)*V25*V22</f>
        <v>0</v>
      </c>
      <c r="W39" s="4">
        <f>-($O$16)*W25*W22</f>
        <v>0</v>
      </c>
      <c r="X39" s="4">
        <f>-($O$16)*X25*X22</f>
        <v>0</v>
      </c>
      <c r="Y39" s="4">
        <f>-($O$16)*Y25*Y22</f>
        <v>0</v>
      </c>
      <c r="Z39" s="4">
        <f>-($O$16)*Z25*Z22</f>
        <v>0</v>
      </c>
      <c r="AA39" s="4">
        <f>-($O$16)*AA25*AA22</f>
        <v>0</v>
      </c>
      <c r="AB39" s="4">
        <f>-($O$16)*AB25*AB22</f>
        <v>0</v>
      </c>
      <c r="AC39" s="4">
        <f>-($O$16)*AC25*AC22</f>
        <v>0</v>
      </c>
      <c r="AD39" s="4">
        <f>-($O$16)*AD25*AD22</f>
        <v>0</v>
      </c>
      <c r="AE39" s="13"/>
      <c r="AF39" s="13"/>
      <c r="AG39" s="13"/>
      <c r="AH39" s="13"/>
      <c r="AI39" s="13"/>
    </row>
    <row r="40" spans="2:35" ht="14.6" x14ac:dyDescent="0.4">
      <c r="B40" s="14" t="s">
        <v>39</v>
      </c>
      <c r="C40" s="33"/>
      <c r="D40" s="33"/>
      <c r="E40" s="43"/>
      <c r="F40" s="81">
        <f>SUM(F36:F39)</f>
        <v>15459.48161472</v>
      </c>
      <c r="G40" s="81">
        <f>SUM(G36:G39)</f>
        <v>15399.597410683202</v>
      </c>
      <c r="H40" s="81">
        <f>SUM(H36:H39)</f>
        <v>15339.438207156494</v>
      </c>
      <c r="I40" s="81">
        <f>SUM(I36:I39)</f>
        <v>15278.996197438606</v>
      </c>
      <c r="J40" s="81">
        <f>SUM(J36:J39)</f>
        <v>15218.263424461007</v>
      </c>
      <c r="K40" s="81">
        <f>SUM(K36:K39)</f>
        <v>15157.231777766176</v>
      </c>
      <c r="L40" s="81">
        <f>SUM(L36:L39)</f>
        <v>15095.892990425407</v>
      </c>
      <c r="M40" s="81">
        <f>SUM(M36:M39)</f>
        <v>15034.238635895066</v>
      </c>
      <c r="N40" s="81">
        <f>SUM(N36:N39)</f>
        <v>14972.260124809962</v>
      </c>
      <c r="O40" s="81">
        <f>SUM(O36:O39)</f>
        <v>14909.948701712665</v>
      </c>
      <c r="P40" s="81">
        <f>SUM(P36:P39)</f>
        <v>14847.295441717406</v>
      </c>
      <c r="Q40" s="81">
        <f>SUM(Q36:Q39)</f>
        <v>14784.291247107312</v>
      </c>
      <c r="R40" s="81">
        <f>SUM(R36:R39)</f>
        <v>14720.926843863632</v>
      </c>
      <c r="S40" s="81">
        <f>SUM(S36:S39)</f>
        <v>14657.19277812554</v>
      </c>
      <c r="T40" s="81">
        <f>SUM(T36:T39)</f>
        <v>14593.079412579227</v>
      </c>
      <c r="U40" s="81">
        <f>SUM(U36:U39)</f>
        <v>14528.576922774757</v>
      </c>
      <c r="V40" s="81">
        <f>SUM(V36:V39)</f>
        <v>14463.675293369337</v>
      </c>
      <c r="W40" s="81">
        <f>SUM(W36:W39)</f>
        <v>14398.364314295464</v>
      </c>
      <c r="X40" s="81">
        <f>SUM(X36:X39)</f>
        <v>14332.633576852466</v>
      </c>
      <c r="Y40" s="81">
        <f>SUM(Y36:Y39)</f>
        <v>14266.472469719927</v>
      </c>
      <c r="Z40" s="81">
        <f>SUM(Z36:Z39)</f>
        <v>14199.870174891414</v>
      </c>
      <c r="AA40" s="81">
        <f>SUM(AA36:AA39)</f>
        <v>14132.81566352689</v>
      </c>
      <c r="AB40" s="81">
        <f>SUM(AB36:AB39)</f>
        <v>14065.29769172223</v>
      </c>
      <c r="AC40" s="81">
        <f>SUM(AC36:AC39)</f>
        <v>13997.304796194161</v>
      </c>
      <c r="AD40" s="81">
        <f>SUM(AD36:AD39)</f>
        <v>13928.825289878943</v>
      </c>
      <c r="AE40" s="81"/>
      <c r="AF40" s="38"/>
      <c r="AG40" s="38"/>
      <c r="AH40" s="38"/>
      <c r="AI40" s="38"/>
    </row>
    <row r="41" spans="2:35" ht="14.6" x14ac:dyDescent="0.4">
      <c r="B41" s="14"/>
      <c r="C41" s="33"/>
      <c r="D41" s="33"/>
      <c r="E41" s="43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</row>
    <row r="42" spans="2:35" x14ac:dyDescent="0.4">
      <c r="B42" t="s">
        <v>40</v>
      </c>
      <c r="E42" s="10"/>
      <c r="F42" s="19">
        <f>+F64</f>
        <v>-26741</v>
      </c>
      <c r="G42" s="19">
        <f>+G64</f>
        <v>-42785.599999999999</v>
      </c>
      <c r="H42" s="19">
        <f>+H64</f>
        <v>-25671.360000000001</v>
      </c>
      <c r="I42" s="19">
        <f>+I64</f>
        <v>-15402.815999999999</v>
      </c>
      <c r="J42" s="19">
        <f>+J64</f>
        <v>-15402.815999999999</v>
      </c>
      <c r="K42" s="19">
        <f>+K64</f>
        <v>-7701.4079999999994</v>
      </c>
      <c r="L42" s="19">
        <f>+L64</f>
        <v>0</v>
      </c>
      <c r="M42" s="19">
        <f>+M64</f>
        <v>0</v>
      </c>
      <c r="N42" s="19">
        <f>+N64</f>
        <v>0</v>
      </c>
      <c r="O42" s="19">
        <f>+O64</f>
        <v>0</v>
      </c>
      <c r="P42" s="19">
        <f>+P64</f>
        <v>0</v>
      </c>
      <c r="Q42" s="19">
        <f>+Q64</f>
        <v>0</v>
      </c>
      <c r="R42" s="19">
        <f>+R64</f>
        <v>0</v>
      </c>
      <c r="S42" s="19">
        <f>+S64</f>
        <v>0</v>
      </c>
      <c r="T42" s="19">
        <f>+T64</f>
        <v>0</v>
      </c>
      <c r="U42" s="19">
        <f>+U64</f>
        <v>0</v>
      </c>
      <c r="V42" s="19">
        <f>+V64</f>
        <v>0</v>
      </c>
      <c r="W42" s="19">
        <f>+W64</f>
        <v>0</v>
      </c>
      <c r="X42" s="19">
        <f>+X64</f>
        <v>0</v>
      </c>
      <c r="Y42" s="19">
        <f>+Y64</f>
        <v>0</v>
      </c>
      <c r="Z42" s="19">
        <f>+Z64</f>
        <v>0</v>
      </c>
      <c r="AA42" s="19">
        <f>+AA64</f>
        <v>0</v>
      </c>
      <c r="AB42" s="19">
        <f>+AB64</f>
        <v>0</v>
      </c>
      <c r="AC42" s="19">
        <f>+AC64</f>
        <v>0</v>
      </c>
      <c r="AD42" s="19">
        <f>+AD64</f>
        <v>0</v>
      </c>
      <c r="AE42" s="19"/>
      <c r="AF42" s="19"/>
      <c r="AG42" s="19"/>
      <c r="AH42" s="19"/>
      <c r="AI42" s="19"/>
    </row>
    <row r="43" spans="2:35" ht="14.6" x14ac:dyDescent="0.4">
      <c r="B43" s="14" t="s">
        <v>41</v>
      </c>
      <c r="C43" s="33"/>
      <c r="D43" s="33"/>
      <c r="E43" s="33"/>
      <c r="F43" s="42">
        <f>SUM(F40:F42)</f>
        <v>-11281.51838528</v>
      </c>
      <c r="G43" s="42">
        <f>SUM(G40:G42)</f>
        <v>-27386.002589316799</v>
      </c>
      <c r="H43" s="42">
        <f>SUM(H40:H42)</f>
        <v>-10331.921792843506</v>
      </c>
      <c r="I43" s="42">
        <f>SUM(I40:I42)</f>
        <v>-123.81980256139286</v>
      </c>
      <c r="J43" s="42">
        <f>SUM(J40:J42)</f>
        <v>-184.55257553899173</v>
      </c>
      <c r="K43" s="42">
        <f>SUM(K40:K42)</f>
        <v>7455.8237777661761</v>
      </c>
      <c r="L43" s="42">
        <f>SUM(L40:L42)</f>
        <v>15095.892990425407</v>
      </c>
      <c r="M43" s="42">
        <f>SUM(M40:M42)</f>
        <v>15034.238635895066</v>
      </c>
      <c r="N43" s="42">
        <f>SUM(N40:N42)</f>
        <v>14972.260124809962</v>
      </c>
      <c r="O43" s="42">
        <f>SUM(O40:O42)</f>
        <v>14909.948701712665</v>
      </c>
      <c r="P43" s="42">
        <f>SUM(P40:P42)</f>
        <v>14847.295441717406</v>
      </c>
      <c r="Q43" s="42">
        <f>SUM(Q40:Q42)</f>
        <v>14784.291247107312</v>
      </c>
      <c r="R43" s="42">
        <f>SUM(R40:R42)</f>
        <v>14720.926843863632</v>
      </c>
      <c r="S43" s="42">
        <f>SUM(S40:S42)</f>
        <v>14657.19277812554</v>
      </c>
      <c r="T43" s="42">
        <f>SUM(T40:T42)</f>
        <v>14593.079412579227</v>
      </c>
      <c r="U43" s="42">
        <f>SUM(U40:U42)</f>
        <v>14528.576922774757</v>
      </c>
      <c r="V43" s="42">
        <f>SUM(V40:V42)</f>
        <v>14463.675293369337</v>
      </c>
      <c r="W43" s="42">
        <f>SUM(W40:W42)</f>
        <v>14398.364314295464</v>
      </c>
      <c r="X43" s="42">
        <f>SUM(X40:X42)</f>
        <v>14332.633576852466</v>
      </c>
      <c r="Y43" s="42">
        <f>SUM(Y40:Y42)</f>
        <v>14266.472469719927</v>
      </c>
      <c r="Z43" s="42">
        <f>SUM(Z40:Z42)</f>
        <v>14199.870174891414</v>
      </c>
      <c r="AA43" s="42">
        <f>SUM(AA40:AA42)</f>
        <v>14132.81566352689</v>
      </c>
      <c r="AB43" s="42">
        <f>SUM(AB40:AB42)</f>
        <v>14065.29769172223</v>
      </c>
      <c r="AC43" s="42">
        <f>SUM(AC40:AC42)</f>
        <v>13997.304796194161</v>
      </c>
      <c r="AD43" s="42">
        <f>SUM(AD40:AD42)</f>
        <v>13928.825289878943</v>
      </c>
      <c r="AE43" s="42"/>
      <c r="AF43" s="42"/>
      <c r="AG43" s="42"/>
      <c r="AH43" s="42"/>
      <c r="AI43" s="42"/>
    </row>
    <row r="44" spans="2:35" x14ac:dyDescent="0.4">
      <c r="E44" s="2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</row>
    <row r="45" spans="2:35" x14ac:dyDescent="0.4">
      <c r="B45" t="s">
        <v>42</v>
      </c>
      <c r="E45" s="47">
        <f>J16</f>
        <v>0.35</v>
      </c>
      <c r="F45" s="13">
        <f>-F43*$E$45</f>
        <v>3948.5314348479997</v>
      </c>
      <c r="G45" s="13">
        <f>-G43*$E$45</f>
        <v>9585.1009062608791</v>
      </c>
      <c r="H45" s="13">
        <f>-H43*$E$45</f>
        <v>3616.1726274952271</v>
      </c>
      <c r="I45" s="13">
        <f>-I43*$E$45</f>
        <v>43.336930896487502</v>
      </c>
      <c r="J45" s="13">
        <f>-J43*$E$45</f>
        <v>64.593401438647106</v>
      </c>
      <c r="K45" s="13">
        <f>-K43*$E$45</f>
        <v>-2609.5383222181613</v>
      </c>
      <c r="L45" s="13">
        <f>-L43*$E$45</f>
        <v>-5283.5625466488918</v>
      </c>
      <c r="M45" s="13">
        <f>-M43*$E$45</f>
        <v>-5261.9835225632733</v>
      </c>
      <c r="N45" s="13">
        <f>-N43*$E$45</f>
        <v>-5240.2910436834864</v>
      </c>
      <c r="O45" s="13">
        <f>-O43*$E$45</f>
        <v>-5218.4820455994322</v>
      </c>
      <c r="P45" s="13">
        <f>-P43*$E$45</f>
        <v>-5196.5534046010916</v>
      </c>
      <c r="Q45" s="13">
        <f>-Q43*$E$45</f>
        <v>-5174.5019364875589</v>
      </c>
      <c r="R45" s="13">
        <f>-R43*$E$45</f>
        <v>-5152.3243953522706</v>
      </c>
      <c r="S45" s="13">
        <f>-S43*$E$45</f>
        <v>-5130.0174723439386</v>
      </c>
      <c r="T45" s="13">
        <f>-T43*$E$45</f>
        <v>-5107.5777944027295</v>
      </c>
      <c r="U45" s="13">
        <f>-U43*$E$45</f>
        <v>-5085.0019229711643</v>
      </c>
      <c r="V45" s="13">
        <f>-V43*$E$45</f>
        <v>-5062.286352679268</v>
      </c>
      <c r="W45" s="13">
        <f>-W43*$E$45</f>
        <v>-5039.427510003412</v>
      </c>
      <c r="X45" s="13">
        <f>-X43*$E$45</f>
        <v>-5016.4217518983623</v>
      </c>
      <c r="Y45" s="13">
        <f>-Y43*$E$45</f>
        <v>-4993.2653644019738</v>
      </c>
      <c r="Z45" s="13">
        <f>-Z43*$E$45</f>
        <v>-4969.9545612119946</v>
      </c>
      <c r="AA45" s="13">
        <f>-AA43*$E$45</f>
        <v>-4946.4854822344114</v>
      </c>
      <c r="AB45" s="13">
        <f>-AB43*$E$45</f>
        <v>-4922.85419210278</v>
      </c>
      <c r="AC45" s="13">
        <f>-AC43*$E$45</f>
        <v>-4899.0566786679565</v>
      </c>
      <c r="AD45" s="13">
        <f>-AD43*$E$45</f>
        <v>-4875.08885145763</v>
      </c>
      <c r="AE45" s="13"/>
      <c r="AF45" s="13"/>
      <c r="AG45" s="13"/>
      <c r="AH45" s="13"/>
      <c r="AI45" s="13"/>
    </row>
    <row r="46" spans="2:35" ht="14.6" x14ac:dyDescent="0.4">
      <c r="B46" s="14" t="s">
        <v>43</v>
      </c>
      <c r="C46" s="33"/>
      <c r="D46" s="33"/>
      <c r="E46" s="33"/>
      <c r="F46" s="38">
        <f>+F40+F45</f>
        <v>19408.013049567999</v>
      </c>
      <c r="G46" s="38">
        <f>+G40+G45</f>
        <v>24984.698316944079</v>
      </c>
      <c r="H46" s="38">
        <f>+H40+H45</f>
        <v>18955.610834651721</v>
      </c>
      <c r="I46" s="38">
        <f>+I40+I45</f>
        <v>15322.333128335093</v>
      </c>
      <c r="J46" s="38">
        <f>+J40+J45</f>
        <v>15282.856825899655</v>
      </c>
      <c r="K46" s="38">
        <f>+K40+K45</f>
        <v>12547.693455548015</v>
      </c>
      <c r="L46" s="38">
        <f>+L40+L45</f>
        <v>9812.3304437765146</v>
      </c>
      <c r="M46" s="38">
        <f>+M40+M45</f>
        <v>9772.2551133317938</v>
      </c>
      <c r="N46" s="38">
        <f>+N40+N45</f>
        <v>9731.9690811264754</v>
      </c>
      <c r="O46" s="38">
        <f>+O40+O45</f>
        <v>9691.4666561132326</v>
      </c>
      <c r="P46" s="38">
        <f>+P40+P45</f>
        <v>9650.7420371163134</v>
      </c>
      <c r="Q46" s="38">
        <f>+Q40+Q45</f>
        <v>9609.7893106197535</v>
      </c>
      <c r="R46" s="38">
        <f>+R40+R45</f>
        <v>9568.6024485113612</v>
      </c>
      <c r="S46" s="38">
        <f>+S40+S45</f>
        <v>9527.1753057816022</v>
      </c>
      <c r="T46" s="38">
        <f>+T40+T45</f>
        <v>9485.5016181764986</v>
      </c>
      <c r="U46" s="38">
        <f>+U40+U45</f>
        <v>9443.5749998035935</v>
      </c>
      <c r="V46" s="38">
        <f>+V40+V45</f>
        <v>9401.3889406900689</v>
      </c>
      <c r="W46" s="38">
        <f>+W40+W45</f>
        <v>9358.9368042920523</v>
      </c>
      <c r="X46" s="38">
        <f>+X40+X45</f>
        <v>9316.2118249541036</v>
      </c>
      <c r="Y46" s="38">
        <f>+Y40+Y45</f>
        <v>9273.2071053179534</v>
      </c>
      <c r="Z46" s="38">
        <f>+Z40+Z45</f>
        <v>9229.915613679419</v>
      </c>
      <c r="AA46" s="38">
        <f>+AA40+AA45</f>
        <v>9186.3301812924783</v>
      </c>
      <c r="AB46" s="38">
        <f>+AB40+AB45</f>
        <v>9142.4434996194504</v>
      </c>
      <c r="AC46" s="38">
        <f>+AC40+AC45</f>
        <v>9098.2481175262037</v>
      </c>
      <c r="AD46" s="38">
        <f>+AD40+AD45</f>
        <v>9053.7364384213142</v>
      </c>
      <c r="AE46" s="38"/>
      <c r="AF46" s="38"/>
      <c r="AG46" s="38"/>
      <c r="AH46" s="38"/>
      <c r="AI46" s="38"/>
    </row>
    <row r="47" spans="2:35" x14ac:dyDescent="0.4">
      <c r="E47" s="6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</row>
    <row r="48" spans="2:35" ht="14.6" x14ac:dyDescent="0.4">
      <c r="B48" s="23" t="s">
        <v>3</v>
      </c>
      <c r="C48" s="24"/>
      <c r="D48" s="24"/>
      <c r="E48" s="24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</row>
    <row r="49" spans="2:35" x14ac:dyDescent="0.4">
      <c r="E49" s="6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</row>
    <row r="50" spans="2:35" ht="14.6" x14ac:dyDescent="0.4">
      <c r="B50" s="14" t="s">
        <v>44</v>
      </c>
      <c r="E50" s="10">
        <f>-(J7+O15)</f>
        <v>-157300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</row>
    <row r="51" spans="2:35" x14ac:dyDescent="0.4">
      <c r="B51" t="s">
        <v>45</v>
      </c>
      <c r="E51" s="10"/>
      <c r="F51" s="4">
        <f>+E50*-$J$14*$J$15</f>
        <v>47190</v>
      </c>
    </row>
    <row r="52" spans="2:35" x14ac:dyDescent="0.4">
      <c r="B52" t="s">
        <v>43</v>
      </c>
      <c r="E52" s="11"/>
      <c r="F52" s="19">
        <f>+F46</f>
        <v>19408.013049567999</v>
      </c>
      <c r="G52" s="19">
        <f>+G46</f>
        <v>24984.698316944079</v>
      </c>
      <c r="H52" s="19">
        <f>+H46</f>
        <v>18955.610834651721</v>
      </c>
      <c r="I52" s="19">
        <f>+I46</f>
        <v>15322.333128335093</v>
      </c>
      <c r="J52" s="19">
        <f>+J46</f>
        <v>15282.856825899655</v>
      </c>
      <c r="K52" s="19">
        <f>+K46</f>
        <v>12547.693455548015</v>
      </c>
      <c r="L52" s="19">
        <f>+L46</f>
        <v>9812.3304437765146</v>
      </c>
      <c r="M52" s="19">
        <f>+M46</f>
        <v>9772.2551133317938</v>
      </c>
      <c r="N52" s="19">
        <f>+N46</f>
        <v>9731.9690811264754</v>
      </c>
      <c r="O52" s="19">
        <f>+O46</f>
        <v>9691.4666561132326</v>
      </c>
      <c r="P52" s="19">
        <f>+P46</f>
        <v>9650.7420371163134</v>
      </c>
      <c r="Q52" s="19">
        <f>+Q46</f>
        <v>9609.7893106197535</v>
      </c>
      <c r="R52" s="19">
        <f>+R46</f>
        <v>9568.6024485113612</v>
      </c>
      <c r="S52" s="19">
        <f>+S46</f>
        <v>9527.1753057816022</v>
      </c>
      <c r="T52" s="19">
        <f>+T46</f>
        <v>9485.5016181764986</v>
      </c>
      <c r="U52" s="19">
        <f>+U46</f>
        <v>9443.5749998035935</v>
      </c>
      <c r="V52" s="19">
        <f>+V46</f>
        <v>9401.3889406900689</v>
      </c>
      <c r="W52" s="19">
        <f>+W46</f>
        <v>9358.9368042920523</v>
      </c>
      <c r="X52" s="19">
        <f>+X46</f>
        <v>9316.2118249541036</v>
      </c>
      <c r="Y52" s="19">
        <f>+Y46</f>
        <v>9273.2071053179534</v>
      </c>
      <c r="Z52" s="19">
        <f>+Z46</f>
        <v>9229.915613679419</v>
      </c>
      <c r="AA52" s="19">
        <f>+AA46</f>
        <v>9186.3301812924783</v>
      </c>
      <c r="AB52" s="19">
        <f>+AB46</f>
        <v>9142.4434996194504</v>
      </c>
      <c r="AC52" s="19">
        <f>+AC46</f>
        <v>9098.2481175262037</v>
      </c>
      <c r="AD52" s="19">
        <f>+AD46</f>
        <v>9053.7364384213142</v>
      </c>
      <c r="AE52" s="19"/>
      <c r="AF52" s="19"/>
      <c r="AG52" s="19"/>
      <c r="AH52" s="19"/>
      <c r="AI52" s="19"/>
    </row>
    <row r="53" spans="2:35" ht="14.6" x14ac:dyDescent="0.4">
      <c r="B53" s="14" t="s">
        <v>46</v>
      </c>
      <c r="C53" s="33"/>
      <c r="D53" s="33"/>
      <c r="E53" s="42">
        <f>SUM(E50:E52)</f>
        <v>-157300</v>
      </c>
      <c r="F53" s="38">
        <f>SUM(F50:F52)</f>
        <v>66598.013049567991</v>
      </c>
      <c r="G53" s="38">
        <f>SUM(G50:G52)</f>
        <v>24984.698316944079</v>
      </c>
      <c r="H53" s="38">
        <f>SUM(H50:H52)</f>
        <v>18955.610834651721</v>
      </c>
      <c r="I53" s="38">
        <f>SUM(I50:I52)</f>
        <v>15322.333128335093</v>
      </c>
      <c r="J53" s="38">
        <f>SUM(J50:J52)</f>
        <v>15282.856825899655</v>
      </c>
      <c r="K53" s="38">
        <f>SUM(K50:K52)</f>
        <v>12547.693455548015</v>
      </c>
      <c r="L53" s="38">
        <f>SUM(L50:L52)</f>
        <v>9812.3304437765146</v>
      </c>
      <c r="M53" s="38">
        <f>SUM(M50:M52)</f>
        <v>9772.2551133317938</v>
      </c>
      <c r="N53" s="38">
        <f>SUM(N50:N52)</f>
        <v>9731.9690811264754</v>
      </c>
      <c r="O53" s="38">
        <f>SUM(O50:O52)</f>
        <v>9691.4666561132326</v>
      </c>
      <c r="P53" s="38">
        <f>SUM(P50:P52)</f>
        <v>9650.7420371163134</v>
      </c>
      <c r="Q53" s="38">
        <f>SUM(Q50:Q52)</f>
        <v>9609.7893106197535</v>
      </c>
      <c r="R53" s="38">
        <f>SUM(R50:R52)</f>
        <v>9568.6024485113612</v>
      </c>
      <c r="S53" s="38">
        <f>SUM(S50:S52)</f>
        <v>9527.1753057816022</v>
      </c>
      <c r="T53" s="38">
        <f>SUM(T50:T52)</f>
        <v>9485.5016181764986</v>
      </c>
      <c r="U53" s="38">
        <f>SUM(U50:U52)</f>
        <v>9443.5749998035935</v>
      </c>
      <c r="V53" s="38">
        <f>SUM(V50:V52)</f>
        <v>9401.3889406900689</v>
      </c>
      <c r="W53" s="38">
        <f>SUM(W50:W52)</f>
        <v>9358.9368042920523</v>
      </c>
      <c r="X53" s="38">
        <f>SUM(X50:X52)</f>
        <v>9316.2118249541036</v>
      </c>
      <c r="Y53" s="38">
        <f>SUM(Y50:Y52)</f>
        <v>9273.2071053179534</v>
      </c>
      <c r="Z53" s="38">
        <f>SUM(Z50:Z52)</f>
        <v>9229.915613679419</v>
      </c>
      <c r="AA53" s="38">
        <f>SUM(AA50:AA52)</f>
        <v>9186.3301812924783</v>
      </c>
      <c r="AB53" s="38">
        <f>SUM(AB50:AB52)</f>
        <v>9142.4434996194504</v>
      </c>
      <c r="AC53" s="38">
        <f>SUM(AC50:AC52)</f>
        <v>9098.2481175262037</v>
      </c>
      <c r="AD53" s="38">
        <f>SUM(AD50:AD52)</f>
        <v>9053.7364384213142</v>
      </c>
      <c r="AE53" s="38"/>
      <c r="AF53" s="38"/>
      <c r="AG53" s="38"/>
      <c r="AH53" s="38"/>
      <c r="AI53" s="38"/>
    </row>
    <row r="54" spans="2:35" ht="14.6" x14ac:dyDescent="0.4">
      <c r="B54" s="48" t="s">
        <v>47</v>
      </c>
      <c r="C54" s="49"/>
      <c r="D54" s="49"/>
      <c r="E54" s="58"/>
      <c r="F54" s="50">
        <f>+(SUM($E$53:F53)&lt;0)*1</f>
        <v>1</v>
      </c>
      <c r="G54" s="50">
        <f>+(SUM($E$53:G53)&lt;0)*1</f>
        <v>1</v>
      </c>
      <c r="H54" s="50">
        <f>+(SUM($E$53:H53)&lt;0)*1</f>
        <v>1</v>
      </c>
      <c r="I54" s="50">
        <f>+(SUM($E$53:I53)&lt;0)*1</f>
        <v>1</v>
      </c>
      <c r="J54" s="50">
        <f>+(SUM($E$53:J53)&lt;0)*1</f>
        <v>1</v>
      </c>
      <c r="K54" s="50">
        <f>+(SUM($E$53:K53)&lt;0)*1</f>
        <v>1</v>
      </c>
      <c r="L54" s="50">
        <f>+(SUM($E$53:L53)&lt;0)*1</f>
        <v>0</v>
      </c>
      <c r="M54" s="50">
        <f>+(SUM($E$53:M53)&lt;0)*1</f>
        <v>0</v>
      </c>
      <c r="N54" s="50">
        <f>+(SUM($E$53:N53)&lt;0)*1</f>
        <v>0</v>
      </c>
      <c r="O54" s="50">
        <f>+(SUM($E$53:O53)&lt;0)*1</f>
        <v>0</v>
      </c>
      <c r="P54" s="50">
        <f>+(SUM($E$53:P53)&lt;0)*1</f>
        <v>0</v>
      </c>
      <c r="Q54" s="50">
        <f>+(SUM($E$53:Q53)&lt;0)*1</f>
        <v>0</v>
      </c>
      <c r="R54" s="50">
        <f>+(SUM($E$53:R53)&lt;0)*1</f>
        <v>0</v>
      </c>
      <c r="S54" s="50">
        <f>+(SUM($E$53:S53)&lt;0)*1</f>
        <v>0</v>
      </c>
      <c r="T54" s="50">
        <f>+(SUM($E$53:T53)&lt;0)*1</f>
        <v>0</v>
      </c>
      <c r="U54" s="50">
        <f>+(SUM($E$53:U53)&lt;0)*1</f>
        <v>0</v>
      </c>
      <c r="V54" s="50">
        <f>+(SUM($E$53:V53)&lt;0)*1</f>
        <v>0</v>
      </c>
      <c r="W54" s="50">
        <f>+(SUM($E$53:W53)&lt;0)*1</f>
        <v>0</v>
      </c>
      <c r="X54" s="50">
        <f>+(SUM($E$53:X53)&lt;0)*1</f>
        <v>0</v>
      </c>
      <c r="Y54" s="50">
        <f>+(SUM($E$53:Y53)&lt;0)*1</f>
        <v>0</v>
      </c>
      <c r="Z54" s="50">
        <f>+(SUM($E$53:Z53)&lt;0)*1</f>
        <v>0</v>
      </c>
      <c r="AA54" s="50">
        <f>+(SUM($E$53:AA53)&lt;0)*1</f>
        <v>0</v>
      </c>
      <c r="AB54" s="50">
        <f>+(SUM($E$53:AB53)&lt;0)*1</f>
        <v>0</v>
      </c>
      <c r="AC54" s="50">
        <f>+(SUM($E$53:AC53)&lt;0)*1</f>
        <v>0</v>
      </c>
      <c r="AD54" s="50">
        <f>+(SUM($E$53:AD53)&lt;0)*1</f>
        <v>0</v>
      </c>
      <c r="AE54" s="50"/>
      <c r="AF54" s="50"/>
      <c r="AG54" s="50"/>
      <c r="AH54" s="50"/>
      <c r="AI54" s="50"/>
    </row>
    <row r="55" spans="2:35" ht="14.6" x14ac:dyDescent="0.4">
      <c r="B55" s="14"/>
      <c r="C55" s="33"/>
      <c r="D55" s="33"/>
      <c r="E55" s="42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</row>
    <row r="56" spans="2:35" ht="14.6" x14ac:dyDescent="0.4">
      <c r="B56" s="51" t="s">
        <v>48</v>
      </c>
      <c r="C56" s="52"/>
      <c r="D56" s="52"/>
      <c r="E56" s="53">
        <f>+IRR(E53:AI53)</f>
        <v>0.11401822729864586</v>
      </c>
    </row>
    <row r="57" spans="2:35" ht="14.6" x14ac:dyDescent="0.4">
      <c r="B57" s="57"/>
      <c r="C57" s="33"/>
      <c r="D57" s="33"/>
      <c r="E57" s="59"/>
    </row>
    <row r="58" spans="2:35" ht="14.6" x14ac:dyDescent="0.4">
      <c r="B58" s="54" t="s">
        <v>16</v>
      </c>
      <c r="C58" s="55"/>
      <c r="D58" s="55"/>
      <c r="E58" s="56">
        <f>+SUM(F54:AI54)+1</f>
        <v>7</v>
      </c>
    </row>
    <row r="59" spans="2:35" x14ac:dyDescent="0.4">
      <c r="E59" s="10"/>
    </row>
    <row r="60" spans="2:35" ht="14.6" x14ac:dyDescent="0.4">
      <c r="B60" s="23" t="s">
        <v>40</v>
      </c>
      <c r="C60" s="24"/>
      <c r="D60" s="24"/>
      <c r="E60" s="24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</row>
    <row r="61" spans="2:35" x14ac:dyDescent="0.4">
      <c r="E61" s="10"/>
    </row>
    <row r="62" spans="2:35" ht="14.6" x14ac:dyDescent="0.4">
      <c r="B62" s="32" t="s">
        <v>49</v>
      </c>
      <c r="C62" s="21"/>
      <c r="D62" s="21"/>
      <c r="E62" s="11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</row>
    <row r="63" spans="2:35" x14ac:dyDescent="0.4">
      <c r="B63" t="s">
        <v>50</v>
      </c>
      <c r="E63" s="10"/>
      <c r="F63" s="4">
        <f>E65</f>
        <v>133705</v>
      </c>
      <c r="G63" s="4">
        <f>+F65</f>
        <v>106964</v>
      </c>
      <c r="H63" s="4">
        <f>+G65</f>
        <v>64178.400000000001</v>
      </c>
      <c r="I63" s="4">
        <f>+H65</f>
        <v>38507.040000000001</v>
      </c>
      <c r="J63" s="4">
        <f>+I65</f>
        <v>23104.224000000002</v>
      </c>
      <c r="K63" s="4">
        <f>+J65</f>
        <v>7701.4080000000031</v>
      </c>
      <c r="L63" s="4">
        <f>+K65</f>
        <v>0</v>
      </c>
      <c r="M63" s="4">
        <f>+L65</f>
        <v>0</v>
      </c>
      <c r="N63" s="4">
        <f>+M65</f>
        <v>0</v>
      </c>
      <c r="O63" s="4">
        <f>+N65</f>
        <v>0</v>
      </c>
      <c r="P63" s="4">
        <f>+O65</f>
        <v>0</v>
      </c>
      <c r="Q63" s="4">
        <f>+P65</f>
        <v>0</v>
      </c>
      <c r="R63" s="4">
        <f>+Q65</f>
        <v>0</v>
      </c>
      <c r="S63" s="4">
        <f>+R65</f>
        <v>0</v>
      </c>
      <c r="T63" s="4">
        <f>+S65</f>
        <v>0</v>
      </c>
      <c r="U63" s="4">
        <f>+T65</f>
        <v>0</v>
      </c>
      <c r="V63" s="4">
        <f>+U65</f>
        <v>0</v>
      </c>
      <c r="W63" s="4">
        <f>+V65</f>
        <v>0</v>
      </c>
      <c r="X63" s="4">
        <f>+W65</f>
        <v>0</v>
      </c>
      <c r="Y63" s="4">
        <f>+X65</f>
        <v>0</v>
      </c>
      <c r="Z63" s="4">
        <f>+Y65</f>
        <v>0</v>
      </c>
      <c r="AA63" s="4">
        <f>+Z65</f>
        <v>0</v>
      </c>
      <c r="AB63" s="4">
        <f>+AA65</f>
        <v>0</v>
      </c>
      <c r="AC63" s="4">
        <f>+AB65</f>
        <v>0</v>
      </c>
      <c r="AD63" s="4">
        <f>+AC65</f>
        <v>0</v>
      </c>
      <c r="AE63" s="4"/>
      <c r="AF63" s="4"/>
      <c r="AG63" s="4"/>
      <c r="AH63" s="4"/>
      <c r="AI63" s="4"/>
    </row>
    <row r="64" spans="2:35" x14ac:dyDescent="0.4">
      <c r="B64" t="s">
        <v>40</v>
      </c>
      <c r="E64" s="11"/>
      <c r="F64" s="13">
        <f>-F69</f>
        <v>-26741</v>
      </c>
      <c r="G64" s="13">
        <f>-G69</f>
        <v>-42785.599999999999</v>
      </c>
      <c r="H64" s="13">
        <f>-H69</f>
        <v>-25671.360000000001</v>
      </c>
      <c r="I64" s="13">
        <f>-I69</f>
        <v>-15402.815999999999</v>
      </c>
      <c r="J64" s="13">
        <f>-J69</f>
        <v>-15402.815999999999</v>
      </c>
      <c r="K64" s="13">
        <f>-K69</f>
        <v>-7701.4079999999994</v>
      </c>
      <c r="L64" s="13">
        <f>-L69</f>
        <v>0</v>
      </c>
      <c r="M64" s="13">
        <f>-M69</f>
        <v>0</v>
      </c>
      <c r="N64" s="13">
        <f>-N69</f>
        <v>0</v>
      </c>
      <c r="O64" s="13">
        <f>-O69</f>
        <v>0</v>
      </c>
      <c r="P64" s="13">
        <f>-P69</f>
        <v>0</v>
      </c>
      <c r="Q64" s="13">
        <f>-Q69</f>
        <v>0</v>
      </c>
      <c r="R64" s="13">
        <f>-R69</f>
        <v>0</v>
      </c>
      <c r="S64" s="13">
        <f>-S69</f>
        <v>0</v>
      </c>
      <c r="T64" s="13">
        <f>-T69</f>
        <v>0</v>
      </c>
      <c r="U64" s="13">
        <f>-U69</f>
        <v>0</v>
      </c>
      <c r="V64" s="13">
        <f>-V69</f>
        <v>0</v>
      </c>
      <c r="W64" s="13">
        <f>-W69</f>
        <v>0</v>
      </c>
      <c r="X64" s="13">
        <f>-X69</f>
        <v>0</v>
      </c>
      <c r="Y64" s="13">
        <f>-Y69</f>
        <v>0</v>
      </c>
      <c r="Z64" s="13">
        <f>-Z69</f>
        <v>0</v>
      </c>
      <c r="AA64" s="13">
        <f>-AA69</f>
        <v>0</v>
      </c>
      <c r="AB64" s="13">
        <f>-AB69</f>
        <v>0</v>
      </c>
      <c r="AC64" s="13">
        <f>-AC69</f>
        <v>0</v>
      </c>
      <c r="AD64" s="13">
        <f>-AD69</f>
        <v>0</v>
      </c>
      <c r="AE64" s="13"/>
      <c r="AF64" s="13"/>
      <c r="AG64" s="13"/>
      <c r="AH64" s="13"/>
      <c r="AI64" s="13"/>
    </row>
    <row r="65" spans="2:35" x14ac:dyDescent="0.4">
      <c r="B65" t="s">
        <v>51</v>
      </c>
      <c r="E65" s="10">
        <f>-E50-F51*50%</f>
        <v>133705</v>
      </c>
      <c r="F65" s="4">
        <f>SUM(F63:F64)</f>
        <v>106964</v>
      </c>
      <c r="G65" s="4">
        <f>SUM(G63:G64)</f>
        <v>64178.400000000001</v>
      </c>
      <c r="H65" s="4">
        <f>SUM(H63:H64)</f>
        <v>38507.040000000001</v>
      </c>
      <c r="I65" s="4">
        <f>SUM(I63:I64)</f>
        <v>23104.224000000002</v>
      </c>
      <c r="J65" s="4">
        <f>SUM(J63:J64)</f>
        <v>7701.4080000000031</v>
      </c>
      <c r="K65" s="4">
        <f>SUM(K63:K64)</f>
        <v>0</v>
      </c>
      <c r="L65" s="4">
        <f>SUM(L63:L64)</f>
        <v>0</v>
      </c>
      <c r="M65" s="4">
        <f>SUM(M63:M64)</f>
        <v>0</v>
      </c>
      <c r="N65" s="4">
        <f>SUM(N63:N64)</f>
        <v>0</v>
      </c>
      <c r="O65" s="4">
        <f>SUM(O63:O64)</f>
        <v>0</v>
      </c>
      <c r="P65" s="4">
        <f>SUM(P63:P64)</f>
        <v>0</v>
      </c>
      <c r="Q65" s="4">
        <f>SUM(Q63:Q64)</f>
        <v>0</v>
      </c>
      <c r="R65" s="4">
        <f>SUM(R63:R64)</f>
        <v>0</v>
      </c>
      <c r="S65" s="4">
        <f>SUM(S63:S64)</f>
        <v>0</v>
      </c>
      <c r="T65" s="4">
        <f>SUM(T63:T64)</f>
        <v>0</v>
      </c>
      <c r="U65" s="4">
        <f>SUM(U63:U64)</f>
        <v>0</v>
      </c>
      <c r="V65" s="4">
        <f>SUM(V63:V64)</f>
        <v>0</v>
      </c>
      <c r="W65" s="4">
        <f>SUM(W63:W64)</f>
        <v>0</v>
      </c>
      <c r="X65" s="4">
        <f>SUM(X63:X64)</f>
        <v>0</v>
      </c>
      <c r="Y65" s="4">
        <f>SUM(Y63:Y64)</f>
        <v>0</v>
      </c>
      <c r="Z65" s="4">
        <f>SUM(Z63:Z64)</f>
        <v>0</v>
      </c>
      <c r="AA65" s="4">
        <f>SUM(AA63:AA64)</f>
        <v>0</v>
      </c>
      <c r="AB65" s="4">
        <f>SUM(AB63:AB64)</f>
        <v>0</v>
      </c>
      <c r="AC65" s="4">
        <f>SUM(AC63:AC64)</f>
        <v>0</v>
      </c>
      <c r="AD65" s="4">
        <f>SUM(AD63:AD64)</f>
        <v>0</v>
      </c>
      <c r="AE65" s="4"/>
      <c r="AF65" s="4"/>
      <c r="AG65" s="4"/>
      <c r="AH65" s="4"/>
      <c r="AI65" s="4"/>
    </row>
    <row r="66" spans="2:35" x14ac:dyDescent="0.4">
      <c r="E66" s="10"/>
    </row>
    <row r="67" spans="2:35" ht="14.6" x14ac:dyDescent="0.4">
      <c r="B67" s="32" t="s">
        <v>52</v>
      </c>
      <c r="C67" s="21"/>
      <c r="D67" s="21"/>
      <c r="E67" s="11"/>
      <c r="F67" s="22"/>
      <c r="G67" s="22"/>
      <c r="H67" s="22"/>
      <c r="I67" s="22"/>
      <c r="J67" s="22"/>
      <c r="K67" s="22"/>
    </row>
    <row r="68" spans="2:35" ht="14.6" x14ac:dyDescent="0.4">
      <c r="B68" s="1" t="s">
        <v>53</v>
      </c>
      <c r="E68" s="10"/>
      <c r="F68" s="8">
        <v>0.2</v>
      </c>
      <c r="G68" s="8">
        <v>0.32</v>
      </c>
      <c r="H68" s="9">
        <v>0.192</v>
      </c>
      <c r="I68" s="9">
        <v>0.1152</v>
      </c>
      <c r="J68" s="9">
        <v>0.1152</v>
      </c>
      <c r="K68" s="9">
        <v>5.7599999999999998E-2</v>
      </c>
    </row>
    <row r="69" spans="2:35" x14ac:dyDescent="0.4">
      <c r="B69" t="s">
        <v>54</v>
      </c>
      <c r="E69" s="10"/>
      <c r="F69" s="7">
        <f>+$E$65*F68</f>
        <v>26741</v>
      </c>
      <c r="G69" s="7">
        <f>+$E$65*G68</f>
        <v>42785.599999999999</v>
      </c>
      <c r="H69" s="7">
        <f>+$E$65*H68</f>
        <v>25671.360000000001</v>
      </c>
      <c r="I69" s="7">
        <f>+$E$65*I68</f>
        <v>15402.815999999999</v>
      </c>
      <c r="J69" s="7">
        <f>+$E$65*J68</f>
        <v>15402.815999999999</v>
      </c>
      <c r="K69" s="7">
        <f>+$E$65*K68</f>
        <v>7701.4079999999994</v>
      </c>
    </row>
    <row r="70" spans="2:35" x14ac:dyDescent="0.4">
      <c r="E70" s="10"/>
    </row>
    <row r="72" spans="2:35" ht="14.6" x14ac:dyDescent="0.4">
      <c r="B72" s="14" t="s">
        <v>55</v>
      </c>
    </row>
    <row r="73" spans="2:35" x14ac:dyDescent="0.4">
      <c r="B73" t="s">
        <v>39</v>
      </c>
      <c r="F73" s="5">
        <f>F40</f>
        <v>15459.48161472</v>
      </c>
      <c r="G73" s="5">
        <f>G40</f>
        <v>15399.597410683202</v>
      </c>
      <c r="H73" s="5">
        <f>H40</f>
        <v>15339.438207156494</v>
      </c>
      <c r="I73" s="5">
        <f>I40</f>
        <v>15278.996197438606</v>
      </c>
      <c r="J73" s="5">
        <f>J40</f>
        <v>15218.263424461007</v>
      </c>
      <c r="K73" s="5">
        <f>K40</f>
        <v>15157.231777766176</v>
      </c>
      <c r="L73" s="5">
        <f>L40</f>
        <v>15095.892990425407</v>
      </c>
      <c r="M73" s="5">
        <f>M40</f>
        <v>15034.238635895066</v>
      </c>
      <c r="N73" s="5">
        <f>N40</f>
        <v>14972.260124809962</v>
      </c>
      <c r="O73" s="5">
        <f>O40</f>
        <v>14909.948701712665</v>
      </c>
      <c r="P73" s="5">
        <f>P40</f>
        <v>14847.295441717406</v>
      </c>
      <c r="Q73" s="5">
        <f>Q40</f>
        <v>14784.291247107312</v>
      </c>
      <c r="R73" s="5">
        <f>R40</f>
        <v>14720.926843863632</v>
      </c>
      <c r="S73" s="5">
        <f>S40</f>
        <v>14657.19277812554</v>
      </c>
      <c r="T73" s="5">
        <f>T40</f>
        <v>14593.079412579227</v>
      </c>
      <c r="U73" s="5">
        <f>U40</f>
        <v>14528.576922774757</v>
      </c>
      <c r="V73" s="5">
        <f>V40</f>
        <v>14463.675293369337</v>
      </c>
      <c r="W73" s="5">
        <f>W40</f>
        <v>14398.364314295464</v>
      </c>
      <c r="X73" s="5">
        <f>X40</f>
        <v>14332.633576852466</v>
      </c>
      <c r="Y73" s="5">
        <f>Y40</f>
        <v>14266.472469719927</v>
      </c>
      <c r="Z73" s="5">
        <f>Z40</f>
        <v>14199.870174891414</v>
      </c>
      <c r="AA73" s="5">
        <f>AA40</f>
        <v>14132.81566352689</v>
      </c>
      <c r="AB73" s="5">
        <f>AB40</f>
        <v>14065.29769172223</v>
      </c>
      <c r="AC73" s="5">
        <f>AC40</f>
        <v>13997.304796194161</v>
      </c>
      <c r="AD73" s="5">
        <f>AD40</f>
        <v>13928.825289878943</v>
      </c>
    </row>
    <row r="74" spans="2:35" x14ac:dyDescent="0.4">
      <c r="B74" t="s">
        <v>56</v>
      </c>
      <c r="F74" s="5">
        <f>F42</f>
        <v>-26741</v>
      </c>
      <c r="G74" s="5">
        <f>G42</f>
        <v>-42785.599999999999</v>
      </c>
      <c r="H74" s="5">
        <f>H42</f>
        <v>-25671.360000000001</v>
      </c>
      <c r="I74" s="5">
        <f>I42</f>
        <v>-15402.815999999999</v>
      </c>
      <c r="J74" s="5">
        <f>J42</f>
        <v>-15402.815999999999</v>
      </c>
      <c r="K74" s="5">
        <f>K42</f>
        <v>-7701.4079999999994</v>
      </c>
      <c r="L74" s="5">
        <f>L42</f>
        <v>0</v>
      </c>
      <c r="M74" s="5">
        <f>M42</f>
        <v>0</v>
      </c>
      <c r="N74" s="5">
        <f>N42</f>
        <v>0</v>
      </c>
      <c r="O74" s="5">
        <f>O42</f>
        <v>0</v>
      </c>
      <c r="P74" s="5">
        <f>P42</f>
        <v>0</v>
      </c>
      <c r="Q74" s="5">
        <f>Q42</f>
        <v>0</v>
      </c>
      <c r="R74" s="5">
        <f>R42</f>
        <v>0</v>
      </c>
      <c r="S74" s="5">
        <f>S42</f>
        <v>0</v>
      </c>
      <c r="T74" s="5">
        <f>T42</f>
        <v>0</v>
      </c>
      <c r="U74" s="5">
        <f>U42</f>
        <v>0</v>
      </c>
      <c r="V74" s="5">
        <f>V42</f>
        <v>0</v>
      </c>
      <c r="W74" s="5">
        <f>W42</f>
        <v>0</v>
      </c>
      <c r="X74" s="5">
        <f>X42</f>
        <v>0</v>
      </c>
      <c r="Y74" s="5">
        <f>Y42</f>
        <v>0</v>
      </c>
      <c r="Z74" s="5">
        <f>Z42</f>
        <v>0</v>
      </c>
      <c r="AA74" s="5">
        <f>AA42</f>
        <v>0</v>
      </c>
      <c r="AB74" s="5">
        <f>AB42</f>
        <v>0</v>
      </c>
      <c r="AC74" s="5">
        <f>AC42</f>
        <v>0</v>
      </c>
      <c r="AD74" s="5">
        <f>AD42</f>
        <v>0</v>
      </c>
    </row>
    <row r="75" spans="2:35" x14ac:dyDescent="0.4">
      <c r="B75" s="22" t="s">
        <v>57</v>
      </c>
      <c r="C75" s="21"/>
      <c r="D75" s="21"/>
      <c r="E75" s="22"/>
      <c r="F75" s="19">
        <f>F96</f>
        <v>-6606.5999999999995</v>
      </c>
      <c r="G75" s="19">
        <f>G96</f>
        <v>-6486.1833634587902</v>
      </c>
      <c r="H75" s="19">
        <f>H96</f>
        <v>-6358.5417287251084</v>
      </c>
      <c r="I75" s="19">
        <f>I96</f>
        <v>-6223.2415959074051</v>
      </c>
      <c r="J75" s="19">
        <f>J96</f>
        <v>-6079.8234551206397</v>
      </c>
      <c r="K75" s="19">
        <f>K96</f>
        <v>-5927.8002258866691</v>
      </c>
      <c r="L75" s="19">
        <f>L96</f>
        <v>-5766.6556028986597</v>
      </c>
      <c r="M75" s="19">
        <f>M96</f>
        <v>-5595.8423025313705</v>
      </c>
      <c r="N75" s="19">
        <f>N96</f>
        <v>-5414.7802041420427</v>
      </c>
      <c r="O75" s="19">
        <f>O96</f>
        <v>-5222.8543798493565</v>
      </c>
      <c r="P75" s="19">
        <f>P96</f>
        <v>-5019.4130060991083</v>
      </c>
      <c r="Q75" s="19">
        <f>Q96</f>
        <v>-4803.7651499238455</v>
      </c>
      <c r="R75" s="19">
        <f>R96</f>
        <v>-4575.1784223780669</v>
      </c>
      <c r="S75" s="19">
        <f>S96</f>
        <v>-4332.8764911795415</v>
      </c>
      <c r="T75" s="19">
        <f>T96</f>
        <v>-4076.0364441091056</v>
      </c>
      <c r="U75" s="19">
        <f>U96</f>
        <v>-3803.7859942144423</v>
      </c>
      <c r="V75" s="19">
        <f>V96</f>
        <v>-3515.2005173260995</v>
      </c>
      <c r="W75" s="19">
        <f>W96</f>
        <v>-3209.2999118244561</v>
      </c>
      <c r="X75" s="19">
        <f>X96</f>
        <v>-2885.0452699927146</v>
      </c>
      <c r="Y75" s="19">
        <f>Y96</f>
        <v>-2541.3353496510681</v>
      </c>
      <c r="Z75" s="19">
        <f>Z96</f>
        <v>-2177.0028340889226</v>
      </c>
      <c r="AA75" s="19">
        <f>AA96</f>
        <v>-1790.8103675930488</v>
      </c>
      <c r="AB75" s="19">
        <f>AB96</f>
        <v>-1381.4463531074225</v>
      </c>
      <c r="AC75" s="19">
        <f>AC96</f>
        <v>-947.52049775265857</v>
      </c>
      <c r="AD75" s="19">
        <f>AD96</f>
        <v>-487.55909107660881</v>
      </c>
    </row>
    <row r="76" spans="2:35" x14ac:dyDescent="0.4">
      <c r="B76" t="s">
        <v>41</v>
      </c>
      <c r="F76" s="5">
        <f>SUM(F73:F75)</f>
        <v>-17888.118385279999</v>
      </c>
      <c r="G76" s="5">
        <f>SUM(G73:G75)</f>
        <v>-33872.185952775588</v>
      </c>
      <c r="H76" s="5">
        <f>SUM(H73:H75)</f>
        <v>-16690.463521568614</v>
      </c>
      <c r="I76" s="5">
        <f>SUM(I73:I75)</f>
        <v>-6347.061398468798</v>
      </c>
      <c r="J76" s="5">
        <f>SUM(J73:J75)</f>
        <v>-6264.3760306596314</v>
      </c>
      <c r="K76" s="5">
        <f>SUM(K73:K75)</f>
        <v>1528.0235518795071</v>
      </c>
      <c r="L76" s="5">
        <f>SUM(L73:L75)</f>
        <v>9329.2373875267476</v>
      </c>
      <c r="M76" s="5">
        <f>SUM(M73:M75)</f>
        <v>9438.3963333636966</v>
      </c>
      <c r="N76" s="5">
        <f>SUM(N73:N75)</f>
        <v>9557.4799206679199</v>
      </c>
      <c r="O76" s="5">
        <f>SUM(O73:O75)</f>
        <v>9687.0943218633074</v>
      </c>
      <c r="P76" s="5">
        <f>SUM(P73:P75)</f>
        <v>9827.8824356182977</v>
      </c>
      <c r="Q76" s="5">
        <f>SUM(Q73:Q75)</f>
        <v>9980.5260971834668</v>
      </c>
      <c r="R76" s="5">
        <f>SUM(R73:R75)</f>
        <v>10145.748421485565</v>
      </c>
      <c r="S76" s="5">
        <f>SUM(S73:S75)</f>
        <v>10324.316286945999</v>
      </c>
      <c r="T76" s="5">
        <f>SUM(T73:T75)</f>
        <v>10517.042968470121</v>
      </c>
      <c r="U76" s="5">
        <f>SUM(U73:U75)</f>
        <v>10724.790928560315</v>
      </c>
      <c r="V76" s="5">
        <f>SUM(V73:V75)</f>
        <v>10948.474776043236</v>
      </c>
      <c r="W76" s="5">
        <f>SUM(W73:W75)</f>
        <v>11189.064402471009</v>
      </c>
      <c r="X76" s="5">
        <f>SUM(X73:X75)</f>
        <v>11447.58830685975</v>
      </c>
      <c r="Y76" s="5">
        <f>SUM(Y73:Y75)</f>
        <v>11725.137120068859</v>
      </c>
      <c r="Z76" s="5">
        <f>SUM(Z73:Z75)</f>
        <v>12022.867340802492</v>
      </c>
      <c r="AA76" s="5">
        <f>SUM(AA73:AA75)</f>
        <v>12342.005295933841</v>
      </c>
      <c r="AB76" s="5">
        <f>SUM(AB73:AB75)</f>
        <v>12683.851338614808</v>
      </c>
      <c r="AC76" s="5">
        <f>SUM(AC73:AC75)</f>
        <v>13049.784298441502</v>
      </c>
      <c r="AD76" s="5">
        <f>SUM(AD73:AD75)</f>
        <v>13441.266198802334</v>
      </c>
    </row>
    <row r="77" spans="2:35" ht="14.6" x14ac:dyDescent="0.4">
      <c r="B77" t="s">
        <v>58</v>
      </c>
      <c r="E77" s="12">
        <v>0.35</v>
      </c>
      <c r="F77" s="65">
        <f>-$E$77*F76</f>
        <v>6260.8414348479992</v>
      </c>
      <c r="G77" s="65">
        <f>-$E$77*G76</f>
        <v>11855.265083471455</v>
      </c>
      <c r="H77" s="65">
        <f>-$E$77*H76</f>
        <v>5841.6622325490143</v>
      </c>
      <c r="I77" s="65">
        <f>-$E$77*I76</f>
        <v>2221.4714894640792</v>
      </c>
      <c r="J77" s="65">
        <f>-$E$77*J76</f>
        <v>2192.5316107308709</v>
      </c>
      <c r="K77" s="65">
        <f>-$E$77*K76</f>
        <v>-534.80824315782741</v>
      </c>
      <c r="L77" s="65">
        <f>-$E$77*L76</f>
        <v>-3265.2330856343615</v>
      </c>
      <c r="M77" s="65">
        <f>-$E$77*M76</f>
        <v>-3303.4387166772935</v>
      </c>
      <c r="N77" s="65">
        <f>-$E$77*N76</f>
        <v>-3345.117972233772</v>
      </c>
      <c r="O77" s="65">
        <f>-$E$77*O76</f>
        <v>-3390.4830126521574</v>
      </c>
      <c r="P77" s="65">
        <f>-$E$77*P76</f>
        <v>-3439.7588524664038</v>
      </c>
      <c r="Q77" s="65">
        <f>-$E$77*Q76</f>
        <v>-3493.1841340142132</v>
      </c>
      <c r="R77" s="65">
        <f>-$E$77*R76</f>
        <v>-3551.0119475199476</v>
      </c>
      <c r="S77" s="65">
        <f>-$E$77*S76</f>
        <v>-3613.5107004310994</v>
      </c>
      <c r="T77" s="65">
        <f>-$E$77*T76</f>
        <v>-3680.9650389645421</v>
      </c>
      <c r="U77" s="65">
        <f>-$E$77*U76</f>
        <v>-3753.6768249961096</v>
      </c>
      <c r="V77" s="65">
        <f>-$E$77*V76</f>
        <v>-3831.9661716151327</v>
      </c>
      <c r="W77" s="65">
        <f>-$E$77*W76</f>
        <v>-3916.1725408648531</v>
      </c>
      <c r="X77" s="65">
        <f>-$E$77*X76</f>
        <v>-4006.6559074009124</v>
      </c>
      <c r="Y77" s="65">
        <f>-$E$77*Y76</f>
        <v>-4103.7979920241005</v>
      </c>
      <c r="Z77" s="65">
        <f>-$E$77*Z76</f>
        <v>-4208.0035692808715</v>
      </c>
      <c r="AA77" s="65">
        <f>-$E$77*AA76</f>
        <v>-4319.7018535768439</v>
      </c>
      <c r="AB77" s="65">
        <f>-$E$77*AB76</f>
        <v>-4439.3479685151824</v>
      </c>
      <c r="AC77" s="65">
        <f>-$E$77*AC76</f>
        <v>-4567.424504454525</v>
      </c>
      <c r="AD77" s="65">
        <f>-$E$77*AD76</f>
        <v>-4704.4431695808162</v>
      </c>
    </row>
    <row r="78" spans="2:35" x14ac:dyDescent="0.4">
      <c r="B78" t="s">
        <v>29</v>
      </c>
      <c r="F78" s="65">
        <f>F51</f>
        <v>47190</v>
      </c>
      <c r="G78" s="65">
        <f>G51</f>
        <v>0</v>
      </c>
      <c r="H78" s="65">
        <f>H51</f>
        <v>0</v>
      </c>
      <c r="I78" s="65">
        <f>I51</f>
        <v>0</v>
      </c>
      <c r="J78" s="65">
        <f>J51</f>
        <v>0</v>
      </c>
      <c r="K78" s="65">
        <f>K51</f>
        <v>0</v>
      </c>
      <c r="L78" s="65">
        <f>L51</f>
        <v>0</v>
      </c>
      <c r="M78" s="65">
        <f>M51</f>
        <v>0</v>
      </c>
      <c r="N78" s="65">
        <f>N51</f>
        <v>0</v>
      </c>
      <c r="O78" s="65">
        <f>O51</f>
        <v>0</v>
      </c>
      <c r="P78" s="65">
        <f>P51</f>
        <v>0</v>
      </c>
      <c r="Q78" s="65">
        <f>Q51</f>
        <v>0</v>
      </c>
      <c r="R78" s="65">
        <f>R51</f>
        <v>0</v>
      </c>
      <c r="S78" s="65">
        <f>S51</f>
        <v>0</v>
      </c>
      <c r="T78" s="65">
        <f>T51</f>
        <v>0</v>
      </c>
      <c r="U78" s="65">
        <f>U51</f>
        <v>0</v>
      </c>
      <c r="V78" s="65">
        <f>V51</f>
        <v>0</v>
      </c>
      <c r="W78" s="65">
        <f>W51</f>
        <v>0</v>
      </c>
      <c r="X78" s="65">
        <f>X51</f>
        <v>0</v>
      </c>
      <c r="Y78" s="65">
        <f>Y51</f>
        <v>0</v>
      </c>
      <c r="Z78" s="65">
        <f>Z51</f>
        <v>0</v>
      </c>
      <c r="AA78" s="65">
        <f>AA51</f>
        <v>0</v>
      </c>
      <c r="AB78" s="65">
        <f>AB51</f>
        <v>0</v>
      </c>
      <c r="AC78" s="65">
        <f>AC51</f>
        <v>0</v>
      </c>
      <c r="AD78" s="65">
        <f>AD51</f>
        <v>0</v>
      </c>
    </row>
    <row r="79" spans="2:35" x14ac:dyDescent="0.4">
      <c r="B79" s="22" t="s">
        <v>59</v>
      </c>
      <c r="C79" s="21"/>
      <c r="D79" s="21"/>
      <c r="E79" s="64"/>
      <c r="F79" s="63">
        <f>F97</f>
        <v>-2006.9439423534886</v>
      </c>
      <c r="G79" s="63">
        <f>G97</f>
        <v>-2127.3605788946979</v>
      </c>
      <c r="H79" s="63">
        <f>H97</f>
        <v>-2255.0022136283796</v>
      </c>
      <c r="I79" s="63">
        <f>I97</f>
        <v>-2390.302346446083</v>
      </c>
      <c r="J79" s="63">
        <f>J97</f>
        <v>-2533.7204872328484</v>
      </c>
      <c r="K79" s="63">
        <f>K97</f>
        <v>-2685.743716466819</v>
      </c>
      <c r="L79" s="63">
        <f>L97</f>
        <v>-2846.8883394548284</v>
      </c>
      <c r="M79" s="63">
        <f>M97</f>
        <v>-3017.7016398221176</v>
      </c>
      <c r="N79" s="63">
        <f>N97</f>
        <v>-3198.7637382114453</v>
      </c>
      <c r="O79" s="63">
        <f>O97</f>
        <v>-3390.6895625041316</v>
      </c>
      <c r="P79" s="63">
        <f>P97</f>
        <v>-3594.1309362543798</v>
      </c>
      <c r="Q79" s="63">
        <f>Q97</f>
        <v>-3809.7787924296426</v>
      </c>
      <c r="R79" s="63">
        <f>R97</f>
        <v>-4038.3655199754212</v>
      </c>
      <c r="S79" s="63">
        <f>S97</f>
        <v>-4280.6674511739466</v>
      </c>
      <c r="T79" s="63">
        <f>T97</f>
        <v>-4537.5074982443821</v>
      </c>
      <c r="U79" s="63">
        <f>U97</f>
        <v>-4809.7579481390458</v>
      </c>
      <c r="V79" s="63">
        <f>V97</f>
        <v>-5098.3434250273885</v>
      </c>
      <c r="W79" s="63">
        <f>W97</f>
        <v>-5404.244030529032</v>
      </c>
      <c r="X79" s="63">
        <f>X97</f>
        <v>-5728.4986723607735</v>
      </c>
      <c r="Y79" s="63">
        <f>Y97</f>
        <v>-6072.20859270242</v>
      </c>
      <c r="Z79" s="63">
        <f>Z97</f>
        <v>-6436.541108264566</v>
      </c>
      <c r="AA79" s="63">
        <f>AA97</f>
        <v>-6822.7335747604393</v>
      </c>
      <c r="AB79" s="63">
        <f>AB97</f>
        <v>-7232.0975892460656</v>
      </c>
      <c r="AC79" s="63">
        <f>AC97</f>
        <v>-7666.0234446008299</v>
      </c>
      <c r="AD79" s="63">
        <f>AD97</f>
        <v>-8125.9848512768795</v>
      </c>
    </row>
    <row r="80" spans="2:35" x14ac:dyDescent="0.4">
      <c r="B80" t="s">
        <v>60</v>
      </c>
      <c r="E80" s="5">
        <f>E53-D90</f>
        <v>-47190</v>
      </c>
      <c r="F80" s="62">
        <f>SUM(F76:F79)-F74</f>
        <v>60296.779107214512</v>
      </c>
      <c r="G80" s="62">
        <f>SUM(G76:G79)-G74</f>
        <v>18641.318551801167</v>
      </c>
      <c r="H80" s="62">
        <f>SUM(H76:H79)-H74</f>
        <v>12567.55649735202</v>
      </c>
      <c r="I80" s="62">
        <f>SUM(I76:I79)-I74</f>
        <v>8886.9237445491963</v>
      </c>
      <c r="J80" s="62">
        <f>SUM(J76:J79)-J74</f>
        <v>8797.251092838389</v>
      </c>
      <c r="K80" s="62">
        <f>SUM(K76:K79)-K74</f>
        <v>6008.8795922548597</v>
      </c>
      <c r="L80" s="62">
        <f>SUM(L76:L79)-L74</f>
        <v>3217.1159624375578</v>
      </c>
      <c r="M80" s="62">
        <f>SUM(M76:M79)-M74</f>
        <v>3117.255976864285</v>
      </c>
      <c r="N80" s="62">
        <f>SUM(N76:N79)-N74</f>
        <v>3013.5982102227026</v>
      </c>
      <c r="O80" s="62">
        <f>SUM(O76:O79)-O74</f>
        <v>2905.9217467070184</v>
      </c>
      <c r="P80" s="62">
        <f>SUM(P76:P79)-P74</f>
        <v>2793.9926468975136</v>
      </c>
      <c r="Q80" s="62">
        <f>SUM(Q76:Q79)-Q74</f>
        <v>2677.5631707396115</v>
      </c>
      <c r="R80" s="62">
        <f>SUM(R76:R79)-R74</f>
        <v>2556.3709539901956</v>
      </c>
      <c r="S80" s="62">
        <f>SUM(S76:S79)-S74</f>
        <v>2430.1381353409533</v>
      </c>
      <c r="T80" s="62">
        <f>SUM(T76:T79)-T74</f>
        <v>2298.570431261197</v>
      </c>
      <c r="U80" s="62">
        <f>SUM(U76:U79)-U74</f>
        <v>2161.3561554251592</v>
      </c>
      <c r="V80" s="62">
        <f>SUM(V76:V79)-V74</f>
        <v>2018.1651794007148</v>
      </c>
      <c r="W80" s="62">
        <f>SUM(W76:W79)-W74</f>
        <v>1868.6478310771245</v>
      </c>
      <c r="X80" s="62">
        <f>SUM(X76:X79)-X74</f>
        <v>1712.4337270980641</v>
      </c>
      <c r="Y80" s="62">
        <f>SUM(Y76:Y79)-Y74</f>
        <v>1549.1305353423386</v>
      </c>
      <c r="Z80" s="62">
        <f>SUM(Z76:Z79)-Z74</f>
        <v>1378.322663257054</v>
      </c>
      <c r="AA80" s="62">
        <f>SUM(AA76:AA79)-AA74</f>
        <v>1199.5698675965577</v>
      </c>
      <c r="AB80" s="62">
        <f>SUM(AB76:AB79)-AB74</f>
        <v>1012.405780853559</v>
      </c>
      <c r="AC80" s="62">
        <f>SUM(AC76:AC79)-AC74</f>
        <v>816.33634938614614</v>
      </c>
      <c r="AD80" s="62">
        <f>SUM(AD76:AD79)-AD74</f>
        <v>610.83817794463812</v>
      </c>
    </row>
    <row r="81" spans="2:30" x14ac:dyDescent="0.4">
      <c r="G81" s="5"/>
      <c r="H81" s="5"/>
      <c r="I81" s="5"/>
      <c r="J81" s="5"/>
      <c r="K81" s="5"/>
      <c r="L81" s="5"/>
      <c r="M81" s="5"/>
      <c r="N81" s="5"/>
      <c r="O81" s="5"/>
    </row>
    <row r="82" spans="2:30" x14ac:dyDescent="0.4">
      <c r="B82" t="s">
        <v>61</v>
      </c>
      <c r="E82" s="3">
        <f>IRR(E80:Y80,0.1)</f>
        <v>0.68487403628424337</v>
      </c>
    </row>
    <row r="83" spans="2:30" x14ac:dyDescent="0.4">
      <c r="E83" s="3"/>
    </row>
    <row r="84" spans="2:30" x14ac:dyDescent="0.4">
      <c r="B84" t="s">
        <v>62</v>
      </c>
      <c r="E84" s="3"/>
      <c r="F84" s="15">
        <f>F73/-F95</f>
        <v>1.7947875715481623</v>
      </c>
      <c r="G84" s="15">
        <f>G73/-G95</f>
        <v>1.7878352410744831</v>
      </c>
      <c r="H84" s="15">
        <f>H73/-H95</f>
        <v>1.7808509841960918</v>
      </c>
      <c r="I84" s="15">
        <f>I73/-I95</f>
        <v>1.7738338945843828</v>
      </c>
      <c r="J84" s="15">
        <f>J73/-J95</f>
        <v>1.766783048453678</v>
      </c>
      <c r="K84" s="15">
        <f>K73/-K95</f>
        <v>1.7596975042104155</v>
      </c>
      <c r="L84" s="15">
        <f>L73/-L95</f>
        <v>1.7525763020953185</v>
      </c>
      <c r="M84" s="15">
        <f>M73/-M95</f>
        <v>1.745418463818418</v>
      </c>
      <c r="N84" s="15">
        <f>N73/-N95</f>
        <v>1.7382229921867762</v>
      </c>
      <c r="O84" s="15">
        <f>O73/-O95</f>
        <v>1.730988870724772</v>
      </c>
      <c r="P84" s="15">
        <f>P73/-P95</f>
        <v>1.7237150632867919</v>
      </c>
      <c r="Q84" s="15">
        <f>Q73/-Q95</f>
        <v>1.7164005136621832</v>
      </c>
      <c r="R84" s="15">
        <f>R73/-R95</f>
        <v>1.7090441451723084</v>
      </c>
      <c r="S84" s="15">
        <f>S73/-S95</f>
        <v>1.7016448602595438</v>
      </c>
      <c r="T84" s="15">
        <f>T73/-T95</f>
        <v>1.6942015400680646</v>
      </c>
      <c r="U84" s="15">
        <f>U73/-U95</f>
        <v>1.686713044016247</v>
      </c>
      <c r="V84" s="15">
        <f>V73/-V95</f>
        <v>1.6791782093605261</v>
      </c>
      <c r="W84" s="15">
        <f>W73/-W95</f>
        <v>1.6715958507505313</v>
      </c>
      <c r="X84" s="15">
        <f>X73/-X95</f>
        <v>1.6639647597753295</v>
      </c>
      <c r="Y84" s="15">
        <f>Y73/-Y95</f>
        <v>1.6562837045005987</v>
      </c>
      <c r="Z84" s="15">
        <f>Z73/-Z95</f>
        <v>1.6485514289965493</v>
      </c>
      <c r="AA84" s="15">
        <f>AA73/-AA95</f>
        <v>1.6407666528564042</v>
      </c>
      <c r="AB84" s="15">
        <f>AB73/-AB95</f>
        <v>1.6329280707052565</v>
      </c>
      <c r="AC84" s="15">
        <f>AC73/-AC95</f>
        <v>1.6250343516991059</v>
      </c>
      <c r="AD84" s="15">
        <f>AD73/-AD95</f>
        <v>1.6170841390138837</v>
      </c>
    </row>
    <row r="86" spans="2:30" ht="14.6" x14ac:dyDescent="0.4">
      <c r="B86" t="s">
        <v>63</v>
      </c>
      <c r="D86" s="137">
        <v>0.7</v>
      </c>
    </row>
    <row r="87" spans="2:30" ht="14.6" x14ac:dyDescent="0.4">
      <c r="B87" t="s">
        <v>64</v>
      </c>
      <c r="D87" s="68">
        <v>0.06</v>
      </c>
    </row>
    <row r="88" spans="2:30" ht="14.6" x14ac:dyDescent="0.4">
      <c r="B88" t="s">
        <v>65</v>
      </c>
      <c r="D88" s="69">
        <v>25</v>
      </c>
    </row>
    <row r="89" spans="2:30" ht="14.6" x14ac:dyDescent="0.4">
      <c r="D89" s="67"/>
    </row>
    <row r="90" spans="2:30" x14ac:dyDescent="0.4">
      <c r="B90" t="s">
        <v>66</v>
      </c>
      <c r="D90" s="66">
        <f>E53*D86</f>
        <v>-110110</v>
      </c>
    </row>
    <row r="91" spans="2:30" x14ac:dyDescent="0.4">
      <c r="B91" t="s">
        <v>67</v>
      </c>
      <c r="F91" s="5">
        <f>-D90</f>
        <v>110110</v>
      </c>
      <c r="G91" s="5">
        <f>F93</f>
        <v>108103.05605764651</v>
      </c>
      <c r="H91" s="5">
        <f>G93</f>
        <v>105975.6954787518</v>
      </c>
      <c r="I91" s="5">
        <f>H93</f>
        <v>103720.69326512342</v>
      </c>
      <c r="J91" s="5">
        <f>I93</f>
        <v>101330.39091867734</v>
      </c>
      <c r="K91" s="5">
        <f>J93</f>
        <v>98796.670431444494</v>
      </c>
      <c r="L91" s="5">
        <f>K93</f>
        <v>96110.926714977672</v>
      </c>
      <c r="M91" s="5">
        <f>L93</f>
        <v>93264.038375522839</v>
      </c>
      <c r="N91" s="5">
        <f>M93</f>
        <v>90246.336735700723</v>
      </c>
      <c r="O91" s="5">
        <f>N93</f>
        <v>87047.572997489275</v>
      </c>
      <c r="P91" s="5">
        <f>O93</f>
        <v>83656.883434985139</v>
      </c>
      <c r="Q91" s="5">
        <f>P93</f>
        <v>80062.752498730755</v>
      </c>
      <c r="R91" s="5">
        <f>Q93</f>
        <v>76252.973706301113</v>
      </c>
      <c r="S91" s="5">
        <f>R93</f>
        <v>72214.608186325699</v>
      </c>
      <c r="T91" s="5">
        <f>S93</f>
        <v>67933.940735151758</v>
      </c>
      <c r="U91" s="5">
        <f>T93</f>
        <v>63396.433236907375</v>
      </c>
      <c r="V91" s="5">
        <f>U93</f>
        <v>58586.675288768325</v>
      </c>
      <c r="W91" s="5">
        <f>V93</f>
        <v>53488.331863740939</v>
      </c>
      <c r="X91" s="5">
        <f>W93</f>
        <v>48084.08783321191</v>
      </c>
      <c r="Y91" s="5">
        <f>X93</f>
        <v>42355.589160851137</v>
      </c>
      <c r="Z91" s="5">
        <f>Y93</f>
        <v>36283.380568148714</v>
      </c>
      <c r="AA91" s="5">
        <f>Z93</f>
        <v>29846.839459884148</v>
      </c>
      <c r="AB91" s="5">
        <f>AA93</f>
        <v>23024.10588512371</v>
      </c>
      <c r="AC91" s="5">
        <f>AB93</f>
        <v>15792.008295877644</v>
      </c>
      <c r="AD91" s="5">
        <f>AC93</f>
        <v>8125.984851276814</v>
      </c>
    </row>
    <row r="92" spans="2:30" x14ac:dyDescent="0.4">
      <c r="B92" t="s">
        <v>47</v>
      </c>
      <c r="F92" s="5">
        <f>F97</f>
        <v>-2006.9439423534886</v>
      </c>
      <c r="G92" s="5">
        <f>G97</f>
        <v>-2127.3605788946979</v>
      </c>
      <c r="H92" s="5">
        <f>H97</f>
        <v>-2255.0022136283796</v>
      </c>
      <c r="I92" s="5">
        <f>I97</f>
        <v>-2390.302346446083</v>
      </c>
      <c r="J92" s="5">
        <f>J97</f>
        <v>-2533.7204872328484</v>
      </c>
      <c r="K92" s="5">
        <f>K97</f>
        <v>-2685.743716466819</v>
      </c>
      <c r="L92" s="5">
        <f>L97</f>
        <v>-2846.8883394548284</v>
      </c>
      <c r="M92" s="5">
        <f>M97</f>
        <v>-3017.7016398221176</v>
      </c>
      <c r="N92" s="5">
        <f>N97</f>
        <v>-3198.7637382114453</v>
      </c>
      <c r="O92" s="5">
        <f>O97</f>
        <v>-3390.6895625041316</v>
      </c>
      <c r="P92" s="5">
        <f>P97</f>
        <v>-3594.1309362543798</v>
      </c>
      <c r="Q92" s="5">
        <f>Q97</f>
        <v>-3809.7787924296426</v>
      </c>
      <c r="R92" s="5">
        <f>R97</f>
        <v>-4038.3655199754212</v>
      </c>
      <c r="S92" s="5">
        <f>S97</f>
        <v>-4280.6674511739466</v>
      </c>
      <c r="T92" s="5">
        <f>T97</f>
        <v>-4537.5074982443821</v>
      </c>
      <c r="U92" s="5">
        <f>U97</f>
        <v>-4809.7579481390458</v>
      </c>
      <c r="V92" s="5">
        <f>V97</f>
        <v>-5098.3434250273885</v>
      </c>
      <c r="W92" s="5">
        <f>W97</f>
        <v>-5404.244030529032</v>
      </c>
      <c r="X92" s="5">
        <f>X97</f>
        <v>-5728.4986723607735</v>
      </c>
      <c r="Y92" s="5">
        <f>Y97</f>
        <v>-6072.20859270242</v>
      </c>
      <c r="Z92" s="5">
        <f>Z97</f>
        <v>-6436.541108264566</v>
      </c>
      <c r="AA92" s="5">
        <f>AA97</f>
        <v>-6822.7335747604393</v>
      </c>
      <c r="AB92" s="5">
        <f>AB97</f>
        <v>-7232.0975892460656</v>
      </c>
      <c r="AC92" s="5">
        <f>AC97</f>
        <v>-7666.0234446008299</v>
      </c>
      <c r="AD92" s="5">
        <f>AD97</f>
        <v>-8125.9848512768795</v>
      </c>
    </row>
    <row r="93" spans="2:30" x14ac:dyDescent="0.4">
      <c r="B93" t="s">
        <v>68</v>
      </c>
      <c r="F93" s="5">
        <f>F91+F92</f>
        <v>108103.05605764651</v>
      </c>
      <c r="G93" s="5">
        <f>G91+G92</f>
        <v>105975.6954787518</v>
      </c>
      <c r="H93" s="5">
        <f>H91+H92</f>
        <v>103720.69326512342</v>
      </c>
      <c r="I93" s="5">
        <f>I91+I92</f>
        <v>101330.39091867734</v>
      </c>
      <c r="J93" s="5">
        <f>J91+J92</f>
        <v>98796.670431444494</v>
      </c>
      <c r="K93" s="5">
        <f>K91+K92</f>
        <v>96110.926714977672</v>
      </c>
      <c r="L93" s="5">
        <f>L91+L92</f>
        <v>93264.038375522839</v>
      </c>
      <c r="M93" s="5">
        <f>M91+M92</f>
        <v>90246.336735700723</v>
      </c>
      <c r="N93" s="5">
        <f>N91+N92</f>
        <v>87047.572997489275</v>
      </c>
      <c r="O93" s="5">
        <f>O91+O92</f>
        <v>83656.883434985139</v>
      </c>
      <c r="P93" s="5">
        <f>P91+P92</f>
        <v>80062.752498730755</v>
      </c>
      <c r="Q93" s="5">
        <f>Q91+Q92</f>
        <v>76252.973706301113</v>
      </c>
      <c r="R93" s="5">
        <f>R91+R92</f>
        <v>72214.608186325699</v>
      </c>
      <c r="S93" s="5">
        <f>S91+S92</f>
        <v>67933.940735151758</v>
      </c>
      <c r="T93" s="5">
        <f>T91+T92</f>
        <v>63396.433236907375</v>
      </c>
      <c r="U93" s="5">
        <f>U91+U92</f>
        <v>58586.675288768325</v>
      </c>
      <c r="V93" s="5">
        <f>V91+V92</f>
        <v>53488.331863740939</v>
      </c>
      <c r="W93" s="5">
        <f>W91+W92</f>
        <v>48084.08783321191</v>
      </c>
      <c r="X93" s="5">
        <f>X91+X92</f>
        <v>42355.589160851137</v>
      </c>
      <c r="Y93" s="5">
        <f>Y91+Y92</f>
        <v>36283.380568148714</v>
      </c>
      <c r="Z93" s="5">
        <f>Z91+Z92</f>
        <v>29846.839459884148</v>
      </c>
      <c r="AA93" s="5">
        <f>AA91+AA92</f>
        <v>23024.10588512371</v>
      </c>
      <c r="AB93" s="5">
        <f>AB91+AB92</f>
        <v>15792.008295877644</v>
      </c>
      <c r="AC93" s="5">
        <f>AC91+AC92</f>
        <v>8125.984851276814</v>
      </c>
      <c r="AD93" s="5">
        <f>AD91+AD92</f>
        <v>-6.5483618527650833E-11</v>
      </c>
    </row>
    <row r="94" spans="2:30" x14ac:dyDescent="0.4"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2:30" x14ac:dyDescent="0.4">
      <c r="B95" t="s">
        <v>69</v>
      </c>
      <c r="F95" s="5">
        <f>PMT($D$87,$D$88,$F$91)</f>
        <v>-8613.5439423534881</v>
      </c>
      <c r="G95" s="5">
        <f>F95</f>
        <v>-8613.5439423534881</v>
      </c>
      <c r="H95" s="5">
        <f>G95</f>
        <v>-8613.5439423534881</v>
      </c>
      <c r="I95" s="5">
        <f>H95</f>
        <v>-8613.5439423534881</v>
      </c>
      <c r="J95" s="5">
        <f>I95</f>
        <v>-8613.5439423534881</v>
      </c>
      <c r="K95" s="5">
        <f>J95</f>
        <v>-8613.5439423534881</v>
      </c>
      <c r="L95" s="5">
        <f>K95</f>
        <v>-8613.5439423534881</v>
      </c>
      <c r="M95" s="5">
        <f>L95</f>
        <v>-8613.5439423534881</v>
      </c>
      <c r="N95" s="5">
        <f>M95</f>
        <v>-8613.5439423534881</v>
      </c>
      <c r="O95" s="5">
        <f>N95</f>
        <v>-8613.5439423534881</v>
      </c>
      <c r="P95" s="5">
        <f>O95</f>
        <v>-8613.5439423534881</v>
      </c>
      <c r="Q95" s="5">
        <f>P95</f>
        <v>-8613.5439423534881</v>
      </c>
      <c r="R95" s="5">
        <f>Q95</f>
        <v>-8613.5439423534881</v>
      </c>
      <c r="S95" s="5">
        <f>R95</f>
        <v>-8613.5439423534881</v>
      </c>
      <c r="T95" s="5">
        <f>S95</f>
        <v>-8613.5439423534881</v>
      </c>
      <c r="U95" s="5">
        <f>T95</f>
        <v>-8613.5439423534881</v>
      </c>
      <c r="V95" s="5">
        <f>U95</f>
        <v>-8613.5439423534881</v>
      </c>
      <c r="W95" s="5">
        <f>V95</f>
        <v>-8613.5439423534881</v>
      </c>
      <c r="X95" s="5">
        <f>W95</f>
        <v>-8613.5439423534881</v>
      </c>
      <c r="Y95" s="5">
        <f>X95</f>
        <v>-8613.5439423534881</v>
      </c>
      <c r="Z95" s="5">
        <f>Y95</f>
        <v>-8613.5439423534881</v>
      </c>
      <c r="AA95" s="5">
        <f>Z95</f>
        <v>-8613.5439423534881</v>
      </c>
      <c r="AB95" s="5">
        <f>AA95</f>
        <v>-8613.5439423534881</v>
      </c>
      <c r="AC95" s="5">
        <f>AB95</f>
        <v>-8613.5439423534881</v>
      </c>
      <c r="AD95" s="5">
        <f>AC95</f>
        <v>-8613.5439423534881</v>
      </c>
    </row>
    <row r="96" spans="2:30" x14ac:dyDescent="0.4">
      <c r="B96" t="s">
        <v>70</v>
      </c>
      <c r="F96" s="5">
        <f>-F91*$D$87</f>
        <v>-6606.5999999999995</v>
      </c>
      <c r="G96" s="5">
        <f>-G91*$D$87</f>
        <v>-6486.1833634587902</v>
      </c>
      <c r="H96" s="5">
        <f>-H91*$D$87</f>
        <v>-6358.5417287251084</v>
      </c>
      <c r="I96" s="5">
        <f>-I91*$D$87</f>
        <v>-6223.2415959074051</v>
      </c>
      <c r="J96" s="5">
        <f>-J91*$D$87</f>
        <v>-6079.8234551206397</v>
      </c>
      <c r="K96" s="5">
        <f>-K91*$D$87</f>
        <v>-5927.8002258866691</v>
      </c>
      <c r="L96" s="5">
        <f>-L91*$D$87</f>
        <v>-5766.6556028986597</v>
      </c>
      <c r="M96" s="5">
        <f>-M91*$D$87</f>
        <v>-5595.8423025313705</v>
      </c>
      <c r="N96" s="5">
        <f>-N91*$D$87</f>
        <v>-5414.7802041420427</v>
      </c>
      <c r="O96" s="5">
        <f>-O91*$D$87</f>
        <v>-5222.8543798493565</v>
      </c>
      <c r="P96" s="5">
        <f>-P91*$D$87</f>
        <v>-5019.4130060991083</v>
      </c>
      <c r="Q96" s="5">
        <f>-Q91*$D$87</f>
        <v>-4803.7651499238455</v>
      </c>
      <c r="R96" s="5">
        <f>-R91*$D$87</f>
        <v>-4575.1784223780669</v>
      </c>
      <c r="S96" s="5">
        <f>-S91*$D$87</f>
        <v>-4332.8764911795415</v>
      </c>
      <c r="T96" s="5">
        <f>-T91*$D$87</f>
        <v>-4076.0364441091056</v>
      </c>
      <c r="U96" s="5">
        <f>-U91*$D$87</f>
        <v>-3803.7859942144423</v>
      </c>
      <c r="V96" s="5">
        <f>-V91*$D$87</f>
        <v>-3515.2005173260995</v>
      </c>
      <c r="W96" s="5">
        <f>-W91*$D$87</f>
        <v>-3209.2999118244561</v>
      </c>
      <c r="X96" s="5">
        <f>-X91*$D$87</f>
        <v>-2885.0452699927146</v>
      </c>
      <c r="Y96" s="5">
        <f>-Y91*$D$87</f>
        <v>-2541.3353496510681</v>
      </c>
      <c r="Z96" s="5">
        <f>-Z91*$D$87</f>
        <v>-2177.0028340889226</v>
      </c>
      <c r="AA96" s="5">
        <f>-AA91*$D$87</f>
        <v>-1790.8103675930488</v>
      </c>
      <c r="AB96" s="5">
        <f>-AB91*$D$87</f>
        <v>-1381.4463531074225</v>
      </c>
      <c r="AC96" s="5">
        <f>-AC91*$D$87</f>
        <v>-947.52049775265857</v>
      </c>
      <c r="AD96" s="5">
        <f>-AD91*$D$87</f>
        <v>-487.55909107660881</v>
      </c>
    </row>
    <row r="97" spans="2:30" x14ac:dyDescent="0.4">
      <c r="B97" t="s">
        <v>71</v>
      </c>
      <c r="F97" s="5">
        <f>F95-F96</f>
        <v>-2006.9439423534886</v>
      </c>
      <c r="G97" s="5">
        <f>G95-G96</f>
        <v>-2127.3605788946979</v>
      </c>
      <c r="H97" s="5">
        <f>H95-H96</f>
        <v>-2255.0022136283796</v>
      </c>
      <c r="I97" s="5">
        <f>I95-I96</f>
        <v>-2390.302346446083</v>
      </c>
      <c r="J97" s="5">
        <f>J95-J96</f>
        <v>-2533.7204872328484</v>
      </c>
      <c r="K97" s="5">
        <f>K95-K96</f>
        <v>-2685.743716466819</v>
      </c>
      <c r="L97" s="5">
        <f>L95-L96</f>
        <v>-2846.8883394548284</v>
      </c>
      <c r="M97" s="5">
        <f>M95-M96</f>
        <v>-3017.7016398221176</v>
      </c>
      <c r="N97" s="5">
        <f>N95-N96</f>
        <v>-3198.7637382114453</v>
      </c>
      <c r="O97" s="5">
        <f>O95-O96</f>
        <v>-3390.6895625041316</v>
      </c>
      <c r="P97" s="5">
        <f>P95-P96</f>
        <v>-3594.1309362543798</v>
      </c>
      <c r="Q97" s="5">
        <f>Q95-Q96</f>
        <v>-3809.7787924296426</v>
      </c>
      <c r="R97" s="5">
        <f>R95-R96</f>
        <v>-4038.3655199754212</v>
      </c>
      <c r="S97" s="5">
        <f>S95-S96</f>
        <v>-4280.6674511739466</v>
      </c>
      <c r="T97" s="5">
        <f>T95-T96</f>
        <v>-4537.5074982443821</v>
      </c>
      <c r="U97" s="5">
        <f>U95-U96</f>
        <v>-4809.7579481390458</v>
      </c>
      <c r="V97" s="5">
        <f>V95-V96</f>
        <v>-5098.3434250273885</v>
      </c>
      <c r="W97" s="5">
        <f>W95-W96</f>
        <v>-5404.244030529032</v>
      </c>
      <c r="X97" s="5">
        <f>X95-X96</f>
        <v>-5728.4986723607735</v>
      </c>
      <c r="Y97" s="5">
        <f>Y95-Y96</f>
        <v>-6072.20859270242</v>
      </c>
      <c r="Z97" s="5">
        <f>Z95-Z96</f>
        <v>-6436.541108264566</v>
      </c>
      <c r="AA97" s="5">
        <f>AA95-AA96</f>
        <v>-6822.7335747604393</v>
      </c>
      <c r="AB97" s="5">
        <f>AB95-AB96</f>
        <v>-7232.0975892460656</v>
      </c>
      <c r="AC97" s="5">
        <f>AC95-AC96</f>
        <v>-7666.0234446008299</v>
      </c>
      <c r="AD97" s="5">
        <f>AD95-AD96</f>
        <v>-8125.9848512768795</v>
      </c>
    </row>
  </sheetData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22C7D-5D81-1A4C-A3E3-D2C85B6C48FD}">
  <dimension ref="B2:AI97"/>
  <sheetViews>
    <sheetView showGridLines="0" topLeftCell="A4" zoomScale="145" zoomScaleNormal="145" workbookViewId="0">
      <selection activeCell="E35" sqref="E35"/>
    </sheetView>
  </sheetViews>
  <sheetFormatPr defaultColWidth="8.84375" defaultRowHeight="15" x14ac:dyDescent="0.4"/>
  <cols>
    <col min="1" max="1" width="2.4609375" customWidth="1"/>
    <col min="2" max="2" width="10.4609375" bestFit="1" customWidth="1"/>
    <col min="3" max="3" width="11.69140625" style="2" customWidth="1"/>
    <col min="4" max="4" width="13.4609375" style="2" customWidth="1"/>
    <col min="5" max="5" width="11.84375" customWidth="1"/>
    <col min="6" max="6" width="12.69140625" bestFit="1" customWidth="1"/>
    <col min="7" max="26" width="12.3046875" customWidth="1"/>
    <col min="27" max="34" width="10.3046875" bestFit="1" customWidth="1"/>
    <col min="35" max="35" width="9.15234375" bestFit="1" customWidth="1"/>
  </cols>
  <sheetData>
    <row r="2" spans="2:26" ht="20.6" x14ac:dyDescent="0.55000000000000004">
      <c r="B2" s="20" t="s">
        <v>220</v>
      </c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2:26" ht="14.6" x14ac:dyDescent="0.4">
      <c r="B3" s="14" t="s">
        <v>0</v>
      </c>
    </row>
    <row r="5" spans="2:26" ht="14.6" x14ac:dyDescent="0.4">
      <c r="B5" s="23" t="s">
        <v>1</v>
      </c>
      <c r="C5" s="24"/>
      <c r="D5" s="24"/>
      <c r="E5" s="25"/>
      <c r="G5" s="23" t="s">
        <v>2</v>
      </c>
      <c r="H5" s="24"/>
      <c r="I5" s="24"/>
      <c r="J5" s="25"/>
      <c r="L5" s="23" t="s">
        <v>3</v>
      </c>
      <c r="M5" s="24"/>
      <c r="N5" s="24"/>
      <c r="O5" s="25"/>
    </row>
    <row r="6" spans="2:26" ht="14.6" x14ac:dyDescent="0.4">
      <c r="B6" t="s">
        <v>4</v>
      </c>
      <c r="D6" s="2" t="s">
        <v>210</v>
      </c>
      <c r="E6" s="128">
        <v>107.2</v>
      </c>
      <c r="G6" t="s">
        <v>6</v>
      </c>
      <c r="H6" s="2"/>
      <c r="I6" s="2" t="s">
        <v>7</v>
      </c>
      <c r="J6" s="28">
        <v>2.75</v>
      </c>
      <c r="L6" s="51" t="s">
        <v>8</v>
      </c>
      <c r="M6" s="52"/>
      <c r="N6" s="52"/>
      <c r="O6" s="53">
        <f>E56</f>
        <v>9.7833032006547915E-2</v>
      </c>
    </row>
    <row r="7" spans="2:26" ht="14.6" x14ac:dyDescent="0.4">
      <c r="B7" t="s">
        <v>9</v>
      </c>
      <c r="D7" s="2" t="s">
        <v>10</v>
      </c>
      <c r="E7" s="60">
        <v>1171</v>
      </c>
      <c r="F7" s="129">
        <v>1595</v>
      </c>
      <c r="G7" t="s">
        <v>6</v>
      </c>
      <c r="I7" s="2" t="s">
        <v>11</v>
      </c>
      <c r="J7" s="7">
        <f>J6*E6*1000</f>
        <v>294800</v>
      </c>
      <c r="L7" s="57"/>
      <c r="M7" s="33"/>
      <c r="N7" s="33"/>
      <c r="O7" s="59"/>
    </row>
    <row r="8" spans="2:26" ht="14.6" x14ac:dyDescent="0.4">
      <c r="B8" t="s">
        <v>12</v>
      </c>
      <c r="D8" s="2" t="s">
        <v>13</v>
      </c>
      <c r="E8" s="27">
        <v>2.5000000000000001E-3</v>
      </c>
      <c r="G8" t="s">
        <v>211</v>
      </c>
      <c r="I8" s="2" t="s">
        <v>15</v>
      </c>
      <c r="J8" s="26">
        <v>16.5</v>
      </c>
      <c r="L8" s="54" t="s">
        <v>16</v>
      </c>
      <c r="M8" s="55"/>
      <c r="N8" s="55"/>
      <c r="O8" s="56">
        <f>E58</f>
        <v>8</v>
      </c>
    </row>
    <row r="9" spans="2:26" ht="14.6" x14ac:dyDescent="0.4">
      <c r="B9" t="s">
        <v>72</v>
      </c>
      <c r="D9" s="2" t="s">
        <v>73</v>
      </c>
      <c r="E9" s="73">
        <v>25</v>
      </c>
      <c r="G9" t="s">
        <v>17</v>
      </c>
      <c r="I9" s="2" t="s">
        <v>15</v>
      </c>
      <c r="J9" s="26">
        <v>0</v>
      </c>
    </row>
    <row r="10" spans="2:26" ht="14.6" x14ac:dyDescent="0.4">
      <c r="G10" t="s">
        <v>19</v>
      </c>
      <c r="I10" s="2" t="s">
        <v>20</v>
      </c>
      <c r="J10" s="29">
        <v>0</v>
      </c>
    </row>
    <row r="11" spans="2:26" ht="14.6" x14ac:dyDescent="0.4">
      <c r="B11" s="23" t="s">
        <v>18</v>
      </c>
      <c r="C11" s="24"/>
      <c r="D11" s="24"/>
      <c r="E11" s="25"/>
      <c r="G11" t="s">
        <v>21</v>
      </c>
      <c r="I11" s="2" t="s">
        <v>22</v>
      </c>
      <c r="J11" s="27">
        <v>0.02</v>
      </c>
      <c r="L11" s="23" t="s">
        <v>74</v>
      </c>
      <c r="M11" s="24"/>
      <c r="N11" s="24"/>
      <c r="O11" s="25"/>
    </row>
    <row r="12" spans="2:26" ht="14.6" x14ac:dyDescent="0.4">
      <c r="B12" t="s">
        <v>23</v>
      </c>
      <c r="D12" s="2" t="s">
        <v>24</v>
      </c>
      <c r="E12" s="28">
        <f>199.6+19.2</f>
        <v>218.79999999999998</v>
      </c>
      <c r="I12" s="30" t="s">
        <v>25</v>
      </c>
      <c r="L12" t="s">
        <v>75</v>
      </c>
      <c r="M12" s="2"/>
      <c r="N12" s="2" t="s">
        <v>5</v>
      </c>
      <c r="O12" s="71">
        <v>0</v>
      </c>
    </row>
    <row r="13" spans="2:26" ht="14.6" x14ac:dyDescent="0.4">
      <c r="B13" t="s">
        <v>26</v>
      </c>
      <c r="D13" s="2" t="s">
        <v>76</v>
      </c>
      <c r="E13" s="26">
        <v>225</v>
      </c>
      <c r="G13" s="23" t="s">
        <v>27</v>
      </c>
      <c r="H13" s="24"/>
      <c r="I13" s="24"/>
      <c r="J13" s="25"/>
      <c r="L13" t="s">
        <v>75</v>
      </c>
      <c r="N13" s="2" t="s">
        <v>77</v>
      </c>
      <c r="O13" s="71">
        <v>0</v>
      </c>
    </row>
    <row r="14" spans="2:26" ht="14.6" x14ac:dyDescent="0.4">
      <c r="B14" t="s">
        <v>28</v>
      </c>
      <c r="D14" s="2" t="s">
        <v>24</v>
      </c>
      <c r="E14" s="26">
        <v>0</v>
      </c>
      <c r="G14" t="s">
        <v>29</v>
      </c>
      <c r="H14" s="2"/>
      <c r="I14" s="2" t="s">
        <v>30</v>
      </c>
      <c r="J14" s="46">
        <v>0.3</v>
      </c>
      <c r="L14" t="s">
        <v>6</v>
      </c>
      <c r="N14" s="2" t="s">
        <v>78</v>
      </c>
      <c r="O14" s="72">
        <v>445</v>
      </c>
    </row>
    <row r="15" spans="2:26" ht="14.6" x14ac:dyDescent="0.4">
      <c r="B15" s="22"/>
      <c r="C15" s="55"/>
      <c r="D15" s="21"/>
      <c r="E15" s="127"/>
      <c r="G15" t="s">
        <v>31</v>
      </c>
      <c r="H15" s="2"/>
      <c r="I15" s="2" t="s">
        <v>30</v>
      </c>
      <c r="J15" s="46">
        <v>1</v>
      </c>
      <c r="L15" t="s">
        <v>6</v>
      </c>
      <c r="N15" s="2" t="s">
        <v>11</v>
      </c>
      <c r="O15" s="74">
        <f>O12*O13*O14</f>
        <v>0</v>
      </c>
    </row>
    <row r="16" spans="2:26" ht="14.6" x14ac:dyDescent="0.4">
      <c r="E16" s="28"/>
      <c r="G16" t="s">
        <v>32</v>
      </c>
      <c r="H16" s="2"/>
      <c r="I16" s="2"/>
      <c r="J16" s="46">
        <v>0.35</v>
      </c>
      <c r="L16" t="s">
        <v>14</v>
      </c>
      <c r="N16" s="2" t="s">
        <v>15</v>
      </c>
      <c r="O16" s="73">
        <v>0</v>
      </c>
    </row>
    <row r="17" spans="2:35" ht="14.6" x14ac:dyDescent="0.4">
      <c r="C17"/>
      <c r="D17"/>
      <c r="I17" s="2"/>
      <c r="J17" s="70"/>
    </row>
    <row r="18" spans="2:35" ht="14.6" x14ac:dyDescent="0.4">
      <c r="E18" s="31"/>
    </row>
    <row r="19" spans="2:35" ht="14.6" x14ac:dyDescent="0.4">
      <c r="B19" s="23" t="s">
        <v>33</v>
      </c>
      <c r="C19" s="24"/>
      <c r="D19" s="24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</row>
    <row r="20" spans="2:35" ht="14.6" x14ac:dyDescent="0.4">
      <c r="E20" s="31"/>
    </row>
    <row r="21" spans="2:35" x14ac:dyDescent="0.4">
      <c r="B21" s="22" t="s">
        <v>34</v>
      </c>
      <c r="C21" s="21"/>
      <c r="D21" s="21"/>
      <c r="E21" s="21">
        <v>0</v>
      </c>
      <c r="F21" s="21">
        <v>1</v>
      </c>
      <c r="G21" s="21">
        <f>+F21+1</f>
        <v>2</v>
      </c>
      <c r="H21" s="21">
        <f>+G21+1</f>
        <v>3</v>
      </c>
      <c r="I21" s="21">
        <f>+H21+1</f>
        <v>4</v>
      </c>
      <c r="J21" s="21">
        <f>+I21+1</f>
        <v>5</v>
      </c>
      <c r="K21" s="21">
        <f>+J21+1</f>
        <v>6</v>
      </c>
      <c r="L21" s="21">
        <f>+K21+1</f>
        <v>7</v>
      </c>
      <c r="M21" s="21">
        <f>+L21+1</f>
        <v>8</v>
      </c>
      <c r="N21" s="21">
        <f>+M21+1</f>
        <v>9</v>
      </c>
      <c r="O21" s="21">
        <f>+N21+1</f>
        <v>10</v>
      </c>
      <c r="P21" s="21">
        <f>+O21+1</f>
        <v>11</v>
      </c>
      <c r="Q21" s="21">
        <f>+P21+1</f>
        <v>12</v>
      </c>
      <c r="R21" s="21">
        <f>+Q21+1</f>
        <v>13</v>
      </c>
      <c r="S21" s="21">
        <f>+R21+1</f>
        <v>14</v>
      </c>
      <c r="T21" s="21">
        <f>+S21+1</f>
        <v>15</v>
      </c>
      <c r="U21" s="21">
        <f>+T21+1</f>
        <v>16</v>
      </c>
      <c r="V21" s="21">
        <f>+U21+1</f>
        <v>17</v>
      </c>
      <c r="W21" s="21">
        <f>+V21+1</f>
        <v>18</v>
      </c>
      <c r="X21" s="21">
        <f>+W21+1</f>
        <v>19</v>
      </c>
      <c r="Y21" s="21">
        <f>+X21+1</f>
        <v>20</v>
      </c>
      <c r="Z21" s="21">
        <f>+Y21+1</f>
        <v>21</v>
      </c>
      <c r="AA21" s="21">
        <f>+Z21+1</f>
        <v>22</v>
      </c>
      <c r="AB21" s="21">
        <f>+AA21+1</f>
        <v>23</v>
      </c>
      <c r="AC21" s="21">
        <f>+AB21+1</f>
        <v>24</v>
      </c>
      <c r="AD21" s="21">
        <f>+AC21+1</f>
        <v>25</v>
      </c>
      <c r="AE21" s="21"/>
      <c r="AF21" s="21"/>
      <c r="AG21" s="21"/>
      <c r="AH21" s="21"/>
      <c r="AI21" s="21"/>
    </row>
    <row r="22" spans="2:35" x14ac:dyDescent="0.4">
      <c r="B22" t="s">
        <v>35</v>
      </c>
      <c r="E22" s="2"/>
      <c r="F22" s="3">
        <f>(1+$J$11)^(F21-1)</f>
        <v>1</v>
      </c>
      <c r="G22" s="3">
        <f>(1+$J$11)^(G21-1)</f>
        <v>1.02</v>
      </c>
      <c r="H22" s="3">
        <f>(1+$J$11)^(H21-1)</f>
        <v>1.0404</v>
      </c>
      <c r="I22" s="3">
        <f>(1+$J$11)^(I21-1)</f>
        <v>1.0612079999999999</v>
      </c>
      <c r="J22" s="3">
        <f>(1+$J$11)^(J21-1)</f>
        <v>1.08243216</v>
      </c>
      <c r="K22" s="3">
        <f>(1+$J$11)^(K21-1)</f>
        <v>1.1040808032</v>
      </c>
      <c r="L22" s="3">
        <f>(1+$J$11)^(L21-1)</f>
        <v>1.1261624192640001</v>
      </c>
      <c r="M22" s="3">
        <f>(1+$J$11)^(M21-1)</f>
        <v>1.1486856676492798</v>
      </c>
      <c r="N22" s="3">
        <f>(1+$J$11)^(N21-1)</f>
        <v>1.1716593810022655</v>
      </c>
      <c r="O22" s="3">
        <f>(1+$J$11)^(O21-1)</f>
        <v>1.1950925686223108</v>
      </c>
      <c r="P22" s="3">
        <f>(1+$J$11)^(P21-1)</f>
        <v>1.2189944199947571</v>
      </c>
      <c r="Q22" s="3">
        <f>(1+$J$11)^(Q21-1)</f>
        <v>1.243374308394652</v>
      </c>
      <c r="R22" s="3">
        <f>(1+$J$11)^(R21-1)</f>
        <v>1.2682417945625453</v>
      </c>
      <c r="S22" s="3">
        <f>(1+$J$11)^(S21-1)</f>
        <v>1.2936066304537961</v>
      </c>
      <c r="T22" s="3">
        <f>(1+$J$11)^(T21-1)</f>
        <v>1.3194787630628722</v>
      </c>
      <c r="U22" s="3">
        <f>(1+$J$11)^(U21-1)</f>
        <v>1.3458683383241292</v>
      </c>
      <c r="V22" s="3">
        <f>(1+$J$11)^(V21-1)</f>
        <v>1.372785705090612</v>
      </c>
      <c r="W22" s="3">
        <f>(1+$J$11)^(W21-1)</f>
        <v>1.4002414191924244</v>
      </c>
      <c r="X22" s="3">
        <f>(1+$J$11)^(X21-1)</f>
        <v>1.4282462475762727</v>
      </c>
      <c r="Y22" s="3">
        <f>(1+$J$11)^(Y21-1)</f>
        <v>1.4568111725277981</v>
      </c>
      <c r="Z22" s="3">
        <f>(1+$J$11)^(Z21-1)</f>
        <v>1.4859473959783542</v>
      </c>
      <c r="AA22" s="3">
        <f>(1+$J$11)^(AA21-1)</f>
        <v>1.5156663438979212</v>
      </c>
      <c r="AB22" s="3">
        <f>(1+$J$11)^(AB21-1)</f>
        <v>1.5459796707758797</v>
      </c>
      <c r="AC22" s="3">
        <f>(1+$J$11)^(AC21-1)</f>
        <v>1.576899264191397</v>
      </c>
      <c r="AD22" s="3">
        <f>(1+$J$11)^(AD21-1)</f>
        <v>1.608437249475225</v>
      </c>
      <c r="AE22" s="3"/>
      <c r="AF22" s="3"/>
      <c r="AG22" s="3"/>
      <c r="AH22" s="3"/>
      <c r="AI22" s="3"/>
    </row>
    <row r="23" spans="2:35" x14ac:dyDescent="0.4">
      <c r="C23"/>
      <c r="E23" s="2"/>
    </row>
    <row r="24" spans="2:35" ht="14.6" x14ac:dyDescent="0.4">
      <c r="B24" s="32" t="s">
        <v>9</v>
      </c>
      <c r="C24" s="32"/>
      <c r="D24" s="21"/>
      <c r="E24" s="21"/>
      <c r="F24" s="22"/>
      <c r="G24" s="22"/>
      <c r="H24" s="22"/>
      <c r="I24" s="22"/>
      <c r="J24" s="22" t="s">
        <v>36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</row>
    <row r="25" spans="2:35" x14ac:dyDescent="0.4">
      <c r="B25" t="s">
        <v>4</v>
      </c>
      <c r="C25"/>
      <c r="D25" s="2" t="s">
        <v>5</v>
      </c>
      <c r="E25" s="2"/>
      <c r="F25" s="5">
        <f>+$E$6</f>
        <v>107.2</v>
      </c>
      <c r="G25">
        <f>+$E$6</f>
        <v>107.2</v>
      </c>
      <c r="H25">
        <f>+$E$6</f>
        <v>107.2</v>
      </c>
      <c r="I25">
        <f>+$E$6</f>
        <v>107.2</v>
      </c>
      <c r="J25">
        <f>+$E$6</f>
        <v>107.2</v>
      </c>
      <c r="K25">
        <f>+$E$6</f>
        <v>107.2</v>
      </c>
      <c r="L25">
        <f>+$E$6</f>
        <v>107.2</v>
      </c>
      <c r="M25">
        <f>+$E$6</f>
        <v>107.2</v>
      </c>
      <c r="N25">
        <f>+$E$6</f>
        <v>107.2</v>
      </c>
      <c r="O25">
        <f>+$E$6</f>
        <v>107.2</v>
      </c>
      <c r="P25">
        <f>+$E$6</f>
        <v>107.2</v>
      </c>
      <c r="Q25">
        <f>+$E$6</f>
        <v>107.2</v>
      </c>
      <c r="R25">
        <f>+$E$6</f>
        <v>107.2</v>
      </c>
      <c r="S25">
        <f>+$E$6</f>
        <v>107.2</v>
      </c>
      <c r="T25">
        <f>+$E$6</f>
        <v>107.2</v>
      </c>
      <c r="U25">
        <f>+$E$6</f>
        <v>107.2</v>
      </c>
      <c r="V25">
        <f>+$E$6</f>
        <v>107.2</v>
      </c>
      <c r="W25">
        <f>+$E$6</f>
        <v>107.2</v>
      </c>
      <c r="X25">
        <f>+$E$6</f>
        <v>107.2</v>
      </c>
      <c r="Y25">
        <f>+$E$6</f>
        <v>107.2</v>
      </c>
      <c r="Z25">
        <f>+$E$6</f>
        <v>107.2</v>
      </c>
      <c r="AA25">
        <f>+$E$6</f>
        <v>107.2</v>
      </c>
      <c r="AB25">
        <f>+$E$6</f>
        <v>107.2</v>
      </c>
      <c r="AC25">
        <f>+$E$6</f>
        <v>107.2</v>
      </c>
      <c r="AD25">
        <f>+$E$6</f>
        <v>107.2</v>
      </c>
    </row>
    <row r="26" spans="2:35" ht="14.6" x14ac:dyDescent="0.4">
      <c r="B26" t="s">
        <v>12</v>
      </c>
      <c r="C26"/>
      <c r="E26" s="2"/>
      <c r="F26" s="12">
        <v>0.98</v>
      </c>
      <c r="G26" s="3">
        <f>+F26*(1-$E$8)</f>
        <v>0.97755000000000003</v>
      </c>
      <c r="H26" s="3">
        <f>+G26*(1-$E$8)</f>
        <v>0.97510612500000005</v>
      </c>
      <c r="I26" s="3">
        <f>+H26*(1-$E$8)</f>
        <v>0.97266835968750009</v>
      </c>
      <c r="J26" s="3">
        <f>+I26*(1-$E$8)</f>
        <v>0.9702366887882814</v>
      </c>
      <c r="K26" s="3">
        <f>+J26*(1-$E$8)</f>
        <v>0.96781109706631074</v>
      </c>
      <c r="L26" s="3">
        <f>+K26*(1-$E$8)</f>
        <v>0.965391569323645</v>
      </c>
      <c r="M26" s="3">
        <f>+L26*(1-$E$8)</f>
        <v>0.962978090400336</v>
      </c>
      <c r="N26" s="3">
        <f>+M26*(1-$E$8)</f>
        <v>0.96057064517433521</v>
      </c>
      <c r="O26" s="3">
        <f>+N26*(1-$E$8)</f>
        <v>0.95816921856139947</v>
      </c>
      <c r="P26" s="3">
        <f>+O26*(1-$E$8)</f>
        <v>0.95577379551499597</v>
      </c>
      <c r="Q26" s="3">
        <f>+P26*(1-$E$8)</f>
        <v>0.95338436102620849</v>
      </c>
      <c r="R26" s="3">
        <f>+Q26*(1-$E$8)</f>
        <v>0.95100090012364302</v>
      </c>
      <c r="S26" s="3">
        <f>+R26*(1-$E$8)</f>
        <v>0.94862339787333394</v>
      </c>
      <c r="T26" s="3">
        <f>+S26*(1-$E$8)</f>
        <v>0.94625183937865065</v>
      </c>
      <c r="U26" s="3">
        <f>+T26*(1-$E$8)</f>
        <v>0.9438862097802041</v>
      </c>
      <c r="V26" s="3">
        <f>+U26*(1-$E$8)</f>
        <v>0.94152649425575363</v>
      </c>
      <c r="W26" s="3">
        <f>+V26*(1-$E$8)</f>
        <v>0.93917267802011428</v>
      </c>
      <c r="X26" s="3">
        <f>+W26*(1-$E$8)</f>
        <v>0.93682474632506407</v>
      </c>
      <c r="Y26" s="3">
        <f>+X26*(1-$E$8)</f>
        <v>0.93448268445925142</v>
      </c>
      <c r="Z26" s="3">
        <f>+Y26*(1-$E$8)</f>
        <v>0.93214647774810333</v>
      </c>
      <c r="AA26" s="3">
        <f>+Z26*(1-$E$8)</f>
        <v>0.92981611155373312</v>
      </c>
      <c r="AB26" s="3">
        <f>+AA26*(1-$E$8)</f>
        <v>0.92749157127484883</v>
      </c>
      <c r="AC26" s="3">
        <f>+AB26*(1-$E$8)</f>
        <v>0.92517284234666175</v>
      </c>
      <c r="AD26" s="3">
        <f>+AC26*(1-$E$8)</f>
        <v>0.92285991024079517</v>
      </c>
      <c r="AE26" s="3"/>
      <c r="AF26" s="3"/>
      <c r="AG26" s="3"/>
      <c r="AH26" s="3"/>
      <c r="AI26" s="3"/>
    </row>
    <row r="27" spans="2:35" ht="14.6" x14ac:dyDescent="0.4">
      <c r="B27" s="14" t="s">
        <v>9</v>
      </c>
      <c r="C27" s="14"/>
      <c r="D27" s="33" t="s">
        <v>37</v>
      </c>
      <c r="E27" s="34"/>
      <c r="F27" s="35">
        <f>+F$25*$E$7/1000*F26</f>
        <v>123.02057599999999</v>
      </c>
      <c r="G27" s="35">
        <f>+G$25*$E$7/1000*G26</f>
        <v>122.71302456000001</v>
      </c>
      <c r="H27" s="35">
        <f>+H$25*$E$7/1000*H26</f>
        <v>122.40624199860001</v>
      </c>
      <c r="I27" s="35">
        <f>+I$25*$E$7/1000*I26</f>
        <v>122.10022639360351</v>
      </c>
      <c r="J27" s="35">
        <f>+J$25*$E$7/1000*J26</f>
        <v>121.79497582761951</v>
      </c>
      <c r="K27" s="35">
        <f>+K$25*$E$7/1000*K26</f>
        <v>121.49048838805047</v>
      </c>
      <c r="L27" s="35">
        <f>+L$25*$E$7/1000*L26</f>
        <v>121.18676216708035</v>
      </c>
      <c r="M27" s="35">
        <f>+M$25*$E$7/1000*M26</f>
        <v>120.88379526166266</v>
      </c>
      <c r="N27" s="35">
        <f>+N$25*$E$7/1000*N26</f>
        <v>120.58158577350851</v>
      </c>
      <c r="O27" s="35">
        <f>+O$25*$E$7/1000*O26</f>
        <v>120.28013180907475</v>
      </c>
      <c r="P27" s="35">
        <f>+P$25*$E$7/1000*P26</f>
        <v>119.97943147955206</v>
      </c>
      <c r="Q27" s="35">
        <f>+Q$25*$E$7/1000*Q26</f>
        <v>119.67948290085319</v>
      </c>
      <c r="R27" s="35">
        <f>+R$25*$E$7/1000*R26</f>
        <v>119.38028419360106</v>
      </c>
      <c r="S27" s="35">
        <f>+S$25*$E$7/1000*S26</f>
        <v>119.08183348311705</v>
      </c>
      <c r="T27" s="35">
        <f>+T$25*$E$7/1000*T26</f>
        <v>118.78412889940927</v>
      </c>
      <c r="U27" s="35">
        <f>+U$25*$E$7/1000*U26</f>
        <v>118.48716857716076</v>
      </c>
      <c r="V27" s="35">
        <f>+V$25*$E$7/1000*V26</f>
        <v>118.19095065571786</v>
      </c>
      <c r="W27" s="35">
        <f>+W$25*$E$7/1000*W26</f>
        <v>117.89547327907857</v>
      </c>
      <c r="X27" s="35">
        <f>+X$25*$E$7/1000*X26</f>
        <v>117.60073459588088</v>
      </c>
      <c r="Y27" s="35">
        <f>+Y$25*$E$7/1000*Y26</f>
        <v>117.30673275939118</v>
      </c>
      <c r="Z27" s="35">
        <f>+Z$25*$E$7/1000*Z26</f>
        <v>117.0134659274927</v>
      </c>
      <c r="AA27" s="35">
        <f>+AA$25*$E$7/1000*AA26</f>
        <v>116.72093226267398</v>
      </c>
      <c r="AB27" s="35">
        <f>+AB$25*$E$7/1000*AB26</f>
        <v>116.4291299320173</v>
      </c>
      <c r="AC27" s="35">
        <f>+AC$25*$E$7/1000*AC26</f>
        <v>116.13805710718727</v>
      </c>
      <c r="AD27" s="35">
        <f>+AD$25*$E$7/1000*AD26</f>
        <v>115.8477119644193</v>
      </c>
      <c r="AE27" s="35"/>
      <c r="AF27" s="35"/>
      <c r="AG27" s="35"/>
      <c r="AH27" s="35"/>
      <c r="AI27" s="35"/>
    </row>
    <row r="28" spans="2:35" ht="14.6" x14ac:dyDescent="0.4">
      <c r="C28"/>
      <c r="E28" s="1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2:35" ht="14.6" x14ac:dyDescent="0.4">
      <c r="B29" s="32" t="s">
        <v>33</v>
      </c>
      <c r="C29" s="32"/>
      <c r="D29" s="21"/>
      <c r="E29" s="21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2:35" x14ac:dyDescent="0.4">
      <c r="C30"/>
      <c r="E30" s="2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</row>
    <row r="31" spans="2:35" x14ac:dyDescent="0.4">
      <c r="C31"/>
      <c r="E31" s="2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2:35" x14ac:dyDescent="0.4">
      <c r="B32" t="s">
        <v>79</v>
      </c>
      <c r="D32" s="2" t="s">
        <v>76</v>
      </c>
      <c r="E32" s="2">
        <f>E13</f>
        <v>225</v>
      </c>
      <c r="F32" s="4">
        <f>$E$32*O12*0.8</f>
        <v>0</v>
      </c>
      <c r="G32" s="4">
        <f>F32</f>
        <v>0</v>
      </c>
      <c r="H32" s="4">
        <f>G32</f>
        <v>0</v>
      </c>
      <c r="I32" s="4">
        <f>H32</f>
        <v>0</v>
      </c>
      <c r="J32" s="4">
        <f>I32</f>
        <v>0</v>
      </c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</row>
    <row r="33" spans="2:35" x14ac:dyDescent="0.4">
      <c r="B33" t="s">
        <v>213</v>
      </c>
      <c r="D33" s="2" t="s">
        <v>24</v>
      </c>
      <c r="E33" s="2">
        <v>50</v>
      </c>
      <c r="F33" s="4"/>
      <c r="G33" s="4"/>
      <c r="H33" s="4"/>
      <c r="I33" s="4"/>
      <c r="J33" s="4"/>
      <c r="K33" s="4">
        <f>($O$12*2/1000*365)*$E$33*F22</f>
        <v>0</v>
      </c>
      <c r="L33" s="4">
        <f>($O$12*2/1000*365)*$E$33*G22</f>
        <v>0</v>
      </c>
      <c r="M33" s="4">
        <f>($O$12*2/1000*365)*$E$33*H22</f>
        <v>0</v>
      </c>
      <c r="N33" s="4">
        <f>($O$12*2/1000*365)*$E$33*I22</f>
        <v>0</v>
      </c>
      <c r="O33" s="4">
        <f>($O$12*2/1000*365)*$E$33*J22</f>
        <v>0</v>
      </c>
      <c r="P33" s="4">
        <f>($O$12*2/1000*365)*$E$33*K22</f>
        <v>0</v>
      </c>
      <c r="Q33" s="4">
        <f>($O$12*2/1000*365)*$E$33*L22</f>
        <v>0</v>
      </c>
      <c r="R33" s="4">
        <f>($O$12*2/1000*365)*$E$33*M22</f>
        <v>0</v>
      </c>
      <c r="S33" s="4">
        <f>($O$12*2/1000*365)*$E$33*N22</f>
        <v>0</v>
      </c>
      <c r="T33" s="4">
        <f>($O$12*2/1000*365)*$E$33*O22</f>
        <v>0</v>
      </c>
      <c r="U33" s="4">
        <f>($O$12*2/1000*365)*$E$33*P22</f>
        <v>0</v>
      </c>
      <c r="V33" s="4">
        <f>($O$12*2/1000*365)*$E$33*Q22</f>
        <v>0</v>
      </c>
      <c r="W33" s="4">
        <f>($O$12*2/1000*365)*$E$33*R22</f>
        <v>0</v>
      </c>
      <c r="X33" s="4">
        <f>($O$12*2/1000*365)*$E$33*S22</f>
        <v>0</v>
      </c>
      <c r="Y33" s="4">
        <f>($O$12*2/1000*365)*$E$33*T22</f>
        <v>0</v>
      </c>
      <c r="Z33" s="4">
        <f>($O$12*2/1000*365)*$E$33*U22</f>
        <v>0</v>
      </c>
      <c r="AA33" s="4">
        <f>($O$12*2/1000*365)*$E$33*V22</f>
        <v>0</v>
      </c>
      <c r="AB33" s="4">
        <f>($O$12*2/1000*365)*$E$33*W22</f>
        <v>0</v>
      </c>
      <c r="AC33" s="4">
        <f>($O$12*2/1000*365)*$E$33*X22</f>
        <v>0</v>
      </c>
      <c r="AD33" s="4">
        <f>($O$12*2/1000*365)*$E$33*Y22</f>
        <v>0</v>
      </c>
      <c r="AE33" s="36"/>
      <c r="AF33" s="36"/>
      <c r="AG33" s="36"/>
      <c r="AH33" s="36"/>
      <c r="AI33" s="36"/>
    </row>
    <row r="34" spans="2:35" x14ac:dyDescent="0.4">
      <c r="B34" t="s">
        <v>212</v>
      </c>
      <c r="D34" s="2" t="s">
        <v>24</v>
      </c>
      <c r="E34" s="61">
        <f>E12</f>
        <v>218.79999999999998</v>
      </c>
      <c r="F34" s="4"/>
      <c r="G34" s="4"/>
      <c r="H34" s="4"/>
      <c r="I34" s="4"/>
      <c r="J34" s="4"/>
      <c r="K34" s="4">
        <f>($O$12*2/1000*365)*$E$34*F22</f>
        <v>0</v>
      </c>
      <c r="L34" s="4">
        <f>($O$12*2/1000*365)*$E$34*G22</f>
        <v>0</v>
      </c>
      <c r="M34" s="4">
        <f>($O$12*2/1000*365)*$E$34*H22</f>
        <v>0</v>
      </c>
      <c r="N34" s="4">
        <f>($O$12*2/1000*365)*$E$34*I22</f>
        <v>0</v>
      </c>
      <c r="O34" s="4">
        <f>($O$12*2/1000*365)*$E$34*J22</f>
        <v>0</v>
      </c>
      <c r="P34" s="4">
        <f>($O$12*2/1000*365)*$E$34*K22</f>
        <v>0</v>
      </c>
      <c r="Q34" s="4">
        <f>($O$12*2/1000*365)*$E$34*L22</f>
        <v>0</v>
      </c>
      <c r="R34" s="4">
        <f>($O$12*2/1000*365)*$E$34*M22</f>
        <v>0</v>
      </c>
      <c r="S34" s="4">
        <f>($O$12*2/1000*365)*$E$34*N22</f>
        <v>0</v>
      </c>
      <c r="T34" s="4">
        <f>($O$12*2/1000*365)*$E$34*O22</f>
        <v>0</v>
      </c>
      <c r="U34" s="4">
        <f>($O$12*2/1000*365)*$E$34*P22</f>
        <v>0</v>
      </c>
      <c r="V34" s="4">
        <f>($O$12*2/1000*365)*$E$34*Q22</f>
        <v>0</v>
      </c>
      <c r="W34" s="4">
        <f>($O$12*2/1000*365)*$E$34*R22</f>
        <v>0</v>
      </c>
      <c r="X34" s="4">
        <f>($O$12*2/1000*365)*$E$34*S22</f>
        <v>0</v>
      </c>
      <c r="Y34" s="4">
        <f>($O$12*2/1000*365)*$E$34*T22</f>
        <v>0</v>
      </c>
      <c r="Z34" s="4">
        <f>($O$12*2/1000*365)*$E$34*U22</f>
        <v>0</v>
      </c>
      <c r="AA34" s="4">
        <f>($O$12*2/1000*365)*$E$34*V22</f>
        <v>0</v>
      </c>
      <c r="AB34" s="4">
        <f>($O$12*2/1000*365)*$E$34*W22</f>
        <v>0</v>
      </c>
      <c r="AC34" s="4">
        <f>($O$12*2/1000*365)*$E$34*X22</f>
        <v>0</v>
      </c>
      <c r="AD34" s="4">
        <f>($O$12*2/1000*365)*$E$34*Y22</f>
        <v>0</v>
      </c>
      <c r="AE34" s="4"/>
      <c r="AF34" s="4"/>
      <c r="AG34" s="4"/>
      <c r="AH34" s="4"/>
      <c r="AI34" s="4"/>
    </row>
    <row r="35" spans="2:35" x14ac:dyDescent="0.4">
      <c r="B35" t="s">
        <v>80</v>
      </c>
      <c r="C35"/>
      <c r="D35" s="2" t="s">
        <v>24</v>
      </c>
      <c r="E35" s="61">
        <f>E12</f>
        <v>218.79999999999998</v>
      </c>
      <c r="F35" s="4">
        <f>$E$35*(F27-($O$12*$O$13/1000*365))</f>
        <v>26916.902028799996</v>
      </c>
      <c r="G35" s="4">
        <f>$E$35*(G27-($O$12*$O$13/1000*365))</f>
        <v>26849.609773728</v>
      </c>
      <c r="H35" s="4">
        <f>$E$35*(H27-($O$12*$O$13/1000*365))</f>
        <v>26782.485749293679</v>
      </c>
      <c r="I35" s="4">
        <f>$E$35*(I27-($O$12*$O$13/1000*365))</f>
        <v>26715.529534920446</v>
      </c>
      <c r="J35" s="4">
        <f>$E$35*(J27-($O$12*$O$13/1000*365))</f>
        <v>26648.740711083148</v>
      </c>
      <c r="K35" s="4">
        <f>$E$35*(K27-($O$12*$O$13/1000*365))</f>
        <v>26582.118859305439</v>
      </c>
      <c r="L35" s="4">
        <f>$E$35*(L27-($O$12*$O$13/1000*365))</f>
        <v>26515.663562157177</v>
      </c>
      <c r="M35" s="4">
        <f>$E$35*(M27-($O$12*$O$13/1000*365))</f>
        <v>26449.374403251786</v>
      </c>
      <c r="N35" s="4">
        <f>$E$35*(N27-($O$12*$O$13/1000*365))</f>
        <v>26383.250967243661</v>
      </c>
      <c r="O35" s="4">
        <f>$E$35*(O27-($O$12*$O$13/1000*365))</f>
        <v>26317.292839825554</v>
      </c>
      <c r="P35" s="4">
        <f>$E$35*(P27-($O$12*$O$13/1000*365))</f>
        <v>26251.499607725989</v>
      </c>
      <c r="Q35" s="4">
        <f>$E$35*(Q27-($O$12*$O$13/1000*365))</f>
        <v>26185.870858706676</v>
      </c>
      <c r="R35" s="4">
        <f>$E$35*(R27-($O$12*$O$13/1000*365))</f>
        <v>26120.406181559909</v>
      </c>
      <c r="S35" s="4">
        <f>$E$35*(S27-($O$12*$O$13/1000*365))</f>
        <v>26055.105166106008</v>
      </c>
      <c r="T35" s="4">
        <f>$E$35*(T27-($O$12*$O$13/1000*365))</f>
        <v>25989.967403190745</v>
      </c>
      <c r="U35" s="4">
        <f>$E$35*(U27-($O$12*$O$13/1000*365))</f>
        <v>25924.992484682771</v>
      </c>
      <c r="V35" s="4">
        <f>$E$35*(V27-($O$12*$O$13/1000*365))</f>
        <v>25860.180003471065</v>
      </c>
      <c r="W35" s="4">
        <f>$E$35*(W27-($O$12*$O$13/1000*365))</f>
        <v>25795.529553462391</v>
      </c>
      <c r="X35" s="4">
        <f>$E$35*(X27-($O$12*$O$13/1000*365))</f>
        <v>25731.040729578734</v>
      </c>
      <c r="Y35" s="4">
        <f>$E$35*(Y27-($O$12*$O$13/1000*365))</f>
        <v>25666.713127754789</v>
      </c>
      <c r="Z35" s="4">
        <f>$E$35*(Z27-($O$12*$O$13/1000*365))</f>
        <v>25602.546344935403</v>
      </c>
      <c r="AA35" s="4">
        <f>$E$35*(AA27-($O$12*$O$13/1000*365))</f>
        <v>25538.539979073066</v>
      </c>
      <c r="AB35" s="4">
        <f>$E$35*(AB27-($O$12*$O$13/1000*365))</f>
        <v>25474.693629125384</v>
      </c>
      <c r="AC35" s="4">
        <f>$E$35*(AC27-($O$12*$O$13/1000*365))</f>
        <v>25411.006895052571</v>
      </c>
      <c r="AD35" s="4">
        <f>$E$35*(AD27-($O$12*$O$13/1000*365))</f>
        <v>25347.479377814943</v>
      </c>
      <c r="AE35" s="13"/>
      <c r="AF35" s="13"/>
      <c r="AG35" s="13"/>
      <c r="AH35" s="13"/>
      <c r="AI35" s="13"/>
    </row>
    <row r="36" spans="2:35" ht="14.6" x14ac:dyDescent="0.4">
      <c r="B36" s="14" t="s">
        <v>38</v>
      </c>
      <c r="C36"/>
      <c r="E36" s="17"/>
      <c r="F36" s="80">
        <f>SUM(F32:F35)</f>
        <v>26916.902028799996</v>
      </c>
      <c r="G36" s="80">
        <f>SUM(G32:G35)</f>
        <v>26849.609773728</v>
      </c>
      <c r="H36" s="80">
        <f>SUM(H32:H35)</f>
        <v>26782.485749293679</v>
      </c>
      <c r="I36" s="80">
        <f>SUM(I32:I35)</f>
        <v>26715.529534920446</v>
      </c>
      <c r="J36" s="80">
        <f>SUM(J32:J35)</f>
        <v>26648.740711083148</v>
      </c>
      <c r="K36" s="80">
        <f>SUM(K32:K35)</f>
        <v>26582.118859305439</v>
      </c>
      <c r="L36" s="80">
        <f>SUM(L32:L35)</f>
        <v>26515.663562157177</v>
      </c>
      <c r="M36" s="80">
        <f>SUM(M32:M35)</f>
        <v>26449.374403251786</v>
      </c>
      <c r="N36" s="80">
        <f>SUM(N32:N35)</f>
        <v>26383.250967243661</v>
      </c>
      <c r="O36" s="80">
        <f>SUM(O32:O35)</f>
        <v>26317.292839825554</v>
      </c>
      <c r="P36" s="80">
        <f>SUM(P32:P35)</f>
        <v>26251.499607725989</v>
      </c>
      <c r="Q36" s="80">
        <f>SUM(Q32:Q35)</f>
        <v>26185.870858706676</v>
      </c>
      <c r="R36" s="80">
        <f>SUM(R32:R35)</f>
        <v>26120.406181559909</v>
      </c>
      <c r="S36" s="80">
        <f>SUM(S32:S35)</f>
        <v>26055.105166106008</v>
      </c>
      <c r="T36" s="80">
        <f>SUM(T32:T35)</f>
        <v>25989.967403190745</v>
      </c>
      <c r="U36" s="80">
        <f>SUM(U32:U35)</f>
        <v>25924.992484682771</v>
      </c>
      <c r="V36" s="80">
        <f>SUM(V32:V35)</f>
        <v>25860.180003471065</v>
      </c>
      <c r="W36" s="80">
        <f>SUM(W32:W35)</f>
        <v>25795.529553462391</v>
      </c>
      <c r="X36" s="80">
        <f>SUM(X32:X35)</f>
        <v>25731.040729578734</v>
      </c>
      <c r="Y36" s="80">
        <f>SUM(Y32:Y35)</f>
        <v>25666.713127754789</v>
      </c>
      <c r="Z36" s="80">
        <f>SUM(Z32:Z35)</f>
        <v>25602.546344935403</v>
      </c>
      <c r="AA36" s="80">
        <f>SUM(AA32:AA35)</f>
        <v>25538.539979073066</v>
      </c>
      <c r="AB36" s="80">
        <f>SUM(AB32:AB35)</f>
        <v>25474.693629125384</v>
      </c>
      <c r="AC36" s="80">
        <f>SUM(AC32:AC35)</f>
        <v>25411.006895052571</v>
      </c>
      <c r="AD36" s="80">
        <f>SUM(AD32:AD35)</f>
        <v>25347.479377814943</v>
      </c>
      <c r="AE36" s="4"/>
      <c r="AF36" s="4"/>
      <c r="AG36" s="4"/>
      <c r="AH36" s="4"/>
      <c r="AI36" s="4"/>
    </row>
    <row r="37" spans="2:35" x14ac:dyDescent="0.4">
      <c r="E37" s="2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</row>
    <row r="38" spans="2:35" x14ac:dyDescent="0.4">
      <c r="B38" t="s">
        <v>81</v>
      </c>
      <c r="D38" s="2" t="s">
        <v>82</v>
      </c>
      <c r="E38" s="2"/>
      <c r="F38" s="4">
        <f>-SUM($J$8:$J$9)*F25*F22</f>
        <v>-1768.8</v>
      </c>
      <c r="G38" s="4">
        <f>-SUM($J$8:$J$9)*G25*G22</f>
        <v>-1804.1759999999999</v>
      </c>
      <c r="H38" s="4">
        <f>-SUM($J$8:$J$9)*H25*H22</f>
        <v>-1840.2595199999998</v>
      </c>
      <c r="I38" s="4">
        <f>-SUM($J$8:$J$9)*I25*I22</f>
        <v>-1877.0647103999997</v>
      </c>
      <c r="J38" s="4">
        <f>-SUM($J$8:$J$9)*J25*J22</f>
        <v>-1914.6060046079999</v>
      </c>
      <c r="K38" s="4">
        <f>-SUM($J$8:$J$9)*K25*K22</f>
        <v>-1952.89812470016</v>
      </c>
      <c r="L38" s="4">
        <f>-SUM($J$8:$J$9)*L25*L22</f>
        <v>-1991.9560871941633</v>
      </c>
      <c r="M38" s="4">
        <f>-SUM($J$8:$J$9)*M25*M22</f>
        <v>-2031.795208938046</v>
      </c>
      <c r="N38" s="4">
        <f>-SUM($J$8:$J$9)*N25*N22</f>
        <v>-2072.4311131168074</v>
      </c>
      <c r="O38" s="4">
        <f>-SUM($J$8:$J$9)*O25*O22</f>
        <v>-2113.8797353791433</v>
      </c>
      <c r="P38" s="4">
        <f>-SUM($J$8:$J$9)*P25*P22</f>
        <v>-2156.1573300867262</v>
      </c>
      <c r="Q38" s="4">
        <f>-SUM($J$8:$J$9)*Q25*Q22</f>
        <v>-2199.2804766884606</v>
      </c>
      <c r="R38" s="4">
        <f>-SUM($J$8:$J$9)*R25*R22</f>
        <v>-2243.2660862222301</v>
      </c>
      <c r="S38" s="4">
        <f>-SUM($J$8:$J$9)*S25*S22</f>
        <v>-2288.1314079466742</v>
      </c>
      <c r="T38" s="4">
        <f>-SUM($J$8:$J$9)*T25*T22</f>
        <v>-2333.8940361056084</v>
      </c>
      <c r="U38" s="4">
        <f>-SUM($J$8:$J$9)*U25*U22</f>
        <v>-2380.5719168277196</v>
      </c>
      <c r="V38" s="4">
        <f>-SUM($J$8:$J$9)*V25*V22</f>
        <v>-2428.1833551642744</v>
      </c>
      <c r="W38" s="4">
        <f>-SUM($J$8:$J$9)*W25*W22</f>
        <v>-2476.7470222675602</v>
      </c>
      <c r="X38" s="4">
        <f>-SUM($J$8:$J$9)*X25*X22</f>
        <v>-2526.2819627129111</v>
      </c>
      <c r="Y38" s="4">
        <f>-SUM($J$8:$J$9)*Y25*Y22</f>
        <v>-2576.8076019671694</v>
      </c>
      <c r="Z38" s="4">
        <f>-SUM($J$8:$J$9)*Z25*Z22</f>
        <v>-2628.3437540065129</v>
      </c>
      <c r="AA38" s="4">
        <f>-SUM($J$8:$J$9)*AA25*AA22</f>
        <v>-2680.910629086643</v>
      </c>
      <c r="AB38" s="4">
        <f>-SUM($J$8:$J$9)*AB25*AB22</f>
        <v>-2734.5288416683761</v>
      </c>
      <c r="AC38" s="4">
        <f>-SUM($J$8:$J$9)*AC25*AC22</f>
        <v>-2789.2194185017429</v>
      </c>
      <c r="AD38" s="4">
        <f>-SUM($J$8:$J$9)*AD25*AD22</f>
        <v>-2845.0038068717781</v>
      </c>
      <c r="AE38" s="4"/>
      <c r="AF38" s="4"/>
      <c r="AG38" s="4"/>
      <c r="AH38" s="4"/>
      <c r="AI38" s="4"/>
    </row>
    <row r="39" spans="2:35" x14ac:dyDescent="0.4">
      <c r="B39" t="s">
        <v>83</v>
      </c>
      <c r="D39" s="2" t="s">
        <v>84</v>
      </c>
      <c r="E39" s="2"/>
      <c r="F39" s="4">
        <f>-($O$16)*F25*F22</f>
        <v>0</v>
      </c>
      <c r="G39" s="4">
        <f>-($O$16)*G25*G22</f>
        <v>0</v>
      </c>
      <c r="H39" s="4">
        <f>-($O$16)*H25*H22</f>
        <v>0</v>
      </c>
      <c r="I39" s="4">
        <f>-($O$16)*I25*I22</f>
        <v>0</v>
      </c>
      <c r="J39" s="4">
        <f>-($O$16)*J25*J22</f>
        <v>0</v>
      </c>
      <c r="K39" s="4">
        <f>-($O$16)*K25*K22</f>
        <v>0</v>
      </c>
      <c r="L39" s="4">
        <f>-($O$16)*L25*L22</f>
        <v>0</v>
      </c>
      <c r="M39" s="4">
        <f>-($O$16)*M25*M22</f>
        <v>0</v>
      </c>
      <c r="N39" s="4">
        <f>-($O$16)*N25*N22</f>
        <v>0</v>
      </c>
      <c r="O39" s="4">
        <f>-($O$16)*O25*O22</f>
        <v>0</v>
      </c>
      <c r="P39" s="4">
        <f>-($O$16)*P25*P22</f>
        <v>0</v>
      </c>
      <c r="Q39" s="4">
        <f>-($O$16)*Q25*Q22</f>
        <v>0</v>
      </c>
      <c r="R39" s="4">
        <f>-($O$16)*R25*R22</f>
        <v>0</v>
      </c>
      <c r="S39" s="4">
        <f>-($O$16)*S25*S22</f>
        <v>0</v>
      </c>
      <c r="T39" s="4">
        <f>-($O$16)*T25*T22</f>
        <v>0</v>
      </c>
      <c r="U39" s="4">
        <f>-($O$16)*U25*U22</f>
        <v>0</v>
      </c>
      <c r="V39" s="4">
        <f>-($O$16)*V25*V22</f>
        <v>0</v>
      </c>
      <c r="W39" s="4">
        <f>-($O$16)*W25*W22</f>
        <v>0</v>
      </c>
      <c r="X39" s="4">
        <f>-($O$16)*X25*X22</f>
        <v>0</v>
      </c>
      <c r="Y39" s="4">
        <f>-($O$16)*Y25*Y22</f>
        <v>0</v>
      </c>
      <c r="Z39" s="4">
        <f>-($O$16)*Z25*Z22</f>
        <v>0</v>
      </c>
      <c r="AA39" s="4">
        <f>-($O$16)*AA25*AA22</f>
        <v>0</v>
      </c>
      <c r="AB39" s="4">
        <f>-($O$16)*AB25*AB22</f>
        <v>0</v>
      </c>
      <c r="AC39" s="4">
        <f>-($O$16)*AC25*AC22</f>
        <v>0</v>
      </c>
      <c r="AD39" s="4">
        <f>-($O$16)*AD25*AD22</f>
        <v>0</v>
      </c>
      <c r="AE39" s="13"/>
      <c r="AF39" s="13"/>
      <c r="AG39" s="13"/>
      <c r="AH39" s="13"/>
      <c r="AI39" s="13"/>
    </row>
    <row r="40" spans="2:35" ht="14.6" x14ac:dyDescent="0.4">
      <c r="B40" s="14" t="s">
        <v>39</v>
      </c>
      <c r="C40" s="33"/>
      <c r="D40" s="33"/>
      <c r="E40" s="43"/>
      <c r="F40" s="81">
        <f>SUM(F36:F39)</f>
        <v>25148.102028799996</v>
      </c>
      <c r="G40" s="81">
        <f>SUM(G36:G39)</f>
        <v>25045.433773728</v>
      </c>
      <c r="H40" s="81">
        <f>SUM(H36:H39)</f>
        <v>24942.226229293679</v>
      </c>
      <c r="I40" s="81">
        <f>SUM(I36:I39)</f>
        <v>24838.464824520448</v>
      </c>
      <c r="J40" s="81">
        <f>SUM(J36:J39)</f>
        <v>24734.13470647515</v>
      </c>
      <c r="K40" s="81">
        <f>SUM(K36:K39)</f>
        <v>24629.220734605278</v>
      </c>
      <c r="L40" s="81">
        <f>SUM(L36:L39)</f>
        <v>24523.707474963012</v>
      </c>
      <c r="M40" s="81">
        <f>SUM(M36:M39)</f>
        <v>24417.579194313741</v>
      </c>
      <c r="N40" s="81">
        <f>SUM(N36:N39)</f>
        <v>24310.819854126854</v>
      </c>
      <c r="O40" s="81">
        <f>SUM(O36:O39)</f>
        <v>24203.413104446408</v>
      </c>
      <c r="P40" s="81">
        <f>SUM(P36:P39)</f>
        <v>24095.342277639262</v>
      </c>
      <c r="Q40" s="81">
        <f>SUM(Q36:Q39)</f>
        <v>23986.590382018214</v>
      </c>
      <c r="R40" s="81">
        <f>SUM(R36:R39)</f>
        <v>23877.14009533768</v>
      </c>
      <c r="S40" s="81">
        <f>SUM(S36:S39)</f>
        <v>23766.973758159333</v>
      </c>
      <c r="T40" s="81">
        <f>SUM(T36:T39)</f>
        <v>23656.073367085137</v>
      </c>
      <c r="U40" s="81">
        <f>SUM(U36:U39)</f>
        <v>23544.42056785505</v>
      </c>
      <c r="V40" s="81">
        <f>SUM(V36:V39)</f>
        <v>23431.996648306791</v>
      </c>
      <c r="W40" s="81">
        <f>SUM(W36:W39)</f>
        <v>23318.782531194833</v>
      </c>
      <c r="X40" s="81">
        <f>SUM(X36:X39)</f>
        <v>23204.758766865823</v>
      </c>
      <c r="Y40" s="81">
        <f>SUM(Y36:Y39)</f>
        <v>23089.905525787621</v>
      </c>
      <c r="Z40" s="81">
        <f>SUM(Z36:Z39)</f>
        <v>22974.20259092889</v>
      </c>
      <c r="AA40" s="81">
        <f>SUM(AA36:AA39)</f>
        <v>22857.629349986422</v>
      </c>
      <c r="AB40" s="81">
        <f>SUM(AB36:AB39)</f>
        <v>22740.164787457008</v>
      </c>
      <c r="AC40" s="81">
        <f>SUM(AC36:AC39)</f>
        <v>22621.787476550828</v>
      </c>
      <c r="AD40" s="81">
        <f>SUM(AD36:AD39)</f>
        <v>22502.475570943167</v>
      </c>
      <c r="AE40" s="81"/>
      <c r="AF40" s="38"/>
      <c r="AG40" s="38"/>
      <c r="AH40" s="38"/>
      <c r="AI40" s="38"/>
    </row>
    <row r="41" spans="2:35" ht="14.6" x14ac:dyDescent="0.4">
      <c r="B41" s="14"/>
      <c r="C41" s="33"/>
      <c r="D41" s="33"/>
      <c r="E41" s="43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</row>
    <row r="42" spans="2:35" x14ac:dyDescent="0.4">
      <c r="B42" t="s">
        <v>40</v>
      </c>
      <c r="E42" s="10"/>
      <c r="F42" s="19">
        <f>+F64</f>
        <v>-50116</v>
      </c>
      <c r="G42" s="19">
        <f>+G64</f>
        <v>-80185.600000000006</v>
      </c>
      <c r="H42" s="19">
        <f>+H64</f>
        <v>-48111.360000000001</v>
      </c>
      <c r="I42" s="19">
        <f>+I64</f>
        <v>-28866.815999999999</v>
      </c>
      <c r="J42" s="19">
        <f>+J64</f>
        <v>-28866.815999999999</v>
      </c>
      <c r="K42" s="19">
        <f>+K64</f>
        <v>-14433.407999999999</v>
      </c>
      <c r="L42" s="19">
        <f>+L64</f>
        <v>0</v>
      </c>
      <c r="M42" s="19">
        <f>+M64</f>
        <v>0</v>
      </c>
      <c r="N42" s="19">
        <f>+N64</f>
        <v>0</v>
      </c>
      <c r="O42" s="19">
        <f>+O64</f>
        <v>0</v>
      </c>
      <c r="P42" s="19">
        <f>+P64</f>
        <v>0</v>
      </c>
      <c r="Q42" s="19">
        <f>+Q64</f>
        <v>0</v>
      </c>
      <c r="R42" s="19">
        <f>+R64</f>
        <v>0</v>
      </c>
      <c r="S42" s="19">
        <f>+S64</f>
        <v>0</v>
      </c>
      <c r="T42" s="19">
        <f>+T64</f>
        <v>0</v>
      </c>
      <c r="U42" s="19">
        <f>+U64</f>
        <v>0</v>
      </c>
      <c r="V42" s="19">
        <f>+V64</f>
        <v>0</v>
      </c>
      <c r="W42" s="19">
        <f>+W64</f>
        <v>0</v>
      </c>
      <c r="X42" s="19">
        <f>+X64</f>
        <v>0</v>
      </c>
      <c r="Y42" s="19">
        <f>+Y64</f>
        <v>0</v>
      </c>
      <c r="Z42" s="19">
        <f>+Z64</f>
        <v>0</v>
      </c>
      <c r="AA42" s="19">
        <f>+AA64</f>
        <v>0</v>
      </c>
      <c r="AB42" s="19">
        <f>+AB64</f>
        <v>0</v>
      </c>
      <c r="AC42" s="19">
        <f>+AC64</f>
        <v>0</v>
      </c>
      <c r="AD42" s="19">
        <f>+AD64</f>
        <v>0</v>
      </c>
      <c r="AE42" s="19"/>
      <c r="AF42" s="19"/>
      <c r="AG42" s="19"/>
      <c r="AH42" s="19"/>
      <c r="AI42" s="19"/>
    </row>
    <row r="43" spans="2:35" ht="14.6" x14ac:dyDescent="0.4">
      <c r="B43" s="14" t="s">
        <v>41</v>
      </c>
      <c r="C43" s="33"/>
      <c r="D43" s="33"/>
      <c r="E43" s="33"/>
      <c r="F43" s="42">
        <f>SUM(F40:F42)</f>
        <v>-24967.897971200004</v>
      </c>
      <c r="G43" s="42">
        <f>SUM(G40:G42)</f>
        <v>-55140.166226272006</v>
      </c>
      <c r="H43" s="42">
        <f>SUM(H40:H42)</f>
        <v>-23169.133770706321</v>
      </c>
      <c r="I43" s="42">
        <f>SUM(I40:I42)</f>
        <v>-4028.3511754795509</v>
      </c>
      <c r="J43" s="42">
        <f>SUM(J40:J42)</f>
        <v>-4132.681293524849</v>
      </c>
      <c r="K43" s="42">
        <f>SUM(K40:K42)</f>
        <v>10195.812734605279</v>
      </c>
      <c r="L43" s="42">
        <f>SUM(L40:L42)</f>
        <v>24523.707474963012</v>
      </c>
      <c r="M43" s="42">
        <f>SUM(M40:M42)</f>
        <v>24417.579194313741</v>
      </c>
      <c r="N43" s="42">
        <f>SUM(N40:N42)</f>
        <v>24310.819854126854</v>
      </c>
      <c r="O43" s="42">
        <f>SUM(O40:O42)</f>
        <v>24203.413104446408</v>
      </c>
      <c r="P43" s="42">
        <f>SUM(P40:P42)</f>
        <v>24095.342277639262</v>
      </c>
      <c r="Q43" s="42">
        <f>SUM(Q40:Q42)</f>
        <v>23986.590382018214</v>
      </c>
      <c r="R43" s="42">
        <f>SUM(R40:R42)</f>
        <v>23877.14009533768</v>
      </c>
      <c r="S43" s="42">
        <f>SUM(S40:S42)</f>
        <v>23766.973758159333</v>
      </c>
      <c r="T43" s="42">
        <f>SUM(T40:T42)</f>
        <v>23656.073367085137</v>
      </c>
      <c r="U43" s="42">
        <f>SUM(U40:U42)</f>
        <v>23544.42056785505</v>
      </c>
      <c r="V43" s="42">
        <f>SUM(V40:V42)</f>
        <v>23431.996648306791</v>
      </c>
      <c r="W43" s="42">
        <f>SUM(W40:W42)</f>
        <v>23318.782531194833</v>
      </c>
      <c r="X43" s="42">
        <f>SUM(X40:X42)</f>
        <v>23204.758766865823</v>
      </c>
      <c r="Y43" s="42">
        <f>SUM(Y40:Y42)</f>
        <v>23089.905525787621</v>
      </c>
      <c r="Z43" s="42">
        <f>SUM(Z40:Z42)</f>
        <v>22974.20259092889</v>
      </c>
      <c r="AA43" s="42">
        <f>SUM(AA40:AA42)</f>
        <v>22857.629349986422</v>
      </c>
      <c r="AB43" s="42">
        <f>SUM(AB40:AB42)</f>
        <v>22740.164787457008</v>
      </c>
      <c r="AC43" s="42">
        <f>SUM(AC40:AC42)</f>
        <v>22621.787476550828</v>
      </c>
      <c r="AD43" s="42">
        <f>SUM(AD40:AD42)</f>
        <v>22502.475570943167</v>
      </c>
      <c r="AE43" s="42"/>
      <c r="AF43" s="42"/>
      <c r="AG43" s="42"/>
      <c r="AH43" s="42"/>
      <c r="AI43" s="42"/>
    </row>
    <row r="44" spans="2:35" x14ac:dyDescent="0.4">
      <c r="E44" s="2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</row>
    <row r="45" spans="2:35" x14ac:dyDescent="0.4">
      <c r="B45" t="s">
        <v>42</v>
      </c>
      <c r="E45" s="47">
        <f>J16</f>
        <v>0.35</v>
      </c>
      <c r="F45" s="13">
        <f>-F43*$E$45</f>
        <v>8738.76428992</v>
      </c>
      <c r="G45" s="13">
        <f>-G43*$E$45</f>
        <v>19299.058179195199</v>
      </c>
      <c r="H45" s="13">
        <f>-H43*$E$45</f>
        <v>8109.1968197472115</v>
      </c>
      <c r="I45" s="13">
        <f>-I43*$E$45</f>
        <v>1409.9229114178427</v>
      </c>
      <c r="J45" s="13">
        <f>-J43*$E$45</f>
        <v>1446.438452733697</v>
      </c>
      <c r="K45" s="13">
        <f>-K43*$E$45</f>
        <v>-3568.5344571118476</v>
      </c>
      <c r="L45" s="13">
        <f>-L43*$E$45</f>
        <v>-8583.2976162370542</v>
      </c>
      <c r="M45" s="13">
        <f>-M43*$E$45</f>
        <v>-8546.1527180098092</v>
      </c>
      <c r="N45" s="13">
        <f>-N43*$E$45</f>
        <v>-8508.7869489443983</v>
      </c>
      <c r="O45" s="13">
        <f>-O43*$E$45</f>
        <v>-8471.1945865562429</v>
      </c>
      <c r="P45" s="13">
        <f>-P43*$E$45</f>
        <v>-8433.369797173742</v>
      </c>
      <c r="Q45" s="13">
        <f>-Q43*$E$45</f>
        <v>-8395.3066337063738</v>
      </c>
      <c r="R45" s="13">
        <f>-R43*$E$45</f>
        <v>-8356.9990333681872</v>
      </c>
      <c r="S45" s="13">
        <f>-S43*$E$45</f>
        <v>-8318.4408153557652</v>
      </c>
      <c r="T45" s="13">
        <f>-T43*$E$45</f>
        <v>-8279.625678479797</v>
      </c>
      <c r="U45" s="13">
        <f>-U43*$E$45</f>
        <v>-8240.5471987492674</v>
      </c>
      <c r="V45" s="13">
        <f>-V43*$E$45</f>
        <v>-8201.1988269073772</v>
      </c>
      <c r="W45" s="13">
        <f>-W43*$E$45</f>
        <v>-8161.5738859181911</v>
      </c>
      <c r="X45" s="13">
        <f>-X43*$E$45</f>
        <v>-8121.6655684030375</v>
      </c>
      <c r="Y45" s="13">
        <f>-Y43*$E$45</f>
        <v>-8081.4669340256669</v>
      </c>
      <c r="Z45" s="13">
        <f>-Z43*$E$45</f>
        <v>-8040.9709068251104</v>
      </c>
      <c r="AA45" s="13">
        <f>-AA43*$E$45</f>
        <v>-8000.1702724952474</v>
      </c>
      <c r="AB45" s="13">
        <f>-AB43*$E$45</f>
        <v>-7959.0576756099526</v>
      </c>
      <c r="AC45" s="13">
        <f>-AC43*$E$45</f>
        <v>-7917.6256167927895</v>
      </c>
      <c r="AD45" s="13">
        <f>-AD43*$E$45</f>
        <v>-7875.8664498301077</v>
      </c>
      <c r="AE45" s="13"/>
      <c r="AF45" s="13"/>
      <c r="AG45" s="13"/>
      <c r="AH45" s="13"/>
      <c r="AI45" s="13"/>
    </row>
    <row r="46" spans="2:35" ht="14.6" x14ac:dyDescent="0.4">
      <c r="B46" s="14" t="s">
        <v>43</v>
      </c>
      <c r="C46" s="33"/>
      <c r="D46" s="33"/>
      <c r="E46" s="33"/>
      <c r="F46" s="38">
        <f>+F40+F45</f>
        <v>33886.86631872</v>
      </c>
      <c r="G46" s="38">
        <f>+G40+G45</f>
        <v>44344.491952923199</v>
      </c>
      <c r="H46" s="38">
        <f>+H40+H45</f>
        <v>33051.423049040888</v>
      </c>
      <c r="I46" s="38">
        <f>+I40+I45</f>
        <v>26248.38773593829</v>
      </c>
      <c r="J46" s="38">
        <f>+J40+J45</f>
        <v>26180.573159208849</v>
      </c>
      <c r="K46" s="38">
        <f>+K40+K45</f>
        <v>21060.686277493431</v>
      </c>
      <c r="L46" s="38">
        <f>+L40+L45</f>
        <v>15940.409858725958</v>
      </c>
      <c r="M46" s="38">
        <f>+M40+M45</f>
        <v>15871.426476303932</v>
      </c>
      <c r="N46" s="38">
        <f>+N40+N45</f>
        <v>15802.032905182456</v>
      </c>
      <c r="O46" s="38">
        <f>+O40+O45</f>
        <v>15732.218517890165</v>
      </c>
      <c r="P46" s="38">
        <f>+P40+P45</f>
        <v>15661.97248046552</v>
      </c>
      <c r="Q46" s="38">
        <f>+Q40+Q45</f>
        <v>15591.28374831184</v>
      </c>
      <c r="R46" s="38">
        <f>+R40+R45</f>
        <v>15520.141061969493</v>
      </c>
      <c r="S46" s="38">
        <f>+S40+S45</f>
        <v>15448.532942803567</v>
      </c>
      <c r="T46" s="38">
        <f>+T40+T45</f>
        <v>15376.44768860534</v>
      </c>
      <c r="U46" s="38">
        <f>+U40+U45</f>
        <v>15303.873369105782</v>
      </c>
      <c r="V46" s="38">
        <f>+V40+V45</f>
        <v>15230.797821399414</v>
      </c>
      <c r="W46" s="38">
        <f>+W40+W45</f>
        <v>15157.208645276642</v>
      </c>
      <c r="X46" s="38">
        <f>+X40+X45</f>
        <v>15083.093198462786</v>
      </c>
      <c r="Y46" s="38">
        <f>+Y40+Y45</f>
        <v>15008.438591761955</v>
      </c>
      <c r="Z46" s="38">
        <f>+Z40+Z45</f>
        <v>14933.231684103779</v>
      </c>
      <c r="AA46" s="38">
        <f>+AA40+AA45</f>
        <v>14857.459077491174</v>
      </c>
      <c r="AB46" s="38">
        <f>+AB40+AB45</f>
        <v>14781.107111847055</v>
      </c>
      <c r="AC46" s="38">
        <f>+AC40+AC45</f>
        <v>14704.161859758038</v>
      </c>
      <c r="AD46" s="38">
        <f>+AD40+AD45</f>
        <v>14626.609121113059</v>
      </c>
      <c r="AE46" s="38"/>
      <c r="AF46" s="38"/>
      <c r="AG46" s="38"/>
      <c r="AH46" s="38"/>
      <c r="AI46" s="38"/>
    </row>
    <row r="47" spans="2:35" x14ac:dyDescent="0.4">
      <c r="E47" s="6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</row>
    <row r="48" spans="2:35" ht="14.6" x14ac:dyDescent="0.4">
      <c r="B48" s="23" t="s">
        <v>3</v>
      </c>
      <c r="C48" s="24"/>
      <c r="D48" s="24"/>
      <c r="E48" s="24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</row>
    <row r="49" spans="2:35" x14ac:dyDescent="0.4">
      <c r="E49" s="6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</row>
    <row r="50" spans="2:35" ht="14.6" x14ac:dyDescent="0.4">
      <c r="B50" s="14" t="s">
        <v>44</v>
      </c>
      <c r="E50" s="10">
        <f>-(J7+O15)</f>
        <v>-294800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</row>
    <row r="51" spans="2:35" x14ac:dyDescent="0.4">
      <c r="B51" t="s">
        <v>45</v>
      </c>
      <c r="E51" s="10"/>
      <c r="F51" s="4">
        <f>+E50*-$J$14*$J$15</f>
        <v>88440</v>
      </c>
    </row>
    <row r="52" spans="2:35" x14ac:dyDescent="0.4">
      <c r="B52" t="s">
        <v>43</v>
      </c>
      <c r="E52" s="11"/>
      <c r="F52" s="19">
        <f>+F46</f>
        <v>33886.86631872</v>
      </c>
      <c r="G52" s="19">
        <f>+G46</f>
        <v>44344.491952923199</v>
      </c>
      <c r="H52" s="19">
        <f>+H46</f>
        <v>33051.423049040888</v>
      </c>
      <c r="I52" s="19">
        <f>+I46</f>
        <v>26248.38773593829</v>
      </c>
      <c r="J52" s="19">
        <f>+J46</f>
        <v>26180.573159208849</v>
      </c>
      <c r="K52" s="19">
        <f>+K46</f>
        <v>21060.686277493431</v>
      </c>
      <c r="L52" s="19">
        <f>+L46</f>
        <v>15940.409858725958</v>
      </c>
      <c r="M52" s="19">
        <f>+M46</f>
        <v>15871.426476303932</v>
      </c>
      <c r="N52" s="19">
        <f>+N46</f>
        <v>15802.032905182456</v>
      </c>
      <c r="O52" s="19">
        <f>+O46</f>
        <v>15732.218517890165</v>
      </c>
      <c r="P52" s="19">
        <f>+P46</f>
        <v>15661.97248046552</v>
      </c>
      <c r="Q52" s="19">
        <f>+Q46</f>
        <v>15591.28374831184</v>
      </c>
      <c r="R52" s="19">
        <f>+R46</f>
        <v>15520.141061969493</v>
      </c>
      <c r="S52" s="19">
        <f>+S46</f>
        <v>15448.532942803567</v>
      </c>
      <c r="T52" s="19">
        <f>+T46</f>
        <v>15376.44768860534</v>
      </c>
      <c r="U52" s="19">
        <f>+U46</f>
        <v>15303.873369105782</v>
      </c>
      <c r="V52" s="19">
        <f>+V46</f>
        <v>15230.797821399414</v>
      </c>
      <c r="W52" s="19">
        <f>+W46</f>
        <v>15157.208645276642</v>
      </c>
      <c r="X52" s="19">
        <f>+X46</f>
        <v>15083.093198462786</v>
      </c>
      <c r="Y52" s="19">
        <f>+Y46</f>
        <v>15008.438591761955</v>
      </c>
      <c r="Z52" s="19">
        <f>+Z46</f>
        <v>14933.231684103779</v>
      </c>
      <c r="AA52" s="19">
        <f>+AA46</f>
        <v>14857.459077491174</v>
      </c>
      <c r="AB52" s="19">
        <f>+AB46</f>
        <v>14781.107111847055</v>
      </c>
      <c r="AC52" s="19">
        <f>+AC46</f>
        <v>14704.161859758038</v>
      </c>
      <c r="AD52" s="19">
        <f>+AD46</f>
        <v>14626.609121113059</v>
      </c>
      <c r="AE52" s="19"/>
      <c r="AF52" s="19"/>
      <c r="AG52" s="19"/>
      <c r="AH52" s="19"/>
      <c r="AI52" s="19"/>
    </row>
    <row r="53" spans="2:35" ht="14.6" x14ac:dyDescent="0.4">
      <c r="B53" s="14" t="s">
        <v>46</v>
      </c>
      <c r="C53" s="33"/>
      <c r="D53" s="33"/>
      <c r="E53" s="42">
        <f>SUM(E50:E52)</f>
        <v>-294800</v>
      </c>
      <c r="F53" s="38">
        <f>SUM(F50:F52)</f>
        <v>122326.86631872</v>
      </c>
      <c r="G53" s="38">
        <f>SUM(G50:G52)</f>
        <v>44344.491952923199</v>
      </c>
      <c r="H53" s="38">
        <f>SUM(H50:H52)</f>
        <v>33051.423049040888</v>
      </c>
      <c r="I53" s="38">
        <f>SUM(I50:I52)</f>
        <v>26248.38773593829</v>
      </c>
      <c r="J53" s="38">
        <f>SUM(J50:J52)</f>
        <v>26180.573159208849</v>
      </c>
      <c r="K53" s="38">
        <f>SUM(K50:K52)</f>
        <v>21060.686277493431</v>
      </c>
      <c r="L53" s="38">
        <f>SUM(L50:L52)</f>
        <v>15940.409858725958</v>
      </c>
      <c r="M53" s="38">
        <f>SUM(M50:M52)</f>
        <v>15871.426476303932</v>
      </c>
      <c r="N53" s="38">
        <f>SUM(N50:N52)</f>
        <v>15802.032905182456</v>
      </c>
      <c r="O53" s="38">
        <f>SUM(O50:O52)</f>
        <v>15732.218517890165</v>
      </c>
      <c r="P53" s="38">
        <f>SUM(P50:P52)</f>
        <v>15661.97248046552</v>
      </c>
      <c r="Q53" s="38">
        <f>SUM(Q50:Q52)</f>
        <v>15591.28374831184</v>
      </c>
      <c r="R53" s="38">
        <f>SUM(R50:R52)</f>
        <v>15520.141061969493</v>
      </c>
      <c r="S53" s="38">
        <f>SUM(S50:S52)</f>
        <v>15448.532942803567</v>
      </c>
      <c r="T53" s="38">
        <f>SUM(T50:T52)</f>
        <v>15376.44768860534</v>
      </c>
      <c r="U53" s="38">
        <f>SUM(U50:U52)</f>
        <v>15303.873369105782</v>
      </c>
      <c r="V53" s="38">
        <f>SUM(V50:V52)</f>
        <v>15230.797821399414</v>
      </c>
      <c r="W53" s="38">
        <f>SUM(W50:W52)</f>
        <v>15157.208645276642</v>
      </c>
      <c r="X53" s="38">
        <f>SUM(X50:X52)</f>
        <v>15083.093198462786</v>
      </c>
      <c r="Y53" s="38">
        <f>SUM(Y50:Y52)</f>
        <v>15008.438591761955</v>
      </c>
      <c r="Z53" s="38">
        <f>SUM(Z50:Z52)</f>
        <v>14933.231684103779</v>
      </c>
      <c r="AA53" s="38">
        <f>SUM(AA50:AA52)</f>
        <v>14857.459077491174</v>
      </c>
      <c r="AB53" s="38">
        <f>SUM(AB50:AB52)</f>
        <v>14781.107111847055</v>
      </c>
      <c r="AC53" s="38">
        <f>SUM(AC50:AC52)</f>
        <v>14704.161859758038</v>
      </c>
      <c r="AD53" s="38">
        <f>SUM(AD50:AD52)</f>
        <v>14626.609121113059</v>
      </c>
      <c r="AE53" s="38"/>
      <c r="AF53" s="38"/>
      <c r="AG53" s="38"/>
      <c r="AH53" s="38"/>
      <c r="AI53" s="38"/>
    </row>
    <row r="54" spans="2:35" ht="14.6" x14ac:dyDescent="0.4">
      <c r="B54" s="48" t="s">
        <v>47</v>
      </c>
      <c r="C54" s="49"/>
      <c r="D54" s="49"/>
      <c r="E54" s="58"/>
      <c r="F54" s="50">
        <f>+(SUM($E$53:F53)&lt;0)*1</f>
        <v>1</v>
      </c>
      <c r="G54" s="50">
        <f>+(SUM($E$53:G53)&lt;0)*1</f>
        <v>1</v>
      </c>
      <c r="H54" s="50">
        <f>+(SUM($E$53:H53)&lt;0)*1</f>
        <v>1</v>
      </c>
      <c r="I54" s="50">
        <f>+(SUM($E$53:I53)&lt;0)*1</f>
        <v>1</v>
      </c>
      <c r="J54" s="50">
        <f>+(SUM($E$53:J53)&lt;0)*1</f>
        <v>1</v>
      </c>
      <c r="K54" s="50">
        <f>+(SUM($E$53:K53)&lt;0)*1</f>
        <v>1</v>
      </c>
      <c r="L54" s="50">
        <f>+(SUM($E$53:L53)&lt;0)*1</f>
        <v>1</v>
      </c>
      <c r="M54" s="50">
        <f>+(SUM($E$53:M53)&lt;0)*1</f>
        <v>0</v>
      </c>
      <c r="N54" s="50">
        <f>+(SUM($E$53:N53)&lt;0)*1</f>
        <v>0</v>
      </c>
      <c r="O54" s="50">
        <f>+(SUM($E$53:O53)&lt;0)*1</f>
        <v>0</v>
      </c>
      <c r="P54" s="50">
        <f>+(SUM($E$53:P53)&lt;0)*1</f>
        <v>0</v>
      </c>
      <c r="Q54" s="50">
        <f>+(SUM($E$53:Q53)&lt;0)*1</f>
        <v>0</v>
      </c>
      <c r="R54" s="50">
        <f>+(SUM($E$53:R53)&lt;0)*1</f>
        <v>0</v>
      </c>
      <c r="S54" s="50">
        <f>+(SUM($E$53:S53)&lt;0)*1</f>
        <v>0</v>
      </c>
      <c r="T54" s="50">
        <f>+(SUM($E$53:T53)&lt;0)*1</f>
        <v>0</v>
      </c>
      <c r="U54" s="50">
        <f>+(SUM($E$53:U53)&lt;0)*1</f>
        <v>0</v>
      </c>
      <c r="V54" s="50">
        <f>+(SUM($E$53:V53)&lt;0)*1</f>
        <v>0</v>
      </c>
      <c r="W54" s="50">
        <f>+(SUM($E$53:W53)&lt;0)*1</f>
        <v>0</v>
      </c>
      <c r="X54" s="50">
        <f>+(SUM($E$53:X53)&lt;0)*1</f>
        <v>0</v>
      </c>
      <c r="Y54" s="50">
        <f>+(SUM($E$53:Y53)&lt;0)*1</f>
        <v>0</v>
      </c>
      <c r="Z54" s="50">
        <f>+(SUM($E$53:Z53)&lt;0)*1</f>
        <v>0</v>
      </c>
      <c r="AA54" s="50">
        <f>+(SUM($E$53:AA53)&lt;0)*1</f>
        <v>0</v>
      </c>
      <c r="AB54" s="50">
        <f>+(SUM($E$53:AB53)&lt;0)*1</f>
        <v>0</v>
      </c>
      <c r="AC54" s="50">
        <f>+(SUM($E$53:AC53)&lt;0)*1</f>
        <v>0</v>
      </c>
      <c r="AD54" s="50">
        <f>+(SUM($E$53:AD53)&lt;0)*1</f>
        <v>0</v>
      </c>
      <c r="AE54" s="50"/>
      <c r="AF54" s="50"/>
      <c r="AG54" s="50"/>
      <c r="AH54" s="50"/>
      <c r="AI54" s="50"/>
    </row>
    <row r="55" spans="2:35" ht="14.6" x14ac:dyDescent="0.4">
      <c r="B55" s="14"/>
      <c r="C55" s="33"/>
      <c r="D55" s="33"/>
      <c r="E55" s="42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</row>
    <row r="56" spans="2:35" ht="14.6" x14ac:dyDescent="0.4">
      <c r="B56" s="51" t="s">
        <v>48</v>
      </c>
      <c r="C56" s="52"/>
      <c r="D56" s="52"/>
      <c r="E56" s="53">
        <f>+IRR(E53:AI53)</f>
        <v>9.7833032006547915E-2</v>
      </c>
    </row>
    <row r="57" spans="2:35" ht="14.6" x14ac:dyDescent="0.4">
      <c r="B57" s="57"/>
      <c r="C57" s="33"/>
      <c r="D57" s="33"/>
      <c r="E57" s="59"/>
    </row>
    <row r="58" spans="2:35" ht="14.6" x14ac:dyDescent="0.4">
      <c r="B58" s="54" t="s">
        <v>16</v>
      </c>
      <c r="C58" s="55"/>
      <c r="D58" s="55"/>
      <c r="E58" s="56">
        <f>+SUM(F54:AI54)+1</f>
        <v>8</v>
      </c>
    </row>
    <row r="59" spans="2:35" x14ac:dyDescent="0.4">
      <c r="E59" s="10"/>
    </row>
    <row r="60" spans="2:35" ht="14.6" x14ac:dyDescent="0.4">
      <c r="B60" s="23" t="s">
        <v>40</v>
      </c>
      <c r="C60" s="24"/>
      <c r="D60" s="24"/>
      <c r="E60" s="24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</row>
    <row r="61" spans="2:35" x14ac:dyDescent="0.4">
      <c r="E61" s="10"/>
    </row>
    <row r="62" spans="2:35" ht="14.6" x14ac:dyDescent="0.4">
      <c r="B62" s="32" t="s">
        <v>49</v>
      </c>
      <c r="C62" s="21"/>
      <c r="D62" s="21"/>
      <c r="E62" s="11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</row>
    <row r="63" spans="2:35" x14ac:dyDescent="0.4">
      <c r="B63" t="s">
        <v>50</v>
      </c>
      <c r="E63" s="10"/>
      <c r="F63" s="4">
        <f>E65</f>
        <v>250580</v>
      </c>
      <c r="G63" s="4">
        <f>+F65</f>
        <v>200464</v>
      </c>
      <c r="H63" s="4">
        <f>+G65</f>
        <v>120278.39999999999</v>
      </c>
      <c r="I63" s="4">
        <f>+H65</f>
        <v>72167.039999999994</v>
      </c>
      <c r="J63" s="4">
        <f>+I65</f>
        <v>43300.223999999995</v>
      </c>
      <c r="K63" s="4">
        <f>+J65</f>
        <v>14433.407999999996</v>
      </c>
      <c r="L63" s="4">
        <f>+K65</f>
        <v>0</v>
      </c>
      <c r="M63" s="4">
        <f>+L65</f>
        <v>0</v>
      </c>
      <c r="N63" s="4">
        <f>+M65</f>
        <v>0</v>
      </c>
      <c r="O63" s="4">
        <f>+N65</f>
        <v>0</v>
      </c>
      <c r="P63" s="4">
        <f>+O65</f>
        <v>0</v>
      </c>
      <c r="Q63" s="4">
        <f>+P65</f>
        <v>0</v>
      </c>
      <c r="R63" s="4">
        <f>+Q65</f>
        <v>0</v>
      </c>
      <c r="S63" s="4">
        <f>+R65</f>
        <v>0</v>
      </c>
      <c r="T63" s="4">
        <f>+S65</f>
        <v>0</v>
      </c>
      <c r="U63" s="4">
        <f>+T65</f>
        <v>0</v>
      </c>
      <c r="V63" s="4">
        <f>+U65</f>
        <v>0</v>
      </c>
      <c r="W63" s="4">
        <f>+V65</f>
        <v>0</v>
      </c>
      <c r="X63" s="4">
        <f>+W65</f>
        <v>0</v>
      </c>
      <c r="Y63" s="4">
        <f>+X65</f>
        <v>0</v>
      </c>
      <c r="Z63" s="4">
        <f>+Y65</f>
        <v>0</v>
      </c>
      <c r="AA63" s="4">
        <f>+Z65</f>
        <v>0</v>
      </c>
      <c r="AB63" s="4">
        <f>+AA65</f>
        <v>0</v>
      </c>
      <c r="AC63" s="4">
        <f>+AB65</f>
        <v>0</v>
      </c>
      <c r="AD63" s="4">
        <f>+AC65</f>
        <v>0</v>
      </c>
      <c r="AE63" s="4"/>
      <c r="AF63" s="4"/>
      <c r="AG63" s="4"/>
      <c r="AH63" s="4"/>
      <c r="AI63" s="4"/>
    </row>
    <row r="64" spans="2:35" x14ac:dyDescent="0.4">
      <c r="B64" t="s">
        <v>40</v>
      </c>
      <c r="E64" s="11"/>
      <c r="F64" s="13">
        <f>-F69</f>
        <v>-50116</v>
      </c>
      <c r="G64" s="13">
        <f>-G69</f>
        <v>-80185.600000000006</v>
      </c>
      <c r="H64" s="13">
        <f>-H69</f>
        <v>-48111.360000000001</v>
      </c>
      <c r="I64" s="13">
        <f>-I69</f>
        <v>-28866.815999999999</v>
      </c>
      <c r="J64" s="13">
        <f>-J69</f>
        <v>-28866.815999999999</v>
      </c>
      <c r="K64" s="13">
        <f>-K69</f>
        <v>-14433.407999999999</v>
      </c>
      <c r="L64" s="13">
        <f>-L69</f>
        <v>0</v>
      </c>
      <c r="M64" s="13">
        <f>-M69</f>
        <v>0</v>
      </c>
      <c r="N64" s="13">
        <f>-N69</f>
        <v>0</v>
      </c>
      <c r="O64" s="13">
        <f>-O69</f>
        <v>0</v>
      </c>
      <c r="P64" s="13">
        <f>-P69</f>
        <v>0</v>
      </c>
      <c r="Q64" s="13">
        <f>-Q69</f>
        <v>0</v>
      </c>
      <c r="R64" s="13">
        <f>-R69</f>
        <v>0</v>
      </c>
      <c r="S64" s="13">
        <f>-S69</f>
        <v>0</v>
      </c>
      <c r="T64" s="13">
        <f>-T69</f>
        <v>0</v>
      </c>
      <c r="U64" s="13">
        <f>-U69</f>
        <v>0</v>
      </c>
      <c r="V64" s="13">
        <f>-V69</f>
        <v>0</v>
      </c>
      <c r="W64" s="13">
        <f>-W69</f>
        <v>0</v>
      </c>
      <c r="X64" s="13">
        <f>-X69</f>
        <v>0</v>
      </c>
      <c r="Y64" s="13">
        <f>-Y69</f>
        <v>0</v>
      </c>
      <c r="Z64" s="13">
        <f>-Z69</f>
        <v>0</v>
      </c>
      <c r="AA64" s="13">
        <f>-AA69</f>
        <v>0</v>
      </c>
      <c r="AB64" s="13">
        <f>-AB69</f>
        <v>0</v>
      </c>
      <c r="AC64" s="13">
        <f>-AC69</f>
        <v>0</v>
      </c>
      <c r="AD64" s="13">
        <f>-AD69</f>
        <v>0</v>
      </c>
      <c r="AE64" s="13"/>
      <c r="AF64" s="13"/>
      <c r="AG64" s="13"/>
      <c r="AH64" s="13"/>
      <c r="AI64" s="13"/>
    </row>
    <row r="65" spans="2:35" x14ac:dyDescent="0.4">
      <c r="B65" t="s">
        <v>51</v>
      </c>
      <c r="E65" s="10">
        <f>-E50-F51*50%</f>
        <v>250580</v>
      </c>
      <c r="F65" s="4">
        <f>SUM(F63:F64)</f>
        <v>200464</v>
      </c>
      <c r="G65" s="4">
        <f>SUM(G63:G64)</f>
        <v>120278.39999999999</v>
      </c>
      <c r="H65" s="4">
        <f>SUM(H63:H64)</f>
        <v>72167.039999999994</v>
      </c>
      <c r="I65" s="4">
        <f>SUM(I63:I64)</f>
        <v>43300.223999999995</v>
      </c>
      <c r="J65" s="4">
        <f>SUM(J63:J64)</f>
        <v>14433.407999999996</v>
      </c>
      <c r="K65" s="4">
        <f>SUM(K63:K64)</f>
        <v>0</v>
      </c>
      <c r="L65" s="4">
        <f>SUM(L63:L64)</f>
        <v>0</v>
      </c>
      <c r="M65" s="4">
        <f>SUM(M63:M64)</f>
        <v>0</v>
      </c>
      <c r="N65" s="4">
        <f>SUM(N63:N64)</f>
        <v>0</v>
      </c>
      <c r="O65" s="4">
        <f>SUM(O63:O64)</f>
        <v>0</v>
      </c>
      <c r="P65" s="4">
        <f>SUM(P63:P64)</f>
        <v>0</v>
      </c>
      <c r="Q65" s="4">
        <f>SUM(Q63:Q64)</f>
        <v>0</v>
      </c>
      <c r="R65" s="4">
        <f>SUM(R63:R64)</f>
        <v>0</v>
      </c>
      <c r="S65" s="4">
        <f>SUM(S63:S64)</f>
        <v>0</v>
      </c>
      <c r="T65" s="4">
        <f>SUM(T63:T64)</f>
        <v>0</v>
      </c>
      <c r="U65" s="4">
        <f>SUM(U63:U64)</f>
        <v>0</v>
      </c>
      <c r="V65" s="4">
        <f>SUM(V63:V64)</f>
        <v>0</v>
      </c>
      <c r="W65" s="4">
        <f>SUM(W63:W64)</f>
        <v>0</v>
      </c>
      <c r="X65" s="4">
        <f>SUM(X63:X64)</f>
        <v>0</v>
      </c>
      <c r="Y65" s="4">
        <f>SUM(Y63:Y64)</f>
        <v>0</v>
      </c>
      <c r="Z65" s="4">
        <f>SUM(Z63:Z64)</f>
        <v>0</v>
      </c>
      <c r="AA65" s="4">
        <f>SUM(AA63:AA64)</f>
        <v>0</v>
      </c>
      <c r="AB65" s="4">
        <f>SUM(AB63:AB64)</f>
        <v>0</v>
      </c>
      <c r="AC65" s="4">
        <f>SUM(AC63:AC64)</f>
        <v>0</v>
      </c>
      <c r="AD65" s="4">
        <f>SUM(AD63:AD64)</f>
        <v>0</v>
      </c>
      <c r="AE65" s="4"/>
      <c r="AF65" s="4"/>
      <c r="AG65" s="4"/>
      <c r="AH65" s="4"/>
      <c r="AI65" s="4"/>
    </row>
    <row r="66" spans="2:35" x14ac:dyDescent="0.4">
      <c r="E66" s="10"/>
    </row>
    <row r="67" spans="2:35" ht="14.6" x14ac:dyDescent="0.4">
      <c r="B67" s="32" t="s">
        <v>52</v>
      </c>
      <c r="C67" s="21"/>
      <c r="D67" s="21"/>
      <c r="E67" s="11"/>
      <c r="F67" s="22"/>
      <c r="G67" s="22"/>
      <c r="H67" s="22"/>
      <c r="I67" s="22"/>
      <c r="J67" s="22"/>
      <c r="K67" s="22"/>
    </row>
    <row r="68" spans="2:35" ht="14.6" x14ac:dyDescent="0.4">
      <c r="B68" s="1" t="s">
        <v>53</v>
      </c>
      <c r="E68" s="10"/>
      <c r="F68" s="8">
        <v>0.2</v>
      </c>
      <c r="G68" s="8">
        <v>0.32</v>
      </c>
      <c r="H68" s="9">
        <v>0.192</v>
      </c>
      <c r="I68" s="9">
        <v>0.1152</v>
      </c>
      <c r="J68" s="9">
        <v>0.1152</v>
      </c>
      <c r="K68" s="9">
        <v>5.7599999999999998E-2</v>
      </c>
    </row>
    <row r="69" spans="2:35" x14ac:dyDescent="0.4">
      <c r="B69" t="s">
        <v>54</v>
      </c>
      <c r="E69" s="10"/>
      <c r="F69" s="7">
        <f>+$E$65*F68</f>
        <v>50116</v>
      </c>
      <c r="G69" s="7">
        <f>+$E$65*G68</f>
        <v>80185.600000000006</v>
      </c>
      <c r="H69" s="7">
        <f>+$E$65*H68</f>
        <v>48111.360000000001</v>
      </c>
      <c r="I69" s="7">
        <f>+$E$65*I68</f>
        <v>28866.815999999999</v>
      </c>
      <c r="J69" s="7">
        <f>+$E$65*J68</f>
        <v>28866.815999999999</v>
      </c>
      <c r="K69" s="7">
        <f>+$E$65*K68</f>
        <v>14433.407999999999</v>
      </c>
    </row>
    <row r="70" spans="2:35" x14ac:dyDescent="0.4">
      <c r="E70" s="10"/>
    </row>
    <row r="72" spans="2:35" ht="14.6" x14ac:dyDescent="0.4">
      <c r="B72" s="14" t="s">
        <v>55</v>
      </c>
    </row>
    <row r="73" spans="2:35" x14ac:dyDescent="0.4">
      <c r="B73" t="s">
        <v>39</v>
      </c>
      <c r="F73" s="5">
        <f>F40</f>
        <v>25148.102028799996</v>
      </c>
      <c r="G73" s="5">
        <f>G40</f>
        <v>25045.433773728</v>
      </c>
      <c r="H73" s="5">
        <f>H40</f>
        <v>24942.226229293679</v>
      </c>
      <c r="I73" s="5">
        <f>I40</f>
        <v>24838.464824520448</v>
      </c>
      <c r="J73" s="5">
        <f>J40</f>
        <v>24734.13470647515</v>
      </c>
      <c r="K73" s="5">
        <f>K40</f>
        <v>24629.220734605278</v>
      </c>
      <c r="L73" s="5">
        <f>L40</f>
        <v>24523.707474963012</v>
      </c>
      <c r="M73" s="5">
        <f>M40</f>
        <v>24417.579194313741</v>
      </c>
      <c r="N73" s="5">
        <f>N40</f>
        <v>24310.819854126854</v>
      </c>
      <c r="O73" s="5">
        <f>O40</f>
        <v>24203.413104446408</v>
      </c>
      <c r="P73" s="5">
        <f>P40</f>
        <v>24095.342277639262</v>
      </c>
      <c r="Q73" s="5">
        <f>Q40</f>
        <v>23986.590382018214</v>
      </c>
      <c r="R73" s="5">
        <f>R40</f>
        <v>23877.14009533768</v>
      </c>
      <c r="S73" s="5">
        <f>S40</f>
        <v>23766.973758159333</v>
      </c>
      <c r="T73" s="5">
        <f>T40</f>
        <v>23656.073367085137</v>
      </c>
      <c r="U73" s="5">
        <f>U40</f>
        <v>23544.42056785505</v>
      </c>
      <c r="V73" s="5">
        <f>V40</f>
        <v>23431.996648306791</v>
      </c>
      <c r="W73" s="5">
        <f>W40</f>
        <v>23318.782531194833</v>
      </c>
      <c r="X73" s="5">
        <f>X40</f>
        <v>23204.758766865823</v>
      </c>
      <c r="Y73" s="5">
        <f>Y40</f>
        <v>23089.905525787621</v>
      </c>
      <c r="Z73" s="5">
        <f>Z40</f>
        <v>22974.20259092889</v>
      </c>
      <c r="AA73" s="5">
        <f>AA40</f>
        <v>22857.629349986422</v>
      </c>
      <c r="AB73" s="5">
        <f>AB40</f>
        <v>22740.164787457008</v>
      </c>
      <c r="AC73" s="5">
        <f>AC40</f>
        <v>22621.787476550828</v>
      </c>
      <c r="AD73" s="5">
        <f>AD40</f>
        <v>22502.475570943167</v>
      </c>
    </row>
    <row r="74" spans="2:35" x14ac:dyDescent="0.4">
      <c r="B74" t="s">
        <v>56</v>
      </c>
      <c r="F74" s="5">
        <f>F42</f>
        <v>-50116</v>
      </c>
      <c r="G74" s="5">
        <f>G42</f>
        <v>-80185.600000000006</v>
      </c>
      <c r="H74" s="5">
        <f>H42</f>
        <v>-48111.360000000001</v>
      </c>
      <c r="I74" s="5">
        <f>I42</f>
        <v>-28866.815999999999</v>
      </c>
      <c r="J74" s="5">
        <f>J42</f>
        <v>-28866.815999999999</v>
      </c>
      <c r="K74" s="5">
        <f>K42</f>
        <v>-14433.407999999999</v>
      </c>
      <c r="L74" s="5">
        <f>L42</f>
        <v>0</v>
      </c>
      <c r="M74" s="5">
        <f>M42</f>
        <v>0</v>
      </c>
      <c r="N74" s="5">
        <f>N42</f>
        <v>0</v>
      </c>
      <c r="O74" s="5">
        <f>O42</f>
        <v>0</v>
      </c>
      <c r="P74" s="5">
        <f>P42</f>
        <v>0</v>
      </c>
      <c r="Q74" s="5">
        <f>Q42</f>
        <v>0</v>
      </c>
      <c r="R74" s="5">
        <f>R42</f>
        <v>0</v>
      </c>
      <c r="S74" s="5">
        <f>S42</f>
        <v>0</v>
      </c>
      <c r="T74" s="5">
        <f>T42</f>
        <v>0</v>
      </c>
      <c r="U74" s="5">
        <f>U42</f>
        <v>0</v>
      </c>
      <c r="V74" s="5">
        <f>V42</f>
        <v>0</v>
      </c>
      <c r="W74" s="5">
        <f>W42</f>
        <v>0</v>
      </c>
      <c r="X74" s="5">
        <f>X42</f>
        <v>0</v>
      </c>
      <c r="Y74" s="5">
        <f>Y42</f>
        <v>0</v>
      </c>
    </row>
    <row r="75" spans="2:35" x14ac:dyDescent="0.4">
      <c r="B75" s="22" t="s">
        <v>57</v>
      </c>
      <c r="C75" s="21"/>
      <c r="D75" s="21"/>
      <c r="E75" s="22"/>
      <c r="F75" s="19">
        <f>F96</f>
        <v>-13266</v>
      </c>
      <c r="G75" s="19">
        <f>G96</f>
        <v>-13024.204356195973</v>
      </c>
      <c r="H75" s="19">
        <f>H96</f>
        <v>-12767.900973763706</v>
      </c>
      <c r="I75" s="19">
        <f>I96</f>
        <v>-12496.2193883855</v>
      </c>
      <c r="J75" s="19">
        <f>J96</f>
        <v>-12208.236907884604</v>
      </c>
      <c r="K75" s="19">
        <f>K96</f>
        <v>-11902.975478553653</v>
      </c>
      <c r="L75" s="19">
        <f>L96</f>
        <v>-11579.398363462846</v>
      </c>
      <c r="M75" s="19">
        <f>M96</f>
        <v>-11236.406621466589</v>
      </c>
      <c r="N75" s="19">
        <f>N96</f>
        <v>-10872.835374950559</v>
      </c>
      <c r="O75" s="19">
        <f>O96</f>
        <v>-10487.449853643564</v>
      </c>
      <c r="P75" s="19">
        <f>P96</f>
        <v>-10078.941201058153</v>
      </c>
      <c r="Q75" s="19">
        <f>Q96</f>
        <v>-9645.9220293176149</v>
      </c>
      <c r="R75" s="19">
        <f>R96</f>
        <v>-9186.9217072726442</v>
      </c>
      <c r="S75" s="19">
        <f>S96</f>
        <v>-8700.3813659049774</v>
      </c>
      <c r="T75" s="19">
        <f>T96</f>
        <v>-8184.6486040552481</v>
      </c>
      <c r="U75" s="19">
        <f>U96</f>
        <v>-7637.9718764945364</v>
      </c>
      <c r="V75" s="19">
        <f>V96</f>
        <v>-7058.4945452801812</v>
      </c>
      <c r="W75" s="19">
        <f>W96</f>
        <v>-6444.2485741929659</v>
      </c>
      <c r="X75" s="19">
        <f>X96</f>
        <v>-5793.1478448405169</v>
      </c>
      <c r="Y75" s="19">
        <f>Y96</f>
        <v>-5102.981071726922</v>
      </c>
      <c r="Z75" s="19">
        <f>Z96</f>
        <v>-4371.4042922265098</v>
      </c>
      <c r="AA75" s="19">
        <f>AA96</f>
        <v>-3595.9329059560737</v>
      </c>
      <c r="AB75" s="19">
        <f>AB96</f>
        <v>-2773.933236509411</v>
      </c>
      <c r="AC75" s="19">
        <f>AC96</f>
        <v>-1902.6135868959489</v>
      </c>
      <c r="AD75" s="19">
        <f>AD96</f>
        <v>-979.01475830567892</v>
      </c>
    </row>
    <row r="76" spans="2:35" x14ac:dyDescent="0.4">
      <c r="B76" t="s">
        <v>41</v>
      </c>
      <c r="F76" s="5">
        <f>SUM(F73:F75)</f>
        <v>-38233.8979712</v>
      </c>
      <c r="G76" s="5">
        <f>SUM(G73:G75)</f>
        <v>-68164.370582467978</v>
      </c>
      <c r="H76" s="5">
        <f>SUM(H73:H75)</f>
        <v>-35937.034744470031</v>
      </c>
      <c r="I76" s="5">
        <f>SUM(I73:I75)</f>
        <v>-16524.570563865051</v>
      </c>
      <c r="J76" s="5">
        <f>SUM(J73:J75)</f>
        <v>-16340.918201409453</v>
      </c>
      <c r="K76" s="5">
        <f>SUM(K73:K75)</f>
        <v>-1707.1627439483746</v>
      </c>
      <c r="L76" s="5">
        <f>SUM(L73:L75)</f>
        <v>12944.309111500166</v>
      </c>
      <c r="M76" s="5">
        <f>SUM(M73:M75)</f>
        <v>13181.172572847152</v>
      </c>
      <c r="N76" s="5">
        <f>SUM(N73:N75)</f>
        <v>13437.984479176295</v>
      </c>
      <c r="O76" s="5">
        <f>SUM(O73:O75)</f>
        <v>13715.963250802844</v>
      </c>
      <c r="P76" s="5">
        <f>SUM(P73:P75)</f>
        <v>14016.401076581109</v>
      </c>
      <c r="Q76" s="5">
        <f>SUM(Q73:Q75)</f>
        <v>14340.668352700599</v>
      </c>
      <c r="R76" s="5">
        <f>SUM(R73:R75)</f>
        <v>14690.218388065035</v>
      </c>
      <c r="S76" s="5">
        <f>SUM(S73:S75)</f>
        <v>15066.592392254355</v>
      </c>
      <c r="T76" s="5">
        <f>SUM(T73:T75)</f>
        <v>15471.424763029889</v>
      </c>
      <c r="U76" s="5">
        <f>SUM(U73:U75)</f>
        <v>15906.448691360514</v>
      </c>
      <c r="V76" s="5">
        <f>SUM(V73:V75)</f>
        <v>16373.502103026611</v>
      </c>
      <c r="W76" s="5">
        <f>SUM(W73:W75)</f>
        <v>16874.533957001866</v>
      </c>
      <c r="X76" s="5">
        <f>SUM(X73:X75)</f>
        <v>17411.610922025306</v>
      </c>
      <c r="Y76" s="5">
        <f>SUM(Y73:Y75)</f>
        <v>17986.9244540607</v>
      </c>
      <c r="Z76" s="5">
        <f>SUM(Z73:Z75)</f>
        <v>18602.798298702379</v>
      </c>
      <c r="AA76" s="5">
        <f>SUM(AA73:AA75)</f>
        <v>19261.696444030349</v>
      </c>
      <c r="AB76" s="5">
        <f>SUM(AB73:AB75)</f>
        <v>19966.231550947596</v>
      </c>
      <c r="AC76" s="5">
        <f>SUM(AC73:AC75)</f>
        <v>20719.173889654878</v>
      </c>
      <c r="AD76" s="5">
        <f>SUM(AD73:AD75)</f>
        <v>21523.460812637488</v>
      </c>
    </row>
    <row r="77" spans="2:35" ht="14.6" x14ac:dyDescent="0.4">
      <c r="B77" t="s">
        <v>58</v>
      </c>
      <c r="E77" s="12">
        <v>0.35</v>
      </c>
      <c r="F77" s="65">
        <f>-$E$77*F76</f>
        <v>13381.864289919999</v>
      </c>
      <c r="G77" s="65">
        <f>-$E$77*G76</f>
        <v>23857.529703863791</v>
      </c>
      <c r="H77" s="65">
        <f>-$E$77*H76</f>
        <v>12577.96216056451</v>
      </c>
      <c r="I77" s="65">
        <f>-$E$77*I76</f>
        <v>5783.5996973527672</v>
      </c>
      <c r="J77" s="65">
        <f>-$E$77*J76</f>
        <v>5719.3213704933087</v>
      </c>
      <c r="K77" s="65">
        <f>-$E$77*K76</f>
        <v>597.50696038193109</v>
      </c>
      <c r="L77" s="65">
        <f>-$E$77*L76</f>
        <v>-4530.5081890250576</v>
      </c>
      <c r="M77" s="65">
        <f>-$E$77*M76</f>
        <v>-4613.4104004965029</v>
      </c>
      <c r="N77" s="65">
        <f>-$E$77*N76</f>
        <v>-4703.2945677117032</v>
      </c>
      <c r="O77" s="65">
        <f>-$E$77*O76</f>
        <v>-4800.5871377809954</v>
      </c>
      <c r="P77" s="65">
        <f>-$E$77*P76</f>
        <v>-4905.7403768033882</v>
      </c>
      <c r="Q77" s="65">
        <f>-$E$77*Q76</f>
        <v>-5019.2339234452093</v>
      </c>
      <c r="R77" s="65">
        <f>-$E$77*R76</f>
        <v>-5141.5764358227625</v>
      </c>
      <c r="S77" s="65">
        <f>-$E$77*S76</f>
        <v>-5273.307337289024</v>
      </c>
      <c r="T77" s="65">
        <f>-$E$77*T76</f>
        <v>-5414.9986670604603</v>
      </c>
      <c r="U77" s="65">
        <f>-$E$77*U76</f>
        <v>-5567.2570419761796</v>
      </c>
      <c r="V77" s="65">
        <f>-$E$77*V76</f>
        <v>-5730.725736059313</v>
      </c>
      <c r="W77" s="65">
        <f>-$E$77*W76</f>
        <v>-5906.0868849506523</v>
      </c>
      <c r="X77" s="65">
        <f>-$E$77*X76</f>
        <v>-6094.0638227088566</v>
      </c>
      <c r="Y77" s="65">
        <f>-$E$77*Y76</f>
        <v>-6295.4235589212449</v>
      </c>
      <c r="Z77" s="65">
        <f>-$E$77*Z76</f>
        <v>-6510.979404545832</v>
      </c>
      <c r="AA77" s="65">
        <f>-$E$77*AA76</f>
        <v>-6741.5937554106222</v>
      </c>
      <c r="AB77" s="65">
        <f>-$E$77*AB76</f>
        <v>-6988.1810428316585</v>
      </c>
      <c r="AC77" s="65">
        <f>-$E$77*AC76</f>
        <v>-7251.710861379207</v>
      </c>
      <c r="AD77" s="65">
        <f>-$E$77*AD76</f>
        <v>-7533.2112844231206</v>
      </c>
    </row>
    <row r="78" spans="2:35" x14ac:dyDescent="0.4">
      <c r="B78" t="s">
        <v>29</v>
      </c>
      <c r="F78" s="65">
        <f>F51</f>
        <v>88440</v>
      </c>
      <c r="G78" s="65">
        <f>G51</f>
        <v>0</v>
      </c>
      <c r="H78" s="65">
        <f>H51</f>
        <v>0</v>
      </c>
      <c r="I78" s="65">
        <f>I51</f>
        <v>0</v>
      </c>
      <c r="J78" s="65">
        <f>J51</f>
        <v>0</v>
      </c>
      <c r="K78" s="65">
        <f>K51</f>
        <v>0</v>
      </c>
      <c r="L78" s="65">
        <f>L51</f>
        <v>0</v>
      </c>
      <c r="M78" s="65">
        <f>M51</f>
        <v>0</v>
      </c>
      <c r="N78" s="65">
        <f>N51</f>
        <v>0</v>
      </c>
      <c r="O78" s="65">
        <f>O51</f>
        <v>0</v>
      </c>
      <c r="P78" s="65">
        <f>P51</f>
        <v>0</v>
      </c>
      <c r="Q78" s="65">
        <f>Q51</f>
        <v>0</v>
      </c>
      <c r="R78" s="65">
        <f>R51</f>
        <v>0</v>
      </c>
      <c r="S78" s="65">
        <f>S51</f>
        <v>0</v>
      </c>
      <c r="T78" s="65">
        <f>T51</f>
        <v>0</v>
      </c>
      <c r="U78" s="65">
        <f>U51</f>
        <v>0</v>
      </c>
      <c r="V78" s="65">
        <f>V51</f>
        <v>0</v>
      </c>
      <c r="W78" s="65">
        <f>W51</f>
        <v>0</v>
      </c>
      <c r="X78" s="65">
        <f>X51</f>
        <v>0</v>
      </c>
      <c r="Y78" s="65">
        <f>Y51</f>
        <v>0</v>
      </c>
      <c r="Z78" s="65">
        <f>Z51</f>
        <v>0</v>
      </c>
      <c r="AA78" s="65">
        <f>AA51</f>
        <v>0</v>
      </c>
      <c r="AB78" s="65">
        <f>AB51</f>
        <v>0</v>
      </c>
      <c r="AC78" s="65">
        <f>AC51</f>
        <v>0</v>
      </c>
      <c r="AD78" s="65">
        <f>AD51</f>
        <v>0</v>
      </c>
    </row>
    <row r="79" spans="2:35" x14ac:dyDescent="0.4">
      <c r="B79" s="22" t="s">
        <v>59</v>
      </c>
      <c r="C79" s="21"/>
      <c r="D79" s="21"/>
      <c r="E79" s="64"/>
      <c r="F79" s="63">
        <f>F97</f>
        <v>-4029.9273967337795</v>
      </c>
      <c r="G79" s="63">
        <f>G97</f>
        <v>-4271.7230405378068</v>
      </c>
      <c r="H79" s="63">
        <f>H97</f>
        <v>-4528.0264229700733</v>
      </c>
      <c r="I79" s="63">
        <f>I97</f>
        <v>-4799.7080083482797</v>
      </c>
      <c r="J79" s="63">
        <f>J97</f>
        <v>-5087.6904888491754</v>
      </c>
      <c r="K79" s="63">
        <f>K97</f>
        <v>-5392.9519181801261</v>
      </c>
      <c r="L79" s="63">
        <f>L97</f>
        <v>-5716.5290332709337</v>
      </c>
      <c r="M79" s="63">
        <f>M97</f>
        <v>-6059.5207752671904</v>
      </c>
      <c r="N79" s="63">
        <f>N97</f>
        <v>-6423.0920217832208</v>
      </c>
      <c r="O79" s="63">
        <f>O97</f>
        <v>-6808.4775430902155</v>
      </c>
      <c r="P79" s="63">
        <f>P97</f>
        <v>-7216.9861956756267</v>
      </c>
      <c r="Q79" s="63">
        <f>Q97</f>
        <v>-7650.0053674161645</v>
      </c>
      <c r="R79" s="63">
        <f>R97</f>
        <v>-8109.0056894611353</v>
      </c>
      <c r="S79" s="63">
        <f>S97</f>
        <v>-8595.546030828802</v>
      </c>
      <c r="T79" s="63">
        <f>T97</f>
        <v>-9111.2787926785313</v>
      </c>
      <c r="U79" s="63">
        <f>U97</f>
        <v>-9657.9555202392439</v>
      </c>
      <c r="V79" s="63">
        <f>V97</f>
        <v>-10237.432851453599</v>
      </c>
      <c r="W79" s="63">
        <f>W97</f>
        <v>-10851.678822540813</v>
      </c>
      <c r="X79" s="63">
        <f>X97</f>
        <v>-11502.779551893262</v>
      </c>
      <c r="Y79" s="63">
        <f>Y97</f>
        <v>-12192.946325006858</v>
      </c>
      <c r="Z79" s="63">
        <f>Z97</f>
        <v>-12924.523104507269</v>
      </c>
      <c r="AA79" s="63">
        <f>AA97</f>
        <v>-13699.994490777706</v>
      </c>
      <c r="AB79" s="63">
        <f>AB97</f>
        <v>-14521.994160224369</v>
      </c>
      <c r="AC79" s="63">
        <f>AC97</f>
        <v>-15393.313809837831</v>
      </c>
      <c r="AD79" s="63">
        <f>AD97</f>
        <v>-16316.912638428101</v>
      </c>
    </row>
    <row r="80" spans="2:35" x14ac:dyDescent="0.4">
      <c r="B80" t="s">
        <v>60</v>
      </c>
      <c r="E80" s="5">
        <f>E53-D90</f>
        <v>-73700</v>
      </c>
      <c r="F80" s="62">
        <f>SUM(F76:F79)-F74</f>
        <v>109674.03892198621</v>
      </c>
      <c r="G80" s="62">
        <f>SUM(G76:G79)-G74</f>
        <v>31607.036080858015</v>
      </c>
      <c r="H80" s="62">
        <f>SUM(H76:H79)-H74</f>
        <v>20224.260993124404</v>
      </c>
      <c r="I80" s="62">
        <f>SUM(I76:I79)-I74</f>
        <v>13326.137125139436</v>
      </c>
      <c r="J80" s="62">
        <f>SUM(J76:J79)-J74</f>
        <v>13157.52868023468</v>
      </c>
      <c r="K80" s="62">
        <f>SUM(K76:K79)-K74</f>
        <v>7930.8002982534299</v>
      </c>
      <c r="L80" s="62">
        <f>SUM(L76:L79)-L74</f>
        <v>2697.2718892041739</v>
      </c>
      <c r="M80" s="62">
        <f>SUM(M76:M79)-M74</f>
        <v>2508.2413970834587</v>
      </c>
      <c r="N80" s="62">
        <f>SUM(N76:N79)-N74</f>
        <v>2311.5978896813722</v>
      </c>
      <c r="O80" s="62">
        <f>SUM(O76:O79)-O74</f>
        <v>2106.8985699316327</v>
      </c>
      <c r="P80" s="62">
        <f>SUM(P76:P79)-P74</f>
        <v>1893.6745041020931</v>
      </c>
      <c r="Q80" s="62">
        <f>SUM(Q76:Q79)-Q74</f>
        <v>1671.4290618392261</v>
      </c>
      <c r="R80" s="62">
        <f>SUM(R76:R79)-R74</f>
        <v>1439.6362627811377</v>
      </c>
      <c r="S80" s="62">
        <f>SUM(S76:S79)-S74</f>
        <v>1197.7390241365283</v>
      </c>
      <c r="T80" s="62">
        <f>SUM(T76:T79)-T74</f>
        <v>945.14730329089798</v>
      </c>
      <c r="U80" s="62">
        <f>SUM(U76:U79)-U74</f>
        <v>681.23612914509067</v>
      </c>
      <c r="V80" s="62">
        <f>SUM(V76:V79)-V74</f>
        <v>405.34351551369764</v>
      </c>
      <c r="W80" s="62">
        <f>SUM(W76:W79)-W74</f>
        <v>116.7682495104018</v>
      </c>
      <c r="X80" s="62">
        <f>SUM(X76:X79)-X74</f>
        <v>-185.23245257681265</v>
      </c>
      <c r="Y80" s="62">
        <f>SUM(Y76:Y79)-Y74</f>
        <v>-501.44542986740271</v>
      </c>
      <c r="Z80" s="62">
        <f>SUM(Z76:Z79)-Z74</f>
        <v>-832.70421035072286</v>
      </c>
      <c r="AA80" s="62">
        <f>SUM(AA76:AA79)-AA74</f>
        <v>-1179.8918021579793</v>
      </c>
      <c r="AB80" s="62">
        <f>SUM(AB76:AB79)-AB74</f>
        <v>-1543.9436521084317</v>
      </c>
      <c r="AC80" s="62">
        <f>SUM(AC76:AC79)-AC74</f>
        <v>-1925.8507815621615</v>
      </c>
      <c r="AD80" s="62">
        <f>SUM(AD76:AD79)-AD74</f>
        <v>-2326.6631102137326</v>
      </c>
    </row>
    <row r="81" spans="2:30" x14ac:dyDescent="0.4">
      <c r="G81" s="5"/>
      <c r="H81" s="5"/>
      <c r="I81" s="5"/>
      <c r="J81" s="5"/>
      <c r="K81" s="5"/>
      <c r="L81" s="5"/>
      <c r="M81" s="5"/>
      <c r="N81" s="5"/>
      <c r="O81" s="5"/>
    </row>
    <row r="82" spans="2:30" x14ac:dyDescent="0.4">
      <c r="B82" t="s">
        <v>61</v>
      </c>
      <c r="E82" s="3">
        <f>IRR(E80:Y80,0.1)</f>
        <v>0.85052608687019138</v>
      </c>
    </row>
    <row r="83" spans="2:30" x14ac:dyDescent="0.4">
      <c r="E83" s="3"/>
    </row>
    <row r="84" spans="2:30" x14ac:dyDescent="0.4">
      <c r="B84" t="s">
        <v>62</v>
      </c>
      <c r="E84" s="3"/>
      <c r="F84" s="15">
        <f>F73/-F95</f>
        <v>1.4539898007174248</v>
      </c>
      <c r="G84" s="15">
        <f>G73/-G95</f>
        <v>1.4480538221071433</v>
      </c>
      <c r="H84" s="15">
        <f>H73/-H95</f>
        <v>1.4420866633612173</v>
      </c>
      <c r="I84" s="15">
        <f>I73/-I95</f>
        <v>1.4360874820283431</v>
      </c>
      <c r="J84" s="15">
        <f>J73/-J95</f>
        <v>1.4300554193553117</v>
      </c>
      <c r="K84" s="15">
        <f>K73/-K95</f>
        <v>1.4239895999596033</v>
      </c>
      <c r="L84" s="15">
        <f>L73/-L95</f>
        <v>1.417889131495438</v>
      </c>
      <c r="M84" s="15">
        <f>M73/-M95</f>
        <v>1.4117531043131482</v>
      </c>
      <c r="N84" s="15">
        <f>N73/-N95</f>
        <v>1.4055805911117429</v>
      </c>
      <c r="O84" s="15">
        <f>O73/-O95</f>
        <v>1.3993706465845284</v>
      </c>
      <c r="P84" s="15">
        <f>P73/-P95</f>
        <v>1.3931223070576433</v>
      </c>
      <c r="Q84" s="15">
        <f>Q73/-Q95</f>
        <v>1.386834590121367</v>
      </c>
      <c r="R84" s="15">
        <f>R73/-R95</f>
        <v>1.3805064942540588</v>
      </c>
      <c r="S84" s="15">
        <f>S73/-S95</f>
        <v>1.3741369984385785</v>
      </c>
      <c r="T84" s="15">
        <f>T73/-T95</f>
        <v>1.3677250617710404</v>
      </c>
      <c r="U84" s="15">
        <f>U73/-U95</f>
        <v>1.361269623061742</v>
      </c>
      <c r="V84" s="15">
        <f>V73/-V95</f>
        <v>1.3547696004281198</v>
      </c>
      <c r="W84" s="15">
        <f>W73/-W95</f>
        <v>1.3482238908795621</v>
      </c>
      <c r="X84" s="15">
        <f>X73/-X95</f>
        <v>1.341631369893926</v>
      </c>
      <c r="Y84" s="15">
        <f>Y73/-Y95</f>
        <v>1.3349908909855852</v>
      </c>
      <c r="Z84" s="15">
        <f>Z73/-Z95</f>
        <v>1.328301285264843</v>
      </c>
      <c r="AA84" s="15">
        <f>AA73/-AA95</f>
        <v>1.3215613609885373</v>
      </c>
      <c r="AB84" s="15">
        <f>AB73/-AB95</f>
        <v>1.3147699031016595</v>
      </c>
      <c r="AC84" s="15">
        <f>AC73/-AC95</f>
        <v>1.3079256727698105</v>
      </c>
      <c r="AD84" s="15">
        <f>AD73/-AD95</f>
        <v>1.3010274069023098</v>
      </c>
    </row>
    <row r="86" spans="2:30" ht="14.6" x14ac:dyDescent="0.4">
      <c r="B86" t="s">
        <v>63</v>
      </c>
      <c r="D86" s="68">
        <v>0.75</v>
      </c>
    </row>
    <row r="87" spans="2:30" ht="14.6" x14ac:dyDescent="0.4">
      <c r="B87" t="s">
        <v>64</v>
      </c>
      <c r="D87" s="68">
        <v>0.06</v>
      </c>
    </row>
    <row r="88" spans="2:30" ht="14.6" x14ac:dyDescent="0.4">
      <c r="B88" t="s">
        <v>65</v>
      </c>
      <c r="D88" s="69">
        <v>25</v>
      </c>
    </row>
    <row r="89" spans="2:30" ht="14.6" x14ac:dyDescent="0.4">
      <c r="D89" s="67"/>
    </row>
    <row r="90" spans="2:30" x14ac:dyDescent="0.4">
      <c r="B90" t="s">
        <v>66</v>
      </c>
      <c r="D90" s="66">
        <f>E53*D86</f>
        <v>-221100</v>
      </c>
    </row>
    <row r="91" spans="2:30" x14ac:dyDescent="0.4">
      <c r="B91" t="s">
        <v>67</v>
      </c>
      <c r="F91" s="5">
        <f>-D90</f>
        <v>221100</v>
      </c>
      <c r="G91" s="5">
        <f>F93</f>
        <v>217070.07260326622</v>
      </c>
      <c r="H91" s="5">
        <f>G93</f>
        <v>212798.34956272843</v>
      </c>
      <c r="I91" s="5">
        <f>H93</f>
        <v>208270.32313975834</v>
      </c>
      <c r="J91" s="5">
        <f>I93</f>
        <v>203470.61513141007</v>
      </c>
      <c r="K91" s="5">
        <f>J93</f>
        <v>198382.92464256089</v>
      </c>
      <c r="L91" s="5">
        <f>K93</f>
        <v>192989.97272438076</v>
      </c>
      <c r="M91" s="5">
        <f>L93</f>
        <v>187273.44369110983</v>
      </c>
      <c r="N91" s="5">
        <f>M93</f>
        <v>181213.92291584265</v>
      </c>
      <c r="O91" s="5">
        <f>N93</f>
        <v>174790.83089405941</v>
      </c>
      <c r="P91" s="5">
        <f>O93</f>
        <v>167982.35335096921</v>
      </c>
      <c r="Q91" s="5">
        <f>P93</f>
        <v>160765.36715529358</v>
      </c>
      <c r="R91" s="5">
        <f>Q93</f>
        <v>153115.36178787742</v>
      </c>
      <c r="S91" s="5">
        <f>R93</f>
        <v>145006.35609841629</v>
      </c>
      <c r="T91" s="5">
        <f>S93</f>
        <v>136410.81006758747</v>
      </c>
      <c r="U91" s="5">
        <f>T93</f>
        <v>127299.53127490895</v>
      </c>
      <c r="V91" s="5">
        <f>U93</f>
        <v>117641.5757546697</v>
      </c>
      <c r="W91" s="5">
        <f>V93</f>
        <v>107404.1429032161</v>
      </c>
      <c r="X91" s="5">
        <f>W93</f>
        <v>96552.464080675287</v>
      </c>
      <c r="Y91" s="5">
        <f>X93</f>
        <v>85049.684528782032</v>
      </c>
      <c r="Z91" s="5">
        <f>Y93</f>
        <v>72856.738203775167</v>
      </c>
      <c r="AA91" s="5">
        <f>Z93</f>
        <v>59932.215099267894</v>
      </c>
      <c r="AB91" s="5">
        <f>AA93</f>
        <v>46232.220608490185</v>
      </c>
      <c r="AC91" s="5">
        <f>AB93</f>
        <v>31710.226448265814</v>
      </c>
      <c r="AD91" s="5">
        <f>AC93</f>
        <v>16316.912638427983</v>
      </c>
    </row>
    <row r="92" spans="2:30" x14ac:dyDescent="0.4">
      <c r="B92" t="s">
        <v>47</v>
      </c>
      <c r="F92" s="5">
        <f>F97</f>
        <v>-4029.9273967337795</v>
      </c>
      <c r="G92" s="5">
        <f>G97</f>
        <v>-4271.7230405378068</v>
      </c>
      <c r="H92" s="5">
        <f>H97</f>
        <v>-4528.0264229700733</v>
      </c>
      <c r="I92" s="5">
        <f>I97</f>
        <v>-4799.7080083482797</v>
      </c>
      <c r="J92" s="5">
        <f>J97</f>
        <v>-5087.6904888491754</v>
      </c>
      <c r="K92" s="5">
        <f>K97</f>
        <v>-5392.9519181801261</v>
      </c>
      <c r="L92" s="5">
        <f>L97</f>
        <v>-5716.5290332709337</v>
      </c>
      <c r="M92" s="5">
        <f>M97</f>
        <v>-6059.5207752671904</v>
      </c>
      <c r="N92" s="5">
        <f>N97</f>
        <v>-6423.0920217832208</v>
      </c>
      <c r="O92" s="5">
        <f>O97</f>
        <v>-6808.4775430902155</v>
      </c>
      <c r="P92" s="5">
        <f>P97</f>
        <v>-7216.9861956756267</v>
      </c>
      <c r="Q92" s="5">
        <f>Q97</f>
        <v>-7650.0053674161645</v>
      </c>
      <c r="R92" s="5">
        <f>R97</f>
        <v>-8109.0056894611353</v>
      </c>
      <c r="S92" s="5">
        <f>S97</f>
        <v>-8595.546030828802</v>
      </c>
      <c r="T92" s="5">
        <f>T97</f>
        <v>-9111.2787926785313</v>
      </c>
      <c r="U92" s="5">
        <f>U97</f>
        <v>-9657.9555202392439</v>
      </c>
      <c r="V92" s="5">
        <f>V97</f>
        <v>-10237.432851453599</v>
      </c>
      <c r="W92" s="5">
        <f>W97</f>
        <v>-10851.678822540813</v>
      </c>
      <c r="X92" s="5">
        <f>X97</f>
        <v>-11502.779551893262</v>
      </c>
      <c r="Y92" s="5">
        <f>Y97</f>
        <v>-12192.946325006858</v>
      </c>
      <c r="Z92" s="5">
        <f>Z97</f>
        <v>-12924.523104507269</v>
      </c>
      <c r="AA92" s="5">
        <f>AA97</f>
        <v>-13699.994490777706</v>
      </c>
      <c r="AB92" s="5">
        <f>AB97</f>
        <v>-14521.994160224369</v>
      </c>
      <c r="AC92" s="5">
        <f>AC97</f>
        <v>-15393.313809837831</v>
      </c>
      <c r="AD92" s="5">
        <f>AD97</f>
        <v>-16316.912638428101</v>
      </c>
    </row>
    <row r="93" spans="2:30" x14ac:dyDescent="0.4">
      <c r="B93" t="s">
        <v>68</v>
      </c>
      <c r="F93" s="5">
        <f>F91+F92</f>
        <v>217070.07260326622</v>
      </c>
      <c r="G93" s="5">
        <f>G91+G92</f>
        <v>212798.34956272843</v>
      </c>
      <c r="H93" s="5">
        <f>H91+H92</f>
        <v>208270.32313975834</v>
      </c>
      <c r="I93" s="5">
        <f>I91+I92</f>
        <v>203470.61513141007</v>
      </c>
      <c r="J93" s="5">
        <f>J91+J92</f>
        <v>198382.92464256089</v>
      </c>
      <c r="K93" s="5">
        <f>K91+K92</f>
        <v>192989.97272438076</v>
      </c>
      <c r="L93" s="5">
        <f>L91+L92</f>
        <v>187273.44369110983</v>
      </c>
      <c r="M93" s="5">
        <f>M91+M92</f>
        <v>181213.92291584265</v>
      </c>
      <c r="N93" s="5">
        <f>N91+N92</f>
        <v>174790.83089405941</v>
      </c>
      <c r="O93" s="5">
        <f>O91+O92</f>
        <v>167982.35335096921</v>
      </c>
      <c r="P93" s="5">
        <f>P91+P92</f>
        <v>160765.36715529358</v>
      </c>
      <c r="Q93" s="5">
        <f>Q91+Q92</f>
        <v>153115.36178787742</v>
      </c>
      <c r="R93" s="5">
        <f>R91+R92</f>
        <v>145006.35609841629</v>
      </c>
      <c r="S93" s="5">
        <f>S91+S92</f>
        <v>136410.81006758747</v>
      </c>
      <c r="T93" s="5">
        <f>T91+T92</f>
        <v>127299.53127490895</v>
      </c>
      <c r="U93" s="5">
        <f>U91+U92</f>
        <v>117641.5757546697</v>
      </c>
      <c r="V93" s="5">
        <f>V91+V92</f>
        <v>107404.1429032161</v>
      </c>
      <c r="W93" s="5">
        <f>W91+W92</f>
        <v>96552.464080675287</v>
      </c>
      <c r="X93" s="5">
        <f>X91+X92</f>
        <v>85049.684528782032</v>
      </c>
      <c r="Y93" s="5">
        <f>Y91+Y92</f>
        <v>72856.738203775167</v>
      </c>
      <c r="Z93" s="5">
        <f>Z91+Z92</f>
        <v>59932.215099267894</v>
      </c>
      <c r="AA93" s="5">
        <f>AA91+AA92</f>
        <v>46232.220608490185</v>
      </c>
      <c r="AB93" s="5">
        <f>AB91+AB92</f>
        <v>31710.226448265814</v>
      </c>
      <c r="AC93" s="5">
        <f>AC91+AC92</f>
        <v>16316.912638427983</v>
      </c>
      <c r="AD93" s="5">
        <f>AD91+AD92</f>
        <v>-1.1823431123048067E-10</v>
      </c>
    </row>
    <row r="94" spans="2:30" x14ac:dyDescent="0.4"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2:30" x14ac:dyDescent="0.4">
      <c r="B95" t="s">
        <v>69</v>
      </c>
      <c r="F95" s="5">
        <f>PMT($D$87,$D$88,$F$91)</f>
        <v>-17295.927396733779</v>
      </c>
      <c r="G95" s="5">
        <f>F95</f>
        <v>-17295.927396733779</v>
      </c>
      <c r="H95" s="5">
        <f>G95</f>
        <v>-17295.927396733779</v>
      </c>
      <c r="I95" s="5">
        <f>H95</f>
        <v>-17295.927396733779</v>
      </c>
      <c r="J95" s="5">
        <f>I95</f>
        <v>-17295.927396733779</v>
      </c>
      <c r="K95" s="5">
        <f>J95</f>
        <v>-17295.927396733779</v>
      </c>
      <c r="L95" s="5">
        <f>K95</f>
        <v>-17295.927396733779</v>
      </c>
      <c r="M95" s="5">
        <f>L95</f>
        <v>-17295.927396733779</v>
      </c>
      <c r="N95" s="5">
        <f>M95</f>
        <v>-17295.927396733779</v>
      </c>
      <c r="O95" s="5">
        <f>N95</f>
        <v>-17295.927396733779</v>
      </c>
      <c r="P95" s="5">
        <f>O95</f>
        <v>-17295.927396733779</v>
      </c>
      <c r="Q95" s="5">
        <f>P95</f>
        <v>-17295.927396733779</v>
      </c>
      <c r="R95" s="5">
        <f>Q95</f>
        <v>-17295.927396733779</v>
      </c>
      <c r="S95" s="5">
        <f>R95</f>
        <v>-17295.927396733779</v>
      </c>
      <c r="T95" s="5">
        <f>S95</f>
        <v>-17295.927396733779</v>
      </c>
      <c r="U95" s="5">
        <f>T95</f>
        <v>-17295.927396733779</v>
      </c>
      <c r="V95" s="5">
        <f>U95</f>
        <v>-17295.927396733779</v>
      </c>
      <c r="W95" s="5">
        <f>V95</f>
        <v>-17295.927396733779</v>
      </c>
      <c r="X95" s="5">
        <f>W95</f>
        <v>-17295.927396733779</v>
      </c>
      <c r="Y95" s="5">
        <f>X95</f>
        <v>-17295.927396733779</v>
      </c>
      <c r="Z95" s="5">
        <f>Y95</f>
        <v>-17295.927396733779</v>
      </c>
      <c r="AA95" s="5">
        <f>Z95</f>
        <v>-17295.927396733779</v>
      </c>
      <c r="AB95" s="5">
        <f>AA95</f>
        <v>-17295.927396733779</v>
      </c>
      <c r="AC95" s="5">
        <f>AB95</f>
        <v>-17295.927396733779</v>
      </c>
      <c r="AD95" s="5">
        <f>AC95</f>
        <v>-17295.927396733779</v>
      </c>
    </row>
    <row r="96" spans="2:30" x14ac:dyDescent="0.4">
      <c r="B96" t="s">
        <v>70</v>
      </c>
      <c r="F96" s="5">
        <f>-F91*$D$87</f>
        <v>-13266</v>
      </c>
      <c r="G96" s="5">
        <f>-G91*$D$87</f>
        <v>-13024.204356195973</v>
      </c>
      <c r="H96" s="5">
        <f>-H91*$D$87</f>
        <v>-12767.900973763706</v>
      </c>
      <c r="I96" s="5">
        <f>-I91*$D$87</f>
        <v>-12496.2193883855</v>
      </c>
      <c r="J96" s="5">
        <f>-J91*$D$87</f>
        <v>-12208.236907884604</v>
      </c>
      <c r="K96" s="5">
        <f>-K91*$D$87</f>
        <v>-11902.975478553653</v>
      </c>
      <c r="L96" s="5">
        <f>-L91*$D$87</f>
        <v>-11579.398363462846</v>
      </c>
      <c r="M96" s="5">
        <f>-M91*$D$87</f>
        <v>-11236.406621466589</v>
      </c>
      <c r="N96" s="5">
        <f>-N91*$D$87</f>
        <v>-10872.835374950559</v>
      </c>
      <c r="O96" s="5">
        <f>-O91*$D$87</f>
        <v>-10487.449853643564</v>
      </c>
      <c r="P96" s="5">
        <f>-P91*$D$87</f>
        <v>-10078.941201058153</v>
      </c>
      <c r="Q96" s="5">
        <f>-Q91*$D$87</f>
        <v>-9645.9220293176149</v>
      </c>
      <c r="R96" s="5">
        <f>-R91*$D$87</f>
        <v>-9186.9217072726442</v>
      </c>
      <c r="S96" s="5">
        <f>-S91*$D$87</f>
        <v>-8700.3813659049774</v>
      </c>
      <c r="T96" s="5">
        <f>-T91*$D$87</f>
        <v>-8184.6486040552481</v>
      </c>
      <c r="U96" s="5">
        <f>-U91*$D$87</f>
        <v>-7637.9718764945364</v>
      </c>
      <c r="V96" s="5">
        <f>-V91*$D$87</f>
        <v>-7058.4945452801812</v>
      </c>
      <c r="W96" s="5">
        <f>-W91*$D$87</f>
        <v>-6444.2485741929659</v>
      </c>
      <c r="X96" s="5">
        <f>-X91*$D$87</f>
        <v>-5793.1478448405169</v>
      </c>
      <c r="Y96" s="5">
        <f>-Y91*$D$87</f>
        <v>-5102.981071726922</v>
      </c>
      <c r="Z96" s="5">
        <f>-Z91*$D$87</f>
        <v>-4371.4042922265098</v>
      </c>
      <c r="AA96" s="5">
        <f>-AA91*$D$87</f>
        <v>-3595.9329059560737</v>
      </c>
      <c r="AB96" s="5">
        <f>-AB91*$D$87</f>
        <v>-2773.933236509411</v>
      </c>
      <c r="AC96" s="5">
        <f>-AC91*$D$87</f>
        <v>-1902.6135868959489</v>
      </c>
      <c r="AD96" s="5">
        <f>-AD91*$D$87</f>
        <v>-979.01475830567892</v>
      </c>
    </row>
    <row r="97" spans="2:30" x14ac:dyDescent="0.4">
      <c r="B97" t="s">
        <v>71</v>
      </c>
      <c r="F97" s="5">
        <f>F95-F96</f>
        <v>-4029.9273967337795</v>
      </c>
      <c r="G97" s="5">
        <f>G95-G96</f>
        <v>-4271.7230405378068</v>
      </c>
      <c r="H97" s="5">
        <f>H95-H96</f>
        <v>-4528.0264229700733</v>
      </c>
      <c r="I97" s="5">
        <f>I95-I96</f>
        <v>-4799.7080083482797</v>
      </c>
      <c r="J97" s="5">
        <f>J95-J96</f>
        <v>-5087.6904888491754</v>
      </c>
      <c r="K97" s="5">
        <f>K95-K96</f>
        <v>-5392.9519181801261</v>
      </c>
      <c r="L97" s="5">
        <f>L95-L96</f>
        <v>-5716.5290332709337</v>
      </c>
      <c r="M97" s="5">
        <f>M95-M96</f>
        <v>-6059.5207752671904</v>
      </c>
      <c r="N97" s="5">
        <f>N95-N96</f>
        <v>-6423.0920217832208</v>
      </c>
      <c r="O97" s="5">
        <f>O95-O96</f>
        <v>-6808.4775430902155</v>
      </c>
      <c r="P97" s="5">
        <f>P95-P96</f>
        <v>-7216.9861956756267</v>
      </c>
      <c r="Q97" s="5">
        <f>Q95-Q96</f>
        <v>-7650.0053674161645</v>
      </c>
      <c r="R97" s="5">
        <f>R95-R96</f>
        <v>-8109.0056894611353</v>
      </c>
      <c r="S97" s="5">
        <f>S95-S96</f>
        <v>-8595.546030828802</v>
      </c>
      <c r="T97" s="5">
        <f>T95-T96</f>
        <v>-9111.2787926785313</v>
      </c>
      <c r="U97" s="5">
        <f>U95-U96</f>
        <v>-9657.9555202392439</v>
      </c>
      <c r="V97" s="5">
        <f>V95-V96</f>
        <v>-10237.432851453599</v>
      </c>
      <c r="W97" s="5">
        <f>W95-W96</f>
        <v>-10851.678822540813</v>
      </c>
      <c r="X97" s="5">
        <f>X95-X96</f>
        <v>-11502.779551893262</v>
      </c>
      <c r="Y97" s="5">
        <f>Y95-Y96</f>
        <v>-12192.946325006858</v>
      </c>
      <c r="Z97" s="5">
        <f>Z95-Z96</f>
        <v>-12924.523104507269</v>
      </c>
      <c r="AA97" s="5">
        <f>AA95-AA96</f>
        <v>-13699.994490777706</v>
      </c>
      <c r="AB97" s="5">
        <f>AB95-AB96</f>
        <v>-14521.994160224369</v>
      </c>
      <c r="AC97" s="5">
        <f>AC95-AC96</f>
        <v>-15393.313809837831</v>
      </c>
      <c r="AD97" s="5">
        <f>AD95-AD96</f>
        <v>-16316.912638428101</v>
      </c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E2797-F9B9-4DB1-A5ED-6D178B8E0963}">
  <dimension ref="B2:AI97"/>
  <sheetViews>
    <sheetView showGridLines="0" topLeftCell="A74" zoomScale="145" zoomScaleNormal="145" workbookViewId="0">
      <selection activeCell="E12" sqref="E12"/>
    </sheetView>
  </sheetViews>
  <sheetFormatPr defaultColWidth="8.84375" defaultRowHeight="15" x14ac:dyDescent="0.4"/>
  <cols>
    <col min="1" max="1" width="2.3828125" customWidth="1"/>
    <col min="2" max="2" width="10.3828125" bestFit="1" customWidth="1"/>
    <col min="3" max="3" width="11.69140625" style="2" customWidth="1"/>
    <col min="4" max="4" width="13.3828125" style="2" customWidth="1"/>
    <col min="5" max="5" width="11.84375" customWidth="1"/>
    <col min="6" max="6" width="12.69140625" bestFit="1" customWidth="1"/>
    <col min="7" max="26" width="12.3046875" customWidth="1"/>
    <col min="27" max="34" width="10.3046875" bestFit="1" customWidth="1"/>
    <col min="35" max="35" width="9.15234375" bestFit="1" customWidth="1"/>
  </cols>
  <sheetData>
    <row r="2" spans="2:26" ht="20.6" x14ac:dyDescent="0.55000000000000004">
      <c r="B2" s="20" t="s">
        <v>230</v>
      </c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2:26" ht="14.6" x14ac:dyDescent="0.4">
      <c r="B3" s="14" t="s">
        <v>0</v>
      </c>
    </row>
    <row r="5" spans="2:26" ht="14.6" x14ac:dyDescent="0.4">
      <c r="B5" s="23" t="s">
        <v>1</v>
      </c>
      <c r="C5" s="24"/>
      <c r="D5" s="24"/>
      <c r="E5" s="25"/>
      <c r="G5" s="23" t="s">
        <v>2</v>
      </c>
      <c r="H5" s="24"/>
      <c r="I5" s="24"/>
      <c r="J5" s="25"/>
      <c r="L5" s="23" t="s">
        <v>3</v>
      </c>
      <c r="M5" s="24"/>
      <c r="N5" s="24"/>
      <c r="O5" s="25"/>
    </row>
    <row r="6" spans="2:26" ht="14.6" x14ac:dyDescent="0.4">
      <c r="B6" t="s">
        <v>4</v>
      </c>
      <c r="D6" s="2" t="s">
        <v>210</v>
      </c>
      <c r="E6" s="128">
        <v>250</v>
      </c>
      <c r="G6" t="s">
        <v>6</v>
      </c>
      <c r="H6" s="2"/>
      <c r="I6" s="2" t="s">
        <v>7</v>
      </c>
      <c r="J6" s="28">
        <v>3.72</v>
      </c>
      <c r="L6" s="51" t="s">
        <v>8</v>
      </c>
      <c r="M6" s="52"/>
      <c r="N6" s="52"/>
      <c r="O6" s="53">
        <f>E56</f>
        <v>8.1798222151413302E-2</v>
      </c>
    </row>
    <row r="7" spans="2:26" ht="14.6" x14ac:dyDescent="0.4">
      <c r="B7" t="s">
        <v>9</v>
      </c>
      <c r="D7" s="2" t="s">
        <v>10</v>
      </c>
      <c r="E7" s="60">
        <v>1307</v>
      </c>
      <c r="F7" s="129">
        <v>1595</v>
      </c>
      <c r="G7" t="s">
        <v>6</v>
      </c>
      <c r="I7" s="2" t="s">
        <v>11</v>
      </c>
      <c r="J7" s="7">
        <f>J6*E6*1000</f>
        <v>930000</v>
      </c>
      <c r="L7" s="57"/>
      <c r="M7" s="33"/>
      <c r="N7" s="33"/>
      <c r="O7" s="59"/>
    </row>
    <row r="8" spans="2:26" ht="14.6" x14ac:dyDescent="0.4">
      <c r="B8" t="s">
        <v>12</v>
      </c>
      <c r="D8" s="2" t="s">
        <v>13</v>
      </c>
      <c r="E8" s="27">
        <v>2.5000000000000001E-3</v>
      </c>
      <c r="G8" t="s">
        <v>211</v>
      </c>
      <c r="I8" s="2" t="s">
        <v>15</v>
      </c>
      <c r="J8" s="26">
        <v>16.5</v>
      </c>
      <c r="L8" s="54" t="s">
        <v>16</v>
      </c>
      <c r="M8" s="55"/>
      <c r="N8" s="55"/>
      <c r="O8" s="56">
        <f>E58</f>
        <v>9</v>
      </c>
    </row>
    <row r="9" spans="2:26" ht="14.6" x14ac:dyDescent="0.4">
      <c r="B9" t="s">
        <v>72</v>
      </c>
      <c r="D9" s="2" t="s">
        <v>73</v>
      </c>
      <c r="E9" s="73">
        <v>25</v>
      </c>
      <c r="G9" t="s">
        <v>17</v>
      </c>
      <c r="I9" s="2" t="s">
        <v>15</v>
      </c>
      <c r="J9" s="26">
        <v>0</v>
      </c>
    </row>
    <row r="10" spans="2:26" ht="14.6" x14ac:dyDescent="0.4">
      <c r="G10" t="s">
        <v>19</v>
      </c>
      <c r="I10" s="2" t="s">
        <v>20</v>
      </c>
      <c r="J10" s="29">
        <v>0</v>
      </c>
    </row>
    <row r="11" spans="2:26" ht="14.6" x14ac:dyDescent="0.4">
      <c r="B11" s="23" t="s">
        <v>18</v>
      </c>
      <c r="C11" s="24"/>
      <c r="D11" s="24"/>
      <c r="E11" s="25"/>
      <c r="G11" t="s">
        <v>21</v>
      </c>
      <c r="I11" s="2" t="s">
        <v>22</v>
      </c>
      <c r="J11" s="27">
        <v>0.02</v>
      </c>
      <c r="L11" s="23" t="s">
        <v>74</v>
      </c>
      <c r="M11" s="24"/>
      <c r="N11" s="24"/>
      <c r="O11" s="25"/>
    </row>
    <row r="12" spans="2:26" ht="14.6" x14ac:dyDescent="0.4">
      <c r="B12" t="s">
        <v>23</v>
      </c>
      <c r="D12" s="2" t="s">
        <v>24</v>
      </c>
      <c r="E12" s="28">
        <f>199.6+19.2+6</f>
        <v>224.79999999999998</v>
      </c>
      <c r="I12" s="30" t="s">
        <v>25</v>
      </c>
      <c r="L12" t="s">
        <v>75</v>
      </c>
      <c r="M12" s="2"/>
      <c r="N12" s="2" t="s">
        <v>5</v>
      </c>
      <c r="O12" s="71">
        <v>0</v>
      </c>
    </row>
    <row r="13" spans="2:26" ht="14.6" x14ac:dyDescent="0.4">
      <c r="B13" t="s">
        <v>26</v>
      </c>
      <c r="D13" s="2" t="s">
        <v>76</v>
      </c>
      <c r="E13" s="26">
        <v>225</v>
      </c>
      <c r="G13" s="23" t="s">
        <v>27</v>
      </c>
      <c r="H13" s="24"/>
      <c r="I13" s="24"/>
      <c r="J13" s="25"/>
      <c r="L13" t="s">
        <v>75</v>
      </c>
      <c r="N13" s="2" t="s">
        <v>77</v>
      </c>
      <c r="O13" s="71">
        <v>0</v>
      </c>
    </row>
    <row r="14" spans="2:26" ht="14.6" x14ac:dyDescent="0.4">
      <c r="B14" t="s">
        <v>28</v>
      </c>
      <c r="D14" s="2" t="s">
        <v>24</v>
      </c>
      <c r="E14" s="26">
        <v>0</v>
      </c>
      <c r="G14" t="s">
        <v>29</v>
      </c>
      <c r="H14" s="2"/>
      <c r="I14" s="2" t="s">
        <v>30</v>
      </c>
      <c r="J14" s="46">
        <v>0.3</v>
      </c>
      <c r="L14" t="s">
        <v>6</v>
      </c>
      <c r="N14" s="2" t="s">
        <v>78</v>
      </c>
      <c r="O14" s="72">
        <v>445</v>
      </c>
    </row>
    <row r="15" spans="2:26" ht="14.6" x14ac:dyDescent="0.4">
      <c r="B15" s="22"/>
      <c r="C15" s="55"/>
      <c r="D15" s="21"/>
      <c r="E15" s="127"/>
      <c r="G15" t="s">
        <v>31</v>
      </c>
      <c r="H15" s="2"/>
      <c r="I15" s="2" t="s">
        <v>30</v>
      </c>
      <c r="J15" s="46">
        <v>1</v>
      </c>
      <c r="L15" t="s">
        <v>6</v>
      </c>
      <c r="N15" s="2" t="s">
        <v>11</v>
      </c>
      <c r="O15" s="74">
        <f>O12*O13*O14</f>
        <v>0</v>
      </c>
    </row>
    <row r="16" spans="2:26" ht="14.6" x14ac:dyDescent="0.4">
      <c r="E16" s="28"/>
      <c r="G16" t="s">
        <v>32</v>
      </c>
      <c r="H16" s="2"/>
      <c r="I16" s="2"/>
      <c r="J16" s="46">
        <v>0.35</v>
      </c>
      <c r="L16" t="s">
        <v>14</v>
      </c>
      <c r="N16" s="2" t="s">
        <v>15</v>
      </c>
      <c r="O16" s="73">
        <v>0</v>
      </c>
    </row>
    <row r="17" spans="2:35" ht="14.6" x14ac:dyDescent="0.4">
      <c r="C17"/>
      <c r="D17"/>
      <c r="I17" s="2"/>
      <c r="J17" s="70"/>
    </row>
    <row r="18" spans="2:35" ht="14.6" x14ac:dyDescent="0.4">
      <c r="E18" s="31"/>
    </row>
    <row r="19" spans="2:35" ht="14.6" x14ac:dyDescent="0.4">
      <c r="B19" s="23" t="s">
        <v>33</v>
      </c>
      <c r="C19" s="24"/>
      <c r="D19" s="24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</row>
    <row r="20" spans="2:35" ht="14.6" x14ac:dyDescent="0.4">
      <c r="E20" s="31"/>
    </row>
    <row r="21" spans="2:35" x14ac:dyDescent="0.4">
      <c r="B21" s="22" t="s">
        <v>34</v>
      </c>
      <c r="C21" s="21"/>
      <c r="D21" s="21"/>
      <c r="E21" s="21">
        <v>0</v>
      </c>
      <c r="F21" s="21">
        <v>1</v>
      </c>
      <c r="G21" s="21">
        <f>+F21+1</f>
        <v>2</v>
      </c>
      <c r="H21" s="21">
        <f>+G21+1</f>
        <v>3</v>
      </c>
      <c r="I21" s="21">
        <f>+H21+1</f>
        <v>4</v>
      </c>
      <c r="J21" s="21">
        <f>+I21+1</f>
        <v>5</v>
      </c>
      <c r="K21" s="21">
        <f>+J21+1</f>
        <v>6</v>
      </c>
      <c r="L21" s="21">
        <f>+K21+1</f>
        <v>7</v>
      </c>
      <c r="M21" s="21">
        <f>+L21+1</f>
        <v>8</v>
      </c>
      <c r="N21" s="21">
        <f>+M21+1</f>
        <v>9</v>
      </c>
      <c r="O21" s="21">
        <f>+N21+1</f>
        <v>10</v>
      </c>
      <c r="P21" s="21">
        <f>+O21+1</f>
        <v>11</v>
      </c>
      <c r="Q21" s="21">
        <f>+P21+1</f>
        <v>12</v>
      </c>
      <c r="R21" s="21">
        <f>+Q21+1</f>
        <v>13</v>
      </c>
      <c r="S21" s="21">
        <f>+R21+1</f>
        <v>14</v>
      </c>
      <c r="T21" s="21">
        <f>+S21+1</f>
        <v>15</v>
      </c>
      <c r="U21" s="21">
        <f>+T21+1</f>
        <v>16</v>
      </c>
      <c r="V21" s="21">
        <f>+U21+1</f>
        <v>17</v>
      </c>
      <c r="W21" s="21">
        <f>+V21+1</f>
        <v>18</v>
      </c>
      <c r="X21" s="21">
        <f>+W21+1</f>
        <v>19</v>
      </c>
      <c r="Y21" s="21">
        <f>+X21+1</f>
        <v>20</v>
      </c>
      <c r="Z21" s="21">
        <f>+Y21+1</f>
        <v>21</v>
      </c>
      <c r="AA21" s="21">
        <f>+Z21+1</f>
        <v>22</v>
      </c>
      <c r="AB21" s="21">
        <f>+AA21+1</f>
        <v>23</v>
      </c>
      <c r="AC21" s="21">
        <f>+AB21+1</f>
        <v>24</v>
      </c>
      <c r="AD21" s="21">
        <f>+AC21+1</f>
        <v>25</v>
      </c>
      <c r="AE21" s="21"/>
      <c r="AF21" s="21"/>
      <c r="AG21" s="21"/>
      <c r="AH21" s="21"/>
      <c r="AI21" s="21"/>
    </row>
    <row r="22" spans="2:35" x14ac:dyDescent="0.4">
      <c r="B22" t="s">
        <v>35</v>
      </c>
      <c r="E22" s="2"/>
      <c r="F22" s="3">
        <f>(1+$J$11)^(F21-1)</f>
        <v>1</v>
      </c>
      <c r="G22" s="3">
        <f>(1+$J$11)^(G21-1)</f>
        <v>1.02</v>
      </c>
      <c r="H22" s="3">
        <f>(1+$J$11)^(H21-1)</f>
        <v>1.0404</v>
      </c>
      <c r="I22" s="3">
        <f>(1+$J$11)^(I21-1)</f>
        <v>1.0612079999999999</v>
      </c>
      <c r="J22" s="3">
        <f>(1+$J$11)^(J21-1)</f>
        <v>1.08243216</v>
      </c>
      <c r="K22" s="3">
        <f>(1+$J$11)^(K21-1)</f>
        <v>1.1040808032</v>
      </c>
      <c r="L22" s="3">
        <f>(1+$J$11)^(L21-1)</f>
        <v>1.1261624192640001</v>
      </c>
      <c r="M22" s="3">
        <f>(1+$J$11)^(M21-1)</f>
        <v>1.1486856676492798</v>
      </c>
      <c r="N22" s="3">
        <f>(1+$J$11)^(N21-1)</f>
        <v>1.1716593810022655</v>
      </c>
      <c r="O22" s="3">
        <f>(1+$J$11)^(O21-1)</f>
        <v>1.1950925686223108</v>
      </c>
      <c r="P22" s="3">
        <f>(1+$J$11)^(P21-1)</f>
        <v>1.2189944199947571</v>
      </c>
      <c r="Q22" s="3">
        <f>(1+$J$11)^(Q21-1)</f>
        <v>1.243374308394652</v>
      </c>
      <c r="R22" s="3">
        <f>(1+$J$11)^(R21-1)</f>
        <v>1.2682417945625453</v>
      </c>
      <c r="S22" s="3">
        <f>(1+$J$11)^(S21-1)</f>
        <v>1.2936066304537961</v>
      </c>
      <c r="T22" s="3">
        <f>(1+$J$11)^(T21-1)</f>
        <v>1.3194787630628722</v>
      </c>
      <c r="U22" s="3">
        <f>(1+$J$11)^(U21-1)</f>
        <v>1.3458683383241292</v>
      </c>
      <c r="V22" s="3">
        <f>(1+$J$11)^(V21-1)</f>
        <v>1.372785705090612</v>
      </c>
      <c r="W22" s="3">
        <f>(1+$J$11)^(W21-1)</f>
        <v>1.4002414191924244</v>
      </c>
      <c r="X22" s="3">
        <f>(1+$J$11)^(X21-1)</f>
        <v>1.4282462475762727</v>
      </c>
      <c r="Y22" s="3">
        <f>(1+$J$11)^(Y21-1)</f>
        <v>1.4568111725277981</v>
      </c>
      <c r="Z22" s="3">
        <f>(1+$J$11)^(Z21-1)</f>
        <v>1.4859473959783542</v>
      </c>
      <c r="AA22" s="3">
        <f>(1+$J$11)^(AA21-1)</f>
        <v>1.5156663438979212</v>
      </c>
      <c r="AB22" s="3">
        <f>(1+$J$11)^(AB21-1)</f>
        <v>1.5459796707758797</v>
      </c>
      <c r="AC22" s="3">
        <f>(1+$J$11)^(AC21-1)</f>
        <v>1.576899264191397</v>
      </c>
      <c r="AD22" s="3">
        <f>(1+$J$11)^(AD21-1)</f>
        <v>1.608437249475225</v>
      </c>
      <c r="AE22" s="3"/>
      <c r="AF22" s="3"/>
      <c r="AG22" s="3"/>
      <c r="AH22" s="3"/>
      <c r="AI22" s="3"/>
    </row>
    <row r="23" spans="2:35" x14ac:dyDescent="0.4">
      <c r="C23"/>
      <c r="E23" s="2"/>
    </row>
    <row r="24" spans="2:35" ht="14.6" x14ac:dyDescent="0.4">
      <c r="B24" s="32" t="s">
        <v>9</v>
      </c>
      <c r="C24" s="32"/>
      <c r="D24" s="21"/>
      <c r="E24" s="21"/>
      <c r="F24" s="22"/>
      <c r="G24" s="22"/>
      <c r="H24" s="22"/>
      <c r="I24" s="22"/>
      <c r="J24" s="22" t="s">
        <v>36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</row>
    <row r="25" spans="2:35" x14ac:dyDescent="0.4">
      <c r="B25" t="s">
        <v>4</v>
      </c>
      <c r="C25"/>
      <c r="D25" s="2" t="s">
        <v>5</v>
      </c>
      <c r="E25" s="2"/>
      <c r="F25" s="5">
        <f>+$E$6</f>
        <v>250</v>
      </c>
      <c r="G25">
        <f>+$E$6</f>
        <v>250</v>
      </c>
      <c r="H25">
        <f>+$E$6</f>
        <v>250</v>
      </c>
      <c r="I25">
        <f>+$E$6</f>
        <v>250</v>
      </c>
      <c r="J25">
        <f>+$E$6</f>
        <v>250</v>
      </c>
      <c r="K25">
        <f>+$E$6</f>
        <v>250</v>
      </c>
      <c r="L25">
        <f>+$E$6</f>
        <v>250</v>
      </c>
      <c r="M25">
        <f>+$E$6</f>
        <v>250</v>
      </c>
      <c r="N25">
        <f>+$E$6</f>
        <v>250</v>
      </c>
      <c r="O25">
        <f>+$E$6</f>
        <v>250</v>
      </c>
      <c r="P25">
        <f>+$E$6</f>
        <v>250</v>
      </c>
      <c r="Q25">
        <f>+$E$6</f>
        <v>250</v>
      </c>
      <c r="R25">
        <f>+$E$6</f>
        <v>250</v>
      </c>
      <c r="S25">
        <f>+$E$6</f>
        <v>250</v>
      </c>
      <c r="T25">
        <f>+$E$6</f>
        <v>250</v>
      </c>
      <c r="U25">
        <f>+$E$6</f>
        <v>250</v>
      </c>
      <c r="V25">
        <f>+$E$6</f>
        <v>250</v>
      </c>
      <c r="W25">
        <f>+$E$6</f>
        <v>250</v>
      </c>
      <c r="X25">
        <f>+$E$6</f>
        <v>250</v>
      </c>
      <c r="Y25">
        <f>+$E$6</f>
        <v>250</v>
      </c>
      <c r="Z25">
        <f>+$E$6</f>
        <v>250</v>
      </c>
      <c r="AA25">
        <f>+$E$6</f>
        <v>250</v>
      </c>
      <c r="AB25">
        <f>+$E$6</f>
        <v>250</v>
      </c>
      <c r="AC25">
        <f>+$E$6</f>
        <v>250</v>
      </c>
      <c r="AD25">
        <f>+$E$6</f>
        <v>250</v>
      </c>
    </row>
    <row r="26" spans="2:35" ht="14.6" x14ac:dyDescent="0.4">
      <c r="B26" t="s">
        <v>12</v>
      </c>
      <c r="C26"/>
      <c r="E26" s="2"/>
      <c r="F26" s="12">
        <v>0.98</v>
      </c>
      <c r="G26" s="3">
        <f>+F26*(1-$E$8)</f>
        <v>0.97755000000000003</v>
      </c>
      <c r="H26" s="3">
        <f>+G26*(1-$E$8)</f>
        <v>0.97510612500000005</v>
      </c>
      <c r="I26" s="3">
        <f>+H26*(1-$E$8)</f>
        <v>0.97266835968750009</v>
      </c>
      <c r="J26" s="3">
        <f>+I26*(1-$E$8)</f>
        <v>0.9702366887882814</v>
      </c>
      <c r="K26" s="3">
        <f>+J26*(1-$E$8)</f>
        <v>0.96781109706631074</v>
      </c>
      <c r="L26" s="3">
        <f>+K26*(1-$E$8)</f>
        <v>0.965391569323645</v>
      </c>
      <c r="M26" s="3">
        <f>+L26*(1-$E$8)</f>
        <v>0.962978090400336</v>
      </c>
      <c r="N26" s="3">
        <f>+M26*(1-$E$8)</f>
        <v>0.96057064517433521</v>
      </c>
      <c r="O26" s="3">
        <f>+N26*(1-$E$8)</f>
        <v>0.95816921856139947</v>
      </c>
      <c r="P26" s="3">
        <f>+O26*(1-$E$8)</f>
        <v>0.95577379551499597</v>
      </c>
      <c r="Q26" s="3">
        <f>+P26*(1-$E$8)</f>
        <v>0.95338436102620849</v>
      </c>
      <c r="R26" s="3">
        <f>+Q26*(1-$E$8)</f>
        <v>0.95100090012364302</v>
      </c>
      <c r="S26" s="3">
        <f>+R26*(1-$E$8)</f>
        <v>0.94862339787333394</v>
      </c>
      <c r="T26" s="3">
        <f>+S26*(1-$E$8)</f>
        <v>0.94625183937865065</v>
      </c>
      <c r="U26" s="3">
        <f>+T26*(1-$E$8)</f>
        <v>0.9438862097802041</v>
      </c>
      <c r="V26" s="3">
        <f>+U26*(1-$E$8)</f>
        <v>0.94152649425575363</v>
      </c>
      <c r="W26" s="3">
        <f>+V26*(1-$E$8)</f>
        <v>0.93917267802011428</v>
      </c>
      <c r="X26" s="3">
        <f>+W26*(1-$E$8)</f>
        <v>0.93682474632506407</v>
      </c>
      <c r="Y26" s="3">
        <f>+X26*(1-$E$8)</f>
        <v>0.93448268445925142</v>
      </c>
      <c r="Z26" s="3">
        <f>+Y26*(1-$E$8)</f>
        <v>0.93214647774810333</v>
      </c>
      <c r="AA26" s="3">
        <f>+Z26*(1-$E$8)</f>
        <v>0.92981611155373312</v>
      </c>
      <c r="AB26" s="3">
        <f>+AA26*(1-$E$8)</f>
        <v>0.92749157127484883</v>
      </c>
      <c r="AC26" s="3">
        <f>+AB26*(1-$E$8)</f>
        <v>0.92517284234666175</v>
      </c>
      <c r="AD26" s="3">
        <f>+AC26*(1-$E$8)</f>
        <v>0.92285991024079517</v>
      </c>
      <c r="AE26" s="3"/>
      <c r="AF26" s="3"/>
      <c r="AG26" s="3"/>
      <c r="AH26" s="3"/>
      <c r="AI26" s="3"/>
    </row>
    <row r="27" spans="2:35" ht="14.6" x14ac:dyDescent="0.4">
      <c r="B27" s="14" t="s">
        <v>9</v>
      </c>
      <c r="C27" s="14"/>
      <c r="D27" s="33" t="s">
        <v>37</v>
      </c>
      <c r="E27" s="34"/>
      <c r="F27" s="35">
        <f>+F$25*$E$7/1000*F26</f>
        <v>320.21499999999997</v>
      </c>
      <c r="G27" s="35">
        <f>+G$25*$E$7/1000*G26</f>
        <v>319.41446250000001</v>
      </c>
      <c r="H27" s="35">
        <f>+H$25*$E$7/1000*H26</f>
        <v>318.61592634375</v>
      </c>
      <c r="I27" s="35">
        <f>+I$25*$E$7/1000*I26</f>
        <v>317.81938652789063</v>
      </c>
      <c r="J27" s="35">
        <f>+J$25*$E$7/1000*J26</f>
        <v>317.02483806157096</v>
      </c>
      <c r="K27" s="35">
        <f>+K$25*$E$7/1000*K26</f>
        <v>316.23227596641703</v>
      </c>
      <c r="L27" s="35">
        <f>+L$25*$E$7/1000*L26</f>
        <v>315.44169527650098</v>
      </c>
      <c r="M27" s="35">
        <f>+M$25*$E$7/1000*M26</f>
        <v>314.65309103830981</v>
      </c>
      <c r="N27" s="35">
        <f>+N$25*$E$7/1000*N26</f>
        <v>313.86645831071405</v>
      </c>
      <c r="O27" s="35">
        <f>+O$25*$E$7/1000*O26</f>
        <v>313.08179216493727</v>
      </c>
      <c r="P27" s="35">
        <f>+P$25*$E$7/1000*P26</f>
        <v>312.29908768452492</v>
      </c>
      <c r="Q27" s="35">
        <f>+Q$25*$E$7/1000*Q26</f>
        <v>311.5183399653136</v>
      </c>
      <c r="R27" s="35">
        <f>+R$25*$E$7/1000*R26</f>
        <v>310.73954411540035</v>
      </c>
      <c r="S27" s="35">
        <f>+S$25*$E$7/1000*S26</f>
        <v>309.96269525511184</v>
      </c>
      <c r="T27" s="35">
        <f>+T$25*$E$7/1000*T26</f>
        <v>309.18778851697408</v>
      </c>
      <c r="U27" s="35">
        <f>+U$25*$E$7/1000*U26</f>
        <v>308.41481904568167</v>
      </c>
      <c r="V27" s="35">
        <f>+V$25*$E$7/1000*V26</f>
        <v>307.64378199806748</v>
      </c>
      <c r="W27" s="35">
        <f>+W$25*$E$7/1000*W26</f>
        <v>306.87467254307234</v>
      </c>
      <c r="X27" s="35">
        <f>+X$25*$E$7/1000*X26</f>
        <v>306.10748586171468</v>
      </c>
      <c r="Y27" s="35">
        <f>+Y$25*$E$7/1000*Y26</f>
        <v>305.34221714706041</v>
      </c>
      <c r="Z27" s="35">
        <f>+Z$25*$E$7/1000*Z26</f>
        <v>304.57886160419275</v>
      </c>
      <c r="AA27" s="35">
        <f>+AA$25*$E$7/1000*AA26</f>
        <v>303.8174144501823</v>
      </c>
      <c r="AB27" s="35">
        <f>+AB$25*$E$7/1000*AB26</f>
        <v>303.05787091405688</v>
      </c>
      <c r="AC27" s="35">
        <f>+AC$25*$E$7/1000*AC26</f>
        <v>302.30022623677172</v>
      </c>
      <c r="AD27" s="35">
        <f>+AD$25*$E$7/1000*AD26</f>
        <v>301.54447567117984</v>
      </c>
      <c r="AE27" s="35"/>
      <c r="AF27" s="35"/>
      <c r="AG27" s="35"/>
      <c r="AH27" s="35"/>
      <c r="AI27" s="35"/>
    </row>
    <row r="28" spans="2:35" ht="14.6" x14ac:dyDescent="0.4">
      <c r="C28"/>
      <c r="E28" s="1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2:35" ht="14.6" x14ac:dyDescent="0.4">
      <c r="B29" s="32" t="s">
        <v>33</v>
      </c>
      <c r="C29" s="32"/>
      <c r="D29" s="21"/>
      <c r="E29" s="21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2:35" x14ac:dyDescent="0.4">
      <c r="C30"/>
      <c r="E30" s="2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</row>
    <row r="31" spans="2:35" x14ac:dyDescent="0.4">
      <c r="C31"/>
      <c r="E31" s="2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2:35" x14ac:dyDescent="0.4">
      <c r="B32" t="s">
        <v>79</v>
      </c>
      <c r="D32" s="2" t="s">
        <v>76</v>
      </c>
      <c r="E32" s="2">
        <f>E13</f>
        <v>225</v>
      </c>
      <c r="F32" s="4">
        <f>$E$32*O12*0.8</f>
        <v>0</v>
      </c>
      <c r="G32" s="4">
        <f>F32</f>
        <v>0</v>
      </c>
      <c r="H32" s="4">
        <f>G32</f>
        <v>0</v>
      </c>
      <c r="I32" s="4">
        <f>H32</f>
        <v>0</v>
      </c>
      <c r="J32" s="4">
        <f>I32</f>
        <v>0</v>
      </c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</row>
    <row r="33" spans="2:35" x14ac:dyDescent="0.4">
      <c r="B33" t="s">
        <v>213</v>
      </c>
      <c r="D33" s="2" t="s">
        <v>24</v>
      </c>
      <c r="E33" s="2">
        <v>50</v>
      </c>
      <c r="F33" s="4"/>
      <c r="G33" s="4"/>
      <c r="H33" s="4"/>
      <c r="I33" s="4"/>
      <c r="J33" s="4"/>
      <c r="K33" s="4">
        <f>($O$12*2/1000*365)*$E$33*F22</f>
        <v>0</v>
      </c>
      <c r="L33" s="4">
        <f>($O$12*2/1000*365)*$E$33*G22</f>
        <v>0</v>
      </c>
      <c r="M33" s="4">
        <f>($O$12*2/1000*365)*$E$33*H22</f>
        <v>0</v>
      </c>
      <c r="N33" s="4">
        <f>($O$12*2/1000*365)*$E$33*I22</f>
        <v>0</v>
      </c>
      <c r="O33" s="4">
        <f>($O$12*2/1000*365)*$E$33*J22</f>
        <v>0</v>
      </c>
      <c r="P33" s="4">
        <f>($O$12*2/1000*365)*$E$33*K22</f>
        <v>0</v>
      </c>
      <c r="Q33" s="4">
        <f>($O$12*2/1000*365)*$E$33*L22</f>
        <v>0</v>
      </c>
      <c r="R33" s="4">
        <f>($O$12*2/1000*365)*$E$33*M22</f>
        <v>0</v>
      </c>
      <c r="S33" s="4">
        <f>($O$12*2/1000*365)*$E$33*N22</f>
        <v>0</v>
      </c>
      <c r="T33" s="4">
        <f>($O$12*2/1000*365)*$E$33*O22</f>
        <v>0</v>
      </c>
      <c r="U33" s="4">
        <f>($O$12*2/1000*365)*$E$33*P22</f>
        <v>0</v>
      </c>
      <c r="V33" s="4">
        <f>($O$12*2/1000*365)*$E$33*Q22</f>
        <v>0</v>
      </c>
      <c r="W33" s="4">
        <f>($O$12*2/1000*365)*$E$33*R22</f>
        <v>0</v>
      </c>
      <c r="X33" s="4">
        <f>($O$12*2/1000*365)*$E$33*S22</f>
        <v>0</v>
      </c>
      <c r="Y33" s="4">
        <f>($O$12*2/1000*365)*$E$33*T22</f>
        <v>0</v>
      </c>
      <c r="Z33" s="4">
        <f>($O$12*2/1000*365)*$E$33*U22</f>
        <v>0</v>
      </c>
      <c r="AA33" s="4">
        <f>($O$12*2/1000*365)*$E$33*V22</f>
        <v>0</v>
      </c>
      <c r="AB33" s="4">
        <f>($O$12*2/1000*365)*$E$33*W22</f>
        <v>0</v>
      </c>
      <c r="AC33" s="4">
        <f>($O$12*2/1000*365)*$E$33*X22</f>
        <v>0</v>
      </c>
      <c r="AD33" s="4">
        <f>($O$12*2/1000*365)*$E$33*Y22</f>
        <v>0</v>
      </c>
      <c r="AE33" s="36"/>
      <c r="AF33" s="36"/>
      <c r="AG33" s="36"/>
      <c r="AH33" s="36"/>
      <c r="AI33" s="36"/>
    </row>
    <row r="34" spans="2:35" x14ac:dyDescent="0.4">
      <c r="B34" t="s">
        <v>212</v>
      </c>
      <c r="D34" s="2" t="s">
        <v>24</v>
      </c>
      <c r="E34" s="2">
        <v>221.14</v>
      </c>
      <c r="F34" s="4"/>
      <c r="G34" s="4"/>
      <c r="H34" s="4"/>
      <c r="I34" s="4"/>
      <c r="J34" s="4"/>
      <c r="K34" s="4">
        <f>($O$12*2/1000*365)*$E$34*F22</f>
        <v>0</v>
      </c>
      <c r="L34" s="4">
        <f>($O$12*2/1000*365)*$E$34*G22</f>
        <v>0</v>
      </c>
      <c r="M34" s="4">
        <f>($O$12*2/1000*365)*$E$34*H22</f>
        <v>0</v>
      </c>
      <c r="N34" s="4">
        <f>($O$12*2/1000*365)*$E$34*I22</f>
        <v>0</v>
      </c>
      <c r="O34" s="4">
        <f>($O$12*2/1000*365)*$E$34*J22</f>
        <v>0</v>
      </c>
      <c r="P34" s="4">
        <f>($O$12*2/1000*365)*$E$34*K22</f>
        <v>0</v>
      </c>
      <c r="Q34" s="4">
        <f>($O$12*2/1000*365)*$E$34*L22</f>
        <v>0</v>
      </c>
      <c r="R34" s="4">
        <f>($O$12*2/1000*365)*$E$34*M22</f>
        <v>0</v>
      </c>
      <c r="S34" s="4">
        <f>($O$12*2/1000*365)*$E$34*N22</f>
        <v>0</v>
      </c>
      <c r="T34" s="4">
        <f>($O$12*2/1000*365)*$E$34*O22</f>
        <v>0</v>
      </c>
      <c r="U34" s="4">
        <f>($O$12*2/1000*365)*$E$34*P22</f>
        <v>0</v>
      </c>
      <c r="V34" s="4">
        <f>($O$12*2/1000*365)*$E$34*Q22</f>
        <v>0</v>
      </c>
      <c r="W34" s="4">
        <f>($O$12*2/1000*365)*$E$34*R22</f>
        <v>0</v>
      </c>
      <c r="X34" s="4">
        <f>($O$12*2/1000*365)*$E$34*S22</f>
        <v>0</v>
      </c>
      <c r="Y34" s="4">
        <f>($O$12*2/1000*365)*$E$34*T22</f>
        <v>0</v>
      </c>
      <c r="Z34" s="4">
        <f>($O$12*2/1000*365)*$E$34*U22</f>
        <v>0</v>
      </c>
      <c r="AA34" s="4">
        <f>($O$12*2/1000*365)*$E$34*V22</f>
        <v>0</v>
      </c>
      <c r="AB34" s="4">
        <f>($O$12*2/1000*365)*$E$34*W22</f>
        <v>0</v>
      </c>
      <c r="AC34" s="4">
        <f>($O$12*2/1000*365)*$E$34*X22</f>
        <v>0</v>
      </c>
      <c r="AD34" s="4">
        <f>($O$12*2/1000*365)*$E$34*Y22</f>
        <v>0</v>
      </c>
      <c r="AE34" s="4"/>
      <c r="AF34" s="4"/>
      <c r="AG34" s="4"/>
      <c r="AH34" s="4"/>
      <c r="AI34" s="4"/>
    </row>
    <row r="35" spans="2:35" x14ac:dyDescent="0.4">
      <c r="B35" t="s">
        <v>80</v>
      </c>
      <c r="C35"/>
      <c r="D35" s="2" t="s">
        <v>24</v>
      </c>
      <c r="E35" s="61">
        <f>E12</f>
        <v>224.79999999999998</v>
      </c>
      <c r="F35" s="4">
        <f>$E$35*(F27-($O$12*$O$13/1000*365))</f>
        <v>71984.331999999995</v>
      </c>
      <c r="G35" s="4">
        <f>$E$35*(G27-($O$12*$O$13/1000*365))</f>
        <v>71804.371169999999</v>
      </c>
      <c r="H35" s="4">
        <f>$E$35*(H27-($O$12*$O$13/1000*365))</f>
        <v>71624.860242074996</v>
      </c>
      <c r="I35" s="4">
        <f>$E$35*(I27-($O$12*$O$13/1000*365))</f>
        <v>71445.798091469813</v>
      </c>
      <c r="J35" s="4">
        <f>$E$35*(J27-($O$12*$O$13/1000*365))</f>
        <v>71267.183596241142</v>
      </c>
      <c r="K35" s="4">
        <f>$E$35*(K27-($O$12*$O$13/1000*365))</f>
        <v>71089.015637250544</v>
      </c>
      <c r="L35" s="4">
        <f>$E$35*(L27-($O$12*$O$13/1000*365))</f>
        <v>70911.293098157417</v>
      </c>
      <c r="M35" s="4">
        <f>$E$35*(M27-($O$12*$O$13/1000*365))</f>
        <v>70734.014865412042</v>
      </c>
      <c r="N35" s="4">
        <f>$E$35*(N27-($O$12*$O$13/1000*365))</f>
        <v>70557.179828248511</v>
      </c>
      <c r="O35" s="4">
        <f>$E$35*(O27-($O$12*$O$13/1000*365))</f>
        <v>70380.7868786779</v>
      </c>
      <c r="P35" s="4">
        <f>$E$35*(P27-($O$12*$O$13/1000*365))</f>
        <v>70204.834911481201</v>
      </c>
      <c r="Q35" s="4">
        <f>$E$35*(Q27-($O$12*$O$13/1000*365))</f>
        <v>70029.322824202492</v>
      </c>
      <c r="R35" s="4">
        <f>$E$35*(R27-($O$12*$O$13/1000*365))</f>
        <v>69854.249517141987</v>
      </c>
      <c r="S35" s="4">
        <f>$E$35*(S27-($O$12*$O$13/1000*365))</f>
        <v>69679.613893349131</v>
      </c>
      <c r="T35" s="4">
        <f>$E$35*(T27-($O$12*$O$13/1000*365))</f>
        <v>69505.414858615768</v>
      </c>
      <c r="U35" s="4">
        <f>$E$35*(U27-($O$12*$O$13/1000*365))</f>
        <v>69331.651321469239</v>
      </c>
      <c r="V35" s="4">
        <f>$E$35*(V27-($O$12*$O$13/1000*365))</f>
        <v>69158.322193165572</v>
      </c>
      <c r="W35" s="4">
        <f>$E$35*(W27-($O$12*$O$13/1000*365))</f>
        <v>68985.426387682659</v>
      </c>
      <c r="X35" s="4">
        <f>$E$35*(X27-($O$12*$O$13/1000*365))</f>
        <v>68812.96282171346</v>
      </c>
      <c r="Y35" s="4">
        <f>$E$35*(Y27-($O$12*$O$13/1000*365))</f>
        <v>68640.930414659175</v>
      </c>
      <c r="Z35" s="4">
        <f>$E$35*(Z27-($O$12*$O$13/1000*365))</f>
        <v>68469.328088622526</v>
      </c>
      <c r="AA35" s="4">
        <f>$E$35*(AA27-($O$12*$O$13/1000*365))</f>
        <v>68298.154768400971</v>
      </c>
      <c r="AB35" s="4">
        <f>$E$35*(AB27-($O$12*$O$13/1000*365))</f>
        <v>68127.409381479985</v>
      </c>
      <c r="AC35" s="4">
        <f>$E$35*(AC27-($O$12*$O$13/1000*365))</f>
        <v>67957.090858026277</v>
      </c>
      <c r="AD35" s="4">
        <f>$E$35*(AD27-($O$12*$O$13/1000*365))</f>
        <v>67787.198130881225</v>
      </c>
      <c r="AE35" s="13"/>
      <c r="AF35" s="13"/>
      <c r="AG35" s="13"/>
      <c r="AH35" s="13"/>
      <c r="AI35" s="13"/>
    </row>
    <row r="36" spans="2:35" ht="14.6" x14ac:dyDescent="0.4">
      <c r="B36" s="14" t="s">
        <v>38</v>
      </c>
      <c r="C36"/>
      <c r="E36" s="17"/>
      <c r="F36" s="80">
        <f>SUM(F32:F35)</f>
        <v>71984.331999999995</v>
      </c>
      <c r="G36" s="80">
        <f>SUM(G32:G35)</f>
        <v>71804.371169999999</v>
      </c>
      <c r="H36" s="80">
        <f>SUM(H32:H35)</f>
        <v>71624.860242074996</v>
      </c>
      <c r="I36" s="80">
        <f>SUM(I32:I35)</f>
        <v>71445.798091469813</v>
      </c>
      <c r="J36" s="80">
        <f>SUM(J32:J35)</f>
        <v>71267.183596241142</v>
      </c>
      <c r="K36" s="80">
        <f>SUM(K32:K35)</f>
        <v>71089.015637250544</v>
      </c>
      <c r="L36" s="80">
        <f>SUM(L32:L35)</f>
        <v>70911.293098157417</v>
      </c>
      <c r="M36" s="80">
        <f>SUM(M32:M35)</f>
        <v>70734.014865412042</v>
      </c>
      <c r="N36" s="80">
        <f>SUM(N32:N35)</f>
        <v>70557.179828248511</v>
      </c>
      <c r="O36" s="80">
        <f>SUM(O32:O35)</f>
        <v>70380.7868786779</v>
      </c>
      <c r="P36" s="80">
        <f>SUM(P32:P35)</f>
        <v>70204.834911481201</v>
      </c>
      <c r="Q36" s="80">
        <f>SUM(Q32:Q35)</f>
        <v>70029.322824202492</v>
      </c>
      <c r="R36" s="80">
        <f>SUM(R32:R35)</f>
        <v>69854.249517141987</v>
      </c>
      <c r="S36" s="80">
        <f>SUM(S32:S35)</f>
        <v>69679.613893349131</v>
      </c>
      <c r="T36" s="80">
        <f>SUM(T32:T35)</f>
        <v>69505.414858615768</v>
      </c>
      <c r="U36" s="80">
        <f>SUM(U32:U35)</f>
        <v>69331.651321469239</v>
      </c>
      <c r="V36" s="80">
        <f>SUM(V32:V35)</f>
        <v>69158.322193165572</v>
      </c>
      <c r="W36" s="80">
        <f>SUM(W32:W35)</f>
        <v>68985.426387682659</v>
      </c>
      <c r="X36" s="80">
        <f>SUM(X32:X35)</f>
        <v>68812.96282171346</v>
      </c>
      <c r="Y36" s="80">
        <f>SUM(Y32:Y35)</f>
        <v>68640.930414659175</v>
      </c>
      <c r="Z36" s="80">
        <f>SUM(Z32:Z35)</f>
        <v>68469.328088622526</v>
      </c>
      <c r="AA36" s="80">
        <f>SUM(AA32:AA35)</f>
        <v>68298.154768400971</v>
      </c>
      <c r="AB36" s="80">
        <f>SUM(AB32:AB35)</f>
        <v>68127.409381479985</v>
      </c>
      <c r="AC36" s="80">
        <f>SUM(AC32:AC35)</f>
        <v>67957.090858026277</v>
      </c>
      <c r="AD36" s="80">
        <f>SUM(AD32:AD35)</f>
        <v>67787.198130881225</v>
      </c>
      <c r="AE36" s="4"/>
      <c r="AF36" s="4"/>
      <c r="AG36" s="4"/>
      <c r="AH36" s="4"/>
      <c r="AI36" s="4"/>
    </row>
    <row r="37" spans="2:35" x14ac:dyDescent="0.4">
      <c r="E37" s="2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</row>
    <row r="38" spans="2:35" x14ac:dyDescent="0.4">
      <c r="B38" t="s">
        <v>81</v>
      </c>
      <c r="D38" s="2" t="s">
        <v>82</v>
      </c>
      <c r="E38" s="2"/>
      <c r="F38" s="4">
        <f>-SUM($J$8:$J$9)*F25*F22</f>
        <v>-4125</v>
      </c>
      <c r="G38" s="4">
        <f>-SUM($J$8:$J$9)*G25*G22</f>
        <v>-4207.5</v>
      </c>
      <c r="H38" s="4">
        <f>-SUM($J$8:$J$9)*H25*H22</f>
        <v>-4291.6499999999996</v>
      </c>
      <c r="I38" s="4">
        <f>-SUM($J$8:$J$9)*I25*I22</f>
        <v>-4377.4829999999993</v>
      </c>
      <c r="J38" s="4">
        <f>-SUM($J$8:$J$9)*J25*J22</f>
        <v>-4465.0326599999999</v>
      </c>
      <c r="K38" s="4">
        <f>-SUM($J$8:$J$9)*K25*K22</f>
        <v>-4554.3333131999998</v>
      </c>
      <c r="L38" s="4">
        <f>-SUM($J$8:$J$9)*L25*L22</f>
        <v>-4645.4199794639999</v>
      </c>
      <c r="M38" s="4">
        <f>-SUM($J$8:$J$9)*M25*M22</f>
        <v>-4738.3283790532796</v>
      </c>
      <c r="N38" s="4">
        <f>-SUM($J$8:$J$9)*N25*N22</f>
        <v>-4833.0949466343454</v>
      </c>
      <c r="O38" s="4">
        <f>-SUM($J$8:$J$9)*O25*O22</f>
        <v>-4929.7568455670325</v>
      </c>
      <c r="P38" s="4">
        <f>-SUM($J$8:$J$9)*P25*P22</f>
        <v>-5028.3519824783734</v>
      </c>
      <c r="Q38" s="4">
        <f>-SUM($J$8:$J$9)*Q25*Q22</f>
        <v>-5128.9190221279396</v>
      </c>
      <c r="R38" s="4">
        <f>-SUM($J$8:$J$9)*R25*R22</f>
        <v>-5231.4974025704996</v>
      </c>
      <c r="S38" s="4">
        <f>-SUM($J$8:$J$9)*S25*S22</f>
        <v>-5336.1273506219086</v>
      </c>
      <c r="T38" s="4">
        <f>-SUM($J$8:$J$9)*T25*T22</f>
        <v>-5442.8498976343481</v>
      </c>
      <c r="U38" s="4">
        <f>-SUM($J$8:$J$9)*U25*U22</f>
        <v>-5551.7068955870327</v>
      </c>
      <c r="V38" s="4">
        <f>-SUM($J$8:$J$9)*V25*V22</f>
        <v>-5662.7410334987744</v>
      </c>
      <c r="W38" s="4">
        <f>-SUM($J$8:$J$9)*W25*W22</f>
        <v>-5775.9958541687511</v>
      </c>
      <c r="X38" s="4">
        <f>-SUM($J$8:$J$9)*X25*X22</f>
        <v>-5891.515771252125</v>
      </c>
      <c r="Y38" s="4">
        <f>-SUM($J$8:$J$9)*Y25*Y22</f>
        <v>-6009.3460866771675</v>
      </c>
      <c r="Z38" s="4">
        <f>-SUM($J$8:$J$9)*Z25*Z22</f>
        <v>-6129.5330084107109</v>
      </c>
      <c r="AA38" s="4">
        <f>-SUM($J$8:$J$9)*AA25*AA22</f>
        <v>-6252.1236685789254</v>
      </c>
      <c r="AB38" s="4">
        <f>-SUM($J$8:$J$9)*AB25*AB22</f>
        <v>-6377.1661419505035</v>
      </c>
      <c r="AC38" s="4">
        <f>-SUM($J$8:$J$9)*AC25*AC22</f>
        <v>-6504.7094647895128</v>
      </c>
      <c r="AD38" s="4">
        <f>-SUM($J$8:$J$9)*AD25*AD22</f>
        <v>-6634.8036540853036</v>
      </c>
      <c r="AE38" s="4"/>
      <c r="AF38" s="4"/>
      <c r="AG38" s="4"/>
      <c r="AH38" s="4"/>
      <c r="AI38" s="4"/>
    </row>
    <row r="39" spans="2:35" x14ac:dyDescent="0.4">
      <c r="B39" t="s">
        <v>83</v>
      </c>
      <c r="D39" s="2" t="s">
        <v>84</v>
      </c>
      <c r="E39" s="2"/>
      <c r="F39" s="4">
        <f>-($O$16)*F25*F22</f>
        <v>0</v>
      </c>
      <c r="G39" s="4">
        <f>-($O$16)*G25*G22</f>
        <v>0</v>
      </c>
      <c r="H39" s="4">
        <f>-($O$16)*H25*H22</f>
        <v>0</v>
      </c>
      <c r="I39" s="4">
        <f>-($O$16)*I25*I22</f>
        <v>0</v>
      </c>
      <c r="J39" s="4">
        <f>-($O$16)*J25*J22</f>
        <v>0</v>
      </c>
      <c r="K39" s="4">
        <f>-($O$16)*K25*K22</f>
        <v>0</v>
      </c>
      <c r="L39" s="4">
        <f>-($O$16)*L25*L22</f>
        <v>0</v>
      </c>
      <c r="M39" s="4">
        <f>-($O$16)*M25*M22</f>
        <v>0</v>
      </c>
      <c r="N39" s="4">
        <f>-($O$16)*N25*N22</f>
        <v>0</v>
      </c>
      <c r="O39" s="4">
        <f>-($O$16)*O25*O22</f>
        <v>0</v>
      </c>
      <c r="P39" s="4">
        <f>-($O$16)*P25*P22</f>
        <v>0</v>
      </c>
      <c r="Q39" s="4">
        <f>-($O$16)*Q25*Q22</f>
        <v>0</v>
      </c>
      <c r="R39" s="4">
        <f>-($O$16)*R25*R22</f>
        <v>0</v>
      </c>
      <c r="S39" s="4">
        <f>-($O$16)*S25*S22</f>
        <v>0</v>
      </c>
      <c r="T39" s="4">
        <f>-($O$16)*T25*T22</f>
        <v>0</v>
      </c>
      <c r="U39" s="4">
        <f>-($O$16)*U25*U22</f>
        <v>0</v>
      </c>
      <c r="V39" s="4">
        <f>-($O$16)*V25*V22</f>
        <v>0</v>
      </c>
      <c r="W39" s="4">
        <f>-($O$16)*W25*W22</f>
        <v>0</v>
      </c>
      <c r="X39" s="4">
        <f>-($O$16)*X25*X22</f>
        <v>0</v>
      </c>
      <c r="Y39" s="4">
        <f>-($O$16)*Y25*Y22</f>
        <v>0</v>
      </c>
      <c r="Z39" s="4">
        <f>-($O$16)*Z25*Z22</f>
        <v>0</v>
      </c>
      <c r="AA39" s="4">
        <f>-($O$16)*AA25*AA22</f>
        <v>0</v>
      </c>
      <c r="AB39" s="4">
        <f>-($O$16)*AB25*AB22</f>
        <v>0</v>
      </c>
      <c r="AC39" s="4">
        <f>-($O$16)*AC25*AC22</f>
        <v>0</v>
      </c>
      <c r="AD39" s="4">
        <f>-($O$16)*AD25*AD22</f>
        <v>0</v>
      </c>
      <c r="AE39" s="13"/>
      <c r="AF39" s="13"/>
      <c r="AG39" s="13"/>
      <c r="AH39" s="13"/>
      <c r="AI39" s="13"/>
    </row>
    <row r="40" spans="2:35" ht="14.6" x14ac:dyDescent="0.4">
      <c r="B40" s="14" t="s">
        <v>39</v>
      </c>
      <c r="C40" s="33"/>
      <c r="D40" s="33"/>
      <c r="E40" s="43"/>
      <c r="F40" s="81">
        <f>SUM(F36:F39)</f>
        <v>67859.331999999995</v>
      </c>
      <c r="G40" s="81">
        <f>SUM(G36:G39)</f>
        <v>67596.871169999999</v>
      </c>
      <c r="H40" s="81">
        <f>SUM(H36:H39)</f>
        <v>67333.210242075002</v>
      </c>
      <c r="I40" s="81">
        <f>SUM(I36:I39)</f>
        <v>67068.31509146982</v>
      </c>
      <c r="J40" s="81">
        <f>SUM(J36:J39)</f>
        <v>66802.150936241145</v>
      </c>
      <c r="K40" s="81">
        <f>SUM(K36:K39)</f>
        <v>66534.682324050547</v>
      </c>
      <c r="L40" s="81">
        <f>SUM(L36:L39)</f>
        <v>66265.873118693416</v>
      </c>
      <c r="M40" s="81">
        <f>SUM(M36:M39)</f>
        <v>65995.686486358769</v>
      </c>
      <c r="N40" s="81">
        <f>SUM(N36:N39)</f>
        <v>65724.084881614166</v>
      </c>
      <c r="O40" s="81">
        <f>SUM(O36:O39)</f>
        <v>65451.030033110866</v>
      </c>
      <c r="P40" s="81">
        <f>SUM(P36:P39)</f>
        <v>65176.482929002828</v>
      </c>
      <c r="Q40" s="81">
        <f>SUM(Q36:Q39)</f>
        <v>64900.40380207455</v>
      </c>
      <c r="R40" s="81">
        <f>SUM(R36:R39)</f>
        <v>64622.752114571485</v>
      </c>
      <c r="S40" s="81">
        <f>SUM(S36:S39)</f>
        <v>64343.486542727223</v>
      </c>
      <c r="T40" s="81">
        <f>SUM(T36:T39)</f>
        <v>64062.564960981421</v>
      </c>
      <c r="U40" s="81">
        <f>SUM(U36:U39)</f>
        <v>63779.944425882204</v>
      </c>
      <c r="V40" s="81">
        <f>SUM(V36:V39)</f>
        <v>63495.581159666799</v>
      </c>
      <c r="W40" s="81">
        <f>SUM(W36:W39)</f>
        <v>63209.430533513907</v>
      </c>
      <c r="X40" s="81">
        <f>SUM(X36:X39)</f>
        <v>62921.447050461335</v>
      </c>
      <c r="Y40" s="81">
        <f>SUM(Y36:Y39)</f>
        <v>62631.584327982011</v>
      </c>
      <c r="Z40" s="81">
        <f>SUM(Z36:Z39)</f>
        <v>62339.795080211814</v>
      </c>
      <c r="AA40" s="81">
        <f>SUM(AA36:AA39)</f>
        <v>62046.031099822045</v>
      </c>
      <c r="AB40" s="81">
        <f>SUM(AB36:AB39)</f>
        <v>61750.243239529482</v>
      </c>
      <c r="AC40" s="81">
        <f>SUM(AC36:AC39)</f>
        <v>61452.381393236763</v>
      </c>
      <c r="AD40" s="81">
        <f>SUM(AD36:AD39)</f>
        <v>61152.394476795918</v>
      </c>
      <c r="AE40" s="81"/>
      <c r="AF40" s="38"/>
      <c r="AG40" s="38"/>
      <c r="AH40" s="38"/>
      <c r="AI40" s="38"/>
    </row>
    <row r="41" spans="2:35" ht="14.6" x14ac:dyDescent="0.4">
      <c r="B41" s="14"/>
      <c r="C41" s="33"/>
      <c r="D41" s="33"/>
      <c r="E41" s="43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</row>
    <row r="42" spans="2:35" x14ac:dyDescent="0.4">
      <c r="B42" t="s">
        <v>40</v>
      </c>
      <c r="E42" s="10"/>
      <c r="F42" s="19">
        <f>+F64</f>
        <v>-158100</v>
      </c>
      <c r="G42" s="19">
        <f>+G64</f>
        <v>-252960</v>
      </c>
      <c r="H42" s="19">
        <f>+H64</f>
        <v>-151776</v>
      </c>
      <c r="I42" s="19">
        <f>+I64</f>
        <v>-91065.599999999991</v>
      </c>
      <c r="J42" s="19">
        <f>+J64</f>
        <v>-91065.599999999991</v>
      </c>
      <c r="K42" s="19">
        <f>+K64</f>
        <v>-45532.799999999996</v>
      </c>
      <c r="L42" s="19">
        <f>+L64</f>
        <v>0</v>
      </c>
      <c r="M42" s="19">
        <f>+M64</f>
        <v>0</v>
      </c>
      <c r="N42" s="19">
        <f>+N64</f>
        <v>0</v>
      </c>
      <c r="O42" s="19">
        <f>+O64</f>
        <v>0</v>
      </c>
      <c r="P42" s="19">
        <f>+P64</f>
        <v>0</v>
      </c>
      <c r="Q42" s="19">
        <f>+Q64</f>
        <v>0</v>
      </c>
      <c r="R42" s="19">
        <f>+R64</f>
        <v>0</v>
      </c>
      <c r="S42" s="19">
        <f>+S64</f>
        <v>0</v>
      </c>
      <c r="T42" s="19">
        <f>+T64</f>
        <v>0</v>
      </c>
      <c r="U42" s="19">
        <f>+U64</f>
        <v>0</v>
      </c>
      <c r="V42" s="19">
        <f>+V64</f>
        <v>0</v>
      </c>
      <c r="W42" s="19">
        <f>+W64</f>
        <v>0</v>
      </c>
      <c r="X42" s="19">
        <f>+X64</f>
        <v>0</v>
      </c>
      <c r="Y42" s="19">
        <f>+Y64</f>
        <v>0</v>
      </c>
      <c r="Z42" s="19">
        <f>+Z64</f>
        <v>0</v>
      </c>
      <c r="AA42" s="19">
        <f>+AA64</f>
        <v>0</v>
      </c>
      <c r="AB42" s="19">
        <f>+AB64</f>
        <v>0</v>
      </c>
      <c r="AC42" s="19">
        <f>+AC64</f>
        <v>0</v>
      </c>
      <c r="AD42" s="19">
        <f>+AD64</f>
        <v>0</v>
      </c>
      <c r="AE42" s="19"/>
      <c r="AF42" s="19"/>
      <c r="AG42" s="19"/>
      <c r="AH42" s="19"/>
      <c r="AI42" s="19"/>
    </row>
    <row r="43" spans="2:35" ht="14.6" x14ac:dyDescent="0.4">
      <c r="B43" s="14" t="s">
        <v>41</v>
      </c>
      <c r="C43" s="33"/>
      <c r="D43" s="33"/>
      <c r="E43" s="33"/>
      <c r="F43" s="42">
        <f>SUM(F40:F42)</f>
        <v>-90240.668000000005</v>
      </c>
      <c r="G43" s="42">
        <f>SUM(G40:G42)</f>
        <v>-185363.12883</v>
      </c>
      <c r="H43" s="42">
        <f>SUM(H40:H42)</f>
        <v>-84442.789757924998</v>
      </c>
      <c r="I43" s="42">
        <f>SUM(I40:I42)</f>
        <v>-23997.284908530171</v>
      </c>
      <c r="J43" s="42">
        <f>SUM(J40:J42)</f>
        <v>-24263.449063758846</v>
      </c>
      <c r="K43" s="42">
        <f>SUM(K40:K42)</f>
        <v>21001.882324050552</v>
      </c>
      <c r="L43" s="42">
        <f>SUM(L40:L42)</f>
        <v>66265.873118693416</v>
      </c>
      <c r="M43" s="42">
        <f>SUM(M40:M42)</f>
        <v>65995.686486358769</v>
      </c>
      <c r="N43" s="42">
        <f>SUM(N40:N42)</f>
        <v>65724.084881614166</v>
      </c>
      <c r="O43" s="42">
        <f>SUM(O40:O42)</f>
        <v>65451.030033110866</v>
      </c>
      <c r="P43" s="42">
        <f>SUM(P40:P42)</f>
        <v>65176.482929002828</v>
      </c>
      <c r="Q43" s="42">
        <f>SUM(Q40:Q42)</f>
        <v>64900.40380207455</v>
      </c>
      <c r="R43" s="42">
        <f>SUM(R40:R42)</f>
        <v>64622.752114571485</v>
      </c>
      <c r="S43" s="42">
        <f>SUM(S40:S42)</f>
        <v>64343.486542727223</v>
      </c>
      <c r="T43" s="42">
        <f>SUM(T40:T42)</f>
        <v>64062.564960981421</v>
      </c>
      <c r="U43" s="42">
        <f>SUM(U40:U42)</f>
        <v>63779.944425882204</v>
      </c>
      <c r="V43" s="42">
        <f>SUM(V40:V42)</f>
        <v>63495.581159666799</v>
      </c>
      <c r="W43" s="42">
        <f>SUM(W40:W42)</f>
        <v>63209.430533513907</v>
      </c>
      <c r="X43" s="42">
        <f>SUM(X40:X42)</f>
        <v>62921.447050461335</v>
      </c>
      <c r="Y43" s="42">
        <f>SUM(Y40:Y42)</f>
        <v>62631.584327982011</v>
      </c>
      <c r="Z43" s="42">
        <f>SUM(Z40:Z42)</f>
        <v>62339.795080211814</v>
      </c>
      <c r="AA43" s="42">
        <f>SUM(AA40:AA42)</f>
        <v>62046.031099822045</v>
      </c>
      <c r="AB43" s="42">
        <f>SUM(AB40:AB42)</f>
        <v>61750.243239529482</v>
      </c>
      <c r="AC43" s="42">
        <f>SUM(AC40:AC42)</f>
        <v>61452.381393236763</v>
      </c>
      <c r="AD43" s="42">
        <f>SUM(AD40:AD42)</f>
        <v>61152.394476795918</v>
      </c>
      <c r="AE43" s="42"/>
      <c r="AF43" s="42"/>
      <c r="AG43" s="42"/>
      <c r="AH43" s="42"/>
      <c r="AI43" s="42"/>
    </row>
    <row r="44" spans="2:35" x14ac:dyDescent="0.4">
      <c r="E44" s="2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</row>
    <row r="45" spans="2:35" x14ac:dyDescent="0.4">
      <c r="B45" t="s">
        <v>42</v>
      </c>
      <c r="E45" s="47">
        <f>J16</f>
        <v>0.35</v>
      </c>
      <c r="F45" s="13">
        <f>-F43*$E$45</f>
        <v>31584.233799999998</v>
      </c>
      <c r="G45" s="13">
        <f>-G43*$E$45</f>
        <v>64877.095090499999</v>
      </c>
      <c r="H45" s="13">
        <f>-H43*$E$45</f>
        <v>29554.976415273748</v>
      </c>
      <c r="I45" s="13">
        <f>-I43*$E$45</f>
        <v>8399.0497179855593</v>
      </c>
      <c r="J45" s="13">
        <f>-J43*$E$45</f>
        <v>8492.207172315595</v>
      </c>
      <c r="K45" s="13">
        <f>-K43*$E$45</f>
        <v>-7350.6588134176927</v>
      </c>
      <c r="L45" s="13">
        <f>-L43*$E$45</f>
        <v>-23193.055591542696</v>
      </c>
      <c r="M45" s="13">
        <f>-M43*$E$45</f>
        <v>-23098.490270225568</v>
      </c>
      <c r="N45" s="13">
        <f>-N43*$E$45</f>
        <v>-23003.429708564956</v>
      </c>
      <c r="O45" s="13">
        <f>-O43*$E$45</f>
        <v>-22907.860511588802</v>
      </c>
      <c r="P45" s="13">
        <f>-P43*$E$45</f>
        <v>-22811.769025150988</v>
      </c>
      <c r="Q45" s="13">
        <f>-Q43*$E$45</f>
        <v>-22715.141330726092</v>
      </c>
      <c r="R45" s="13">
        <f>-R43*$E$45</f>
        <v>-22617.96324010002</v>
      </c>
      <c r="S45" s="13">
        <f>-S43*$E$45</f>
        <v>-22520.220289954526</v>
      </c>
      <c r="T45" s="13">
        <f>-T43*$E$45</f>
        <v>-22421.897736343497</v>
      </c>
      <c r="U45" s="13">
        <f>-U43*$E$45</f>
        <v>-22322.980549058771</v>
      </c>
      <c r="V45" s="13">
        <f>-V43*$E$45</f>
        <v>-22223.453405883378</v>
      </c>
      <c r="W45" s="13">
        <f>-W43*$E$45</f>
        <v>-22123.300686729865</v>
      </c>
      <c r="X45" s="13">
        <f>-X43*$E$45</f>
        <v>-22022.506467661467</v>
      </c>
      <c r="Y45" s="13">
        <f>-Y43*$E$45</f>
        <v>-21921.054514793701</v>
      </c>
      <c r="Z45" s="13">
        <f>-Z43*$E$45</f>
        <v>-21818.928278074134</v>
      </c>
      <c r="AA45" s="13">
        <f>-AA43*$E$45</f>
        <v>-21716.110884937716</v>
      </c>
      <c r="AB45" s="13">
        <f>-AB43*$E$45</f>
        <v>-21612.585133835317</v>
      </c>
      <c r="AC45" s="13">
        <f>-AC43*$E$45</f>
        <v>-21508.333487632866</v>
      </c>
      <c r="AD45" s="13">
        <f>-AD43*$E$45</f>
        <v>-21403.338066878568</v>
      </c>
      <c r="AE45" s="13"/>
      <c r="AF45" s="13"/>
      <c r="AG45" s="13"/>
      <c r="AH45" s="13"/>
      <c r="AI45" s="13"/>
    </row>
    <row r="46" spans="2:35" ht="14.6" x14ac:dyDescent="0.4">
      <c r="B46" s="14" t="s">
        <v>43</v>
      </c>
      <c r="C46" s="33"/>
      <c r="D46" s="33"/>
      <c r="E46" s="33"/>
      <c r="F46" s="38">
        <f>+F40+F45</f>
        <v>99443.565799999997</v>
      </c>
      <c r="G46" s="38">
        <f>+G40+G45</f>
        <v>132473.96626049999</v>
      </c>
      <c r="H46" s="38">
        <f>+H40+H45</f>
        <v>96888.18665734875</v>
      </c>
      <c r="I46" s="38">
        <f>+I40+I45</f>
        <v>75467.364809455379</v>
      </c>
      <c r="J46" s="38">
        <f>+J40+J45</f>
        <v>75294.358108556742</v>
      </c>
      <c r="K46" s="38">
        <f>+K40+K45</f>
        <v>59184.023510632855</v>
      </c>
      <c r="L46" s="38">
        <f>+L40+L45</f>
        <v>43072.817527150721</v>
      </c>
      <c r="M46" s="38">
        <f>+M40+M45</f>
        <v>42897.196216133205</v>
      </c>
      <c r="N46" s="38">
        <f>+N40+N45</f>
        <v>42720.655173049206</v>
      </c>
      <c r="O46" s="38">
        <f>+O40+O45</f>
        <v>42543.169521522068</v>
      </c>
      <c r="P46" s="38">
        <f>+P40+P45</f>
        <v>42364.713903851836</v>
      </c>
      <c r="Q46" s="38">
        <f>+Q40+Q45</f>
        <v>42185.262471348455</v>
      </c>
      <c r="R46" s="38">
        <f>+R40+R45</f>
        <v>42004.788874471466</v>
      </c>
      <c r="S46" s="38">
        <f>+S40+S45</f>
        <v>41823.266252772693</v>
      </c>
      <c r="T46" s="38">
        <f>+T40+T45</f>
        <v>41640.667224637924</v>
      </c>
      <c r="U46" s="38">
        <f>+U40+U45</f>
        <v>41456.963876823429</v>
      </c>
      <c r="V46" s="38">
        <f>+V40+V45</f>
        <v>41272.127753783425</v>
      </c>
      <c r="W46" s="38">
        <f>+W40+W45</f>
        <v>41086.129846784039</v>
      </c>
      <c r="X46" s="38">
        <f>+X40+X45</f>
        <v>40898.940582799871</v>
      </c>
      <c r="Y46" s="38">
        <f>+Y40+Y45</f>
        <v>40710.52981318831</v>
      </c>
      <c r="Z46" s="38">
        <f>+Z40+Z45</f>
        <v>40520.86680213768</v>
      </c>
      <c r="AA46" s="38">
        <f>+AA40+AA45</f>
        <v>40329.920214884332</v>
      </c>
      <c r="AB46" s="38">
        <f>+AB40+AB45</f>
        <v>40137.658105694165</v>
      </c>
      <c r="AC46" s="38">
        <f>+AC40+AC45</f>
        <v>39944.047905603897</v>
      </c>
      <c r="AD46" s="38">
        <f>+AD40+AD45</f>
        <v>39749.05640991735</v>
      </c>
      <c r="AE46" s="38"/>
      <c r="AF46" s="38"/>
      <c r="AG46" s="38"/>
      <c r="AH46" s="38"/>
      <c r="AI46" s="38"/>
    </row>
    <row r="47" spans="2:35" x14ac:dyDescent="0.4">
      <c r="E47" s="6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</row>
    <row r="48" spans="2:35" ht="14.6" x14ac:dyDescent="0.4">
      <c r="B48" s="23" t="s">
        <v>3</v>
      </c>
      <c r="C48" s="24"/>
      <c r="D48" s="24"/>
      <c r="E48" s="24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</row>
    <row r="49" spans="2:35" x14ac:dyDescent="0.4">
      <c r="E49" s="6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</row>
    <row r="50" spans="2:35" ht="14.6" x14ac:dyDescent="0.4">
      <c r="B50" s="14" t="s">
        <v>44</v>
      </c>
      <c r="E50" s="10">
        <f>-(J7+O15)</f>
        <v>-930000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</row>
    <row r="51" spans="2:35" x14ac:dyDescent="0.4">
      <c r="B51" t="s">
        <v>45</v>
      </c>
      <c r="E51" s="10"/>
      <c r="F51" s="4">
        <f>+E50*-$J$14*$J$15</f>
        <v>279000</v>
      </c>
    </row>
    <row r="52" spans="2:35" x14ac:dyDescent="0.4">
      <c r="B52" t="s">
        <v>43</v>
      </c>
      <c r="E52" s="11"/>
      <c r="F52" s="19">
        <f>+F46</f>
        <v>99443.565799999997</v>
      </c>
      <c r="G52" s="19">
        <f>+G46</f>
        <v>132473.96626049999</v>
      </c>
      <c r="H52" s="19">
        <f>+H46</f>
        <v>96888.18665734875</v>
      </c>
      <c r="I52" s="19">
        <f>+I46</f>
        <v>75467.364809455379</v>
      </c>
      <c r="J52" s="19">
        <f>+J46</f>
        <v>75294.358108556742</v>
      </c>
      <c r="K52" s="19">
        <f>+K46</f>
        <v>59184.023510632855</v>
      </c>
      <c r="L52" s="19">
        <f>+L46</f>
        <v>43072.817527150721</v>
      </c>
      <c r="M52" s="19">
        <f>+M46</f>
        <v>42897.196216133205</v>
      </c>
      <c r="N52" s="19">
        <f>+N46</f>
        <v>42720.655173049206</v>
      </c>
      <c r="O52" s="19">
        <f>+O46</f>
        <v>42543.169521522068</v>
      </c>
      <c r="P52" s="19">
        <f>+P46</f>
        <v>42364.713903851836</v>
      </c>
      <c r="Q52" s="19">
        <f>+Q46</f>
        <v>42185.262471348455</v>
      </c>
      <c r="R52" s="19">
        <f>+R46</f>
        <v>42004.788874471466</v>
      </c>
      <c r="S52" s="19">
        <f>+S46</f>
        <v>41823.266252772693</v>
      </c>
      <c r="T52" s="19">
        <f>+T46</f>
        <v>41640.667224637924</v>
      </c>
      <c r="U52" s="19">
        <f>+U46</f>
        <v>41456.963876823429</v>
      </c>
      <c r="V52" s="19">
        <f>+V46</f>
        <v>41272.127753783425</v>
      </c>
      <c r="W52" s="19">
        <f>+W46</f>
        <v>41086.129846784039</v>
      </c>
      <c r="X52" s="19">
        <f>+X46</f>
        <v>40898.940582799871</v>
      </c>
      <c r="Y52" s="19">
        <f>+Y46</f>
        <v>40710.52981318831</v>
      </c>
      <c r="Z52" s="19">
        <f>+Z46</f>
        <v>40520.86680213768</v>
      </c>
      <c r="AA52" s="19">
        <f>+AA46</f>
        <v>40329.920214884332</v>
      </c>
      <c r="AB52" s="19">
        <f>+AB46</f>
        <v>40137.658105694165</v>
      </c>
      <c r="AC52" s="19">
        <f>+AC46</f>
        <v>39944.047905603897</v>
      </c>
      <c r="AD52" s="19">
        <f>+AD46</f>
        <v>39749.05640991735</v>
      </c>
      <c r="AE52" s="19"/>
      <c r="AF52" s="19"/>
      <c r="AG52" s="19"/>
      <c r="AH52" s="19"/>
      <c r="AI52" s="19"/>
    </row>
    <row r="53" spans="2:35" ht="14.6" x14ac:dyDescent="0.4">
      <c r="B53" s="14" t="s">
        <v>46</v>
      </c>
      <c r="C53" s="33"/>
      <c r="D53" s="33"/>
      <c r="E53" s="42">
        <f>SUM(E50:E52)</f>
        <v>-930000</v>
      </c>
      <c r="F53" s="38">
        <f>SUM(F50:F52)</f>
        <v>378443.56579999998</v>
      </c>
      <c r="G53" s="38">
        <f>SUM(G50:G52)</f>
        <v>132473.96626049999</v>
      </c>
      <c r="H53" s="38">
        <f>SUM(H50:H52)</f>
        <v>96888.18665734875</v>
      </c>
      <c r="I53" s="38">
        <f>SUM(I50:I52)</f>
        <v>75467.364809455379</v>
      </c>
      <c r="J53" s="38">
        <f>SUM(J50:J52)</f>
        <v>75294.358108556742</v>
      </c>
      <c r="K53" s="38">
        <f>SUM(K50:K52)</f>
        <v>59184.023510632855</v>
      </c>
      <c r="L53" s="38">
        <f>SUM(L50:L52)</f>
        <v>43072.817527150721</v>
      </c>
      <c r="M53" s="38">
        <f>SUM(M50:M52)</f>
        <v>42897.196216133205</v>
      </c>
      <c r="N53" s="38">
        <f>SUM(N50:N52)</f>
        <v>42720.655173049206</v>
      </c>
      <c r="O53" s="38">
        <f>SUM(O50:O52)</f>
        <v>42543.169521522068</v>
      </c>
      <c r="P53" s="38">
        <f>SUM(P50:P52)</f>
        <v>42364.713903851836</v>
      </c>
      <c r="Q53" s="38">
        <f>SUM(Q50:Q52)</f>
        <v>42185.262471348455</v>
      </c>
      <c r="R53" s="38">
        <f>SUM(R50:R52)</f>
        <v>42004.788874471466</v>
      </c>
      <c r="S53" s="38">
        <f>SUM(S50:S52)</f>
        <v>41823.266252772693</v>
      </c>
      <c r="T53" s="38">
        <f>SUM(T50:T52)</f>
        <v>41640.667224637924</v>
      </c>
      <c r="U53" s="38">
        <f>SUM(U50:U52)</f>
        <v>41456.963876823429</v>
      </c>
      <c r="V53" s="38">
        <f>SUM(V50:V52)</f>
        <v>41272.127753783425</v>
      </c>
      <c r="W53" s="38">
        <f>SUM(W50:W52)</f>
        <v>41086.129846784039</v>
      </c>
      <c r="X53" s="38">
        <f>SUM(X50:X52)</f>
        <v>40898.940582799871</v>
      </c>
      <c r="Y53" s="38">
        <f>SUM(Y50:Y52)</f>
        <v>40710.52981318831</v>
      </c>
      <c r="Z53" s="38">
        <f>SUM(Z50:Z52)</f>
        <v>40520.86680213768</v>
      </c>
      <c r="AA53" s="38">
        <f>SUM(AA50:AA52)</f>
        <v>40329.920214884332</v>
      </c>
      <c r="AB53" s="38">
        <f>SUM(AB50:AB52)</f>
        <v>40137.658105694165</v>
      </c>
      <c r="AC53" s="38">
        <f>SUM(AC50:AC52)</f>
        <v>39944.047905603897</v>
      </c>
      <c r="AD53" s="38">
        <f>SUM(AD50:AD52)</f>
        <v>39749.05640991735</v>
      </c>
      <c r="AE53" s="38"/>
      <c r="AF53" s="38"/>
      <c r="AG53" s="38"/>
      <c r="AH53" s="38"/>
      <c r="AI53" s="38"/>
    </row>
    <row r="54" spans="2:35" ht="14.6" x14ac:dyDescent="0.4">
      <c r="B54" s="48" t="s">
        <v>47</v>
      </c>
      <c r="C54" s="49"/>
      <c r="D54" s="49"/>
      <c r="E54" s="58"/>
      <c r="F54" s="50">
        <f>+(SUM($E$53:F53)&lt;0)*1</f>
        <v>1</v>
      </c>
      <c r="G54" s="50">
        <f>+(SUM($E$53:G53)&lt;0)*1</f>
        <v>1</v>
      </c>
      <c r="H54" s="50">
        <f>+(SUM($E$53:H53)&lt;0)*1</f>
        <v>1</v>
      </c>
      <c r="I54" s="50">
        <f>+(SUM($E$53:I53)&lt;0)*1</f>
        <v>1</v>
      </c>
      <c r="J54" s="50">
        <f>+(SUM($E$53:J53)&lt;0)*1</f>
        <v>1</v>
      </c>
      <c r="K54" s="50">
        <f>+(SUM($E$53:K53)&lt;0)*1</f>
        <v>1</v>
      </c>
      <c r="L54" s="50">
        <f>+(SUM($E$53:L53)&lt;0)*1</f>
        <v>1</v>
      </c>
      <c r="M54" s="50">
        <f>+(SUM($E$53:M53)&lt;0)*1</f>
        <v>1</v>
      </c>
      <c r="N54" s="50">
        <f>+(SUM($E$53:N53)&lt;0)*1</f>
        <v>0</v>
      </c>
      <c r="O54" s="50">
        <f>+(SUM($E$53:O53)&lt;0)*1</f>
        <v>0</v>
      </c>
      <c r="P54" s="50">
        <f>+(SUM($E$53:P53)&lt;0)*1</f>
        <v>0</v>
      </c>
      <c r="Q54" s="50">
        <f>+(SUM($E$53:Q53)&lt;0)*1</f>
        <v>0</v>
      </c>
      <c r="R54" s="50">
        <f>+(SUM($E$53:R53)&lt;0)*1</f>
        <v>0</v>
      </c>
      <c r="S54" s="50">
        <f>+(SUM($E$53:S53)&lt;0)*1</f>
        <v>0</v>
      </c>
      <c r="T54" s="50">
        <f>+(SUM($E$53:T53)&lt;0)*1</f>
        <v>0</v>
      </c>
      <c r="U54" s="50">
        <f>+(SUM($E$53:U53)&lt;0)*1</f>
        <v>0</v>
      </c>
      <c r="V54" s="50">
        <f>+(SUM($E$53:V53)&lt;0)*1</f>
        <v>0</v>
      </c>
      <c r="W54" s="50">
        <f>+(SUM($E$53:W53)&lt;0)*1</f>
        <v>0</v>
      </c>
      <c r="X54" s="50">
        <f>+(SUM($E$53:X53)&lt;0)*1</f>
        <v>0</v>
      </c>
      <c r="Y54" s="50">
        <f>+(SUM($E$53:Y53)&lt;0)*1</f>
        <v>0</v>
      </c>
      <c r="Z54" s="50">
        <f>+(SUM($E$53:Z53)&lt;0)*1</f>
        <v>0</v>
      </c>
      <c r="AA54" s="50">
        <f>+(SUM($E$53:AA53)&lt;0)*1</f>
        <v>0</v>
      </c>
      <c r="AB54" s="50">
        <f>+(SUM($E$53:AB53)&lt;0)*1</f>
        <v>0</v>
      </c>
      <c r="AC54" s="50">
        <f>+(SUM($E$53:AC53)&lt;0)*1</f>
        <v>0</v>
      </c>
      <c r="AD54" s="50">
        <f>+(SUM($E$53:AD53)&lt;0)*1</f>
        <v>0</v>
      </c>
      <c r="AE54" s="50"/>
      <c r="AF54" s="50"/>
      <c r="AG54" s="50"/>
      <c r="AH54" s="50"/>
      <c r="AI54" s="50"/>
    </row>
    <row r="55" spans="2:35" ht="14.6" x14ac:dyDescent="0.4">
      <c r="B55" s="14"/>
      <c r="C55" s="33"/>
      <c r="D55" s="33"/>
      <c r="E55" s="42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</row>
    <row r="56" spans="2:35" ht="14.6" x14ac:dyDescent="0.4">
      <c r="B56" s="51" t="s">
        <v>48</v>
      </c>
      <c r="C56" s="52"/>
      <c r="D56" s="52"/>
      <c r="E56" s="53">
        <f>+IRR(E53:AI53)</f>
        <v>8.1798222151413302E-2</v>
      </c>
    </row>
    <row r="57" spans="2:35" ht="14.6" x14ac:dyDescent="0.4">
      <c r="B57" s="57"/>
      <c r="C57" s="33"/>
      <c r="D57" s="33"/>
      <c r="E57" s="59"/>
    </row>
    <row r="58" spans="2:35" ht="14.6" x14ac:dyDescent="0.4">
      <c r="B58" s="54" t="s">
        <v>16</v>
      </c>
      <c r="C58" s="55"/>
      <c r="D58" s="55"/>
      <c r="E58" s="56">
        <f>+SUM(F54:AI54)+1</f>
        <v>9</v>
      </c>
    </row>
    <row r="59" spans="2:35" x14ac:dyDescent="0.4">
      <c r="E59" s="10"/>
    </row>
    <row r="60" spans="2:35" ht="14.6" x14ac:dyDescent="0.4">
      <c r="B60" s="23" t="s">
        <v>40</v>
      </c>
      <c r="C60" s="24"/>
      <c r="D60" s="24"/>
      <c r="E60" s="24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</row>
    <row r="61" spans="2:35" x14ac:dyDescent="0.4">
      <c r="E61" s="10"/>
    </row>
    <row r="62" spans="2:35" ht="14.6" x14ac:dyDescent="0.4">
      <c r="B62" s="32" t="s">
        <v>49</v>
      </c>
      <c r="C62" s="21"/>
      <c r="D62" s="21"/>
      <c r="E62" s="11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</row>
    <row r="63" spans="2:35" x14ac:dyDescent="0.4">
      <c r="B63" t="s">
        <v>50</v>
      </c>
      <c r="E63" s="10"/>
      <c r="F63" s="4">
        <f>E65</f>
        <v>790500</v>
      </c>
      <c r="G63" s="4">
        <f>+F65</f>
        <v>632400</v>
      </c>
      <c r="H63" s="4">
        <f>+G65</f>
        <v>379440</v>
      </c>
      <c r="I63" s="4">
        <f>+H65</f>
        <v>227664</v>
      </c>
      <c r="J63" s="4">
        <f>+I65</f>
        <v>136598.40000000002</v>
      </c>
      <c r="K63" s="4">
        <f>+J65</f>
        <v>45532.800000000032</v>
      </c>
      <c r="L63" s="4">
        <f>+K65</f>
        <v>0</v>
      </c>
      <c r="M63" s="4">
        <f>+L65</f>
        <v>0</v>
      </c>
      <c r="N63" s="4">
        <f>+M65</f>
        <v>0</v>
      </c>
      <c r="O63" s="4">
        <f>+N65</f>
        <v>0</v>
      </c>
      <c r="P63" s="4">
        <f>+O65</f>
        <v>0</v>
      </c>
      <c r="Q63" s="4">
        <f>+P65</f>
        <v>0</v>
      </c>
      <c r="R63" s="4">
        <f>+Q65</f>
        <v>0</v>
      </c>
      <c r="S63" s="4">
        <f>+R65</f>
        <v>0</v>
      </c>
      <c r="T63" s="4">
        <f>+S65</f>
        <v>0</v>
      </c>
      <c r="U63" s="4">
        <f>+T65</f>
        <v>0</v>
      </c>
      <c r="V63" s="4">
        <f>+U65</f>
        <v>0</v>
      </c>
      <c r="W63" s="4">
        <f>+V65</f>
        <v>0</v>
      </c>
      <c r="X63" s="4">
        <f>+W65</f>
        <v>0</v>
      </c>
      <c r="Y63" s="4">
        <f>+X65</f>
        <v>0</v>
      </c>
      <c r="Z63" s="4">
        <f>+Y65</f>
        <v>0</v>
      </c>
      <c r="AA63" s="4">
        <f>+Z65</f>
        <v>0</v>
      </c>
      <c r="AB63" s="4">
        <f>+AA65</f>
        <v>0</v>
      </c>
      <c r="AC63" s="4">
        <f>+AB65</f>
        <v>0</v>
      </c>
      <c r="AD63" s="4">
        <f>+AC65</f>
        <v>0</v>
      </c>
      <c r="AE63" s="4"/>
      <c r="AF63" s="4"/>
      <c r="AG63" s="4"/>
      <c r="AH63" s="4"/>
      <c r="AI63" s="4"/>
    </row>
    <row r="64" spans="2:35" x14ac:dyDescent="0.4">
      <c r="B64" t="s">
        <v>40</v>
      </c>
      <c r="E64" s="11"/>
      <c r="F64" s="13">
        <f>-F69</f>
        <v>-158100</v>
      </c>
      <c r="G64" s="13">
        <f>-G69</f>
        <v>-252960</v>
      </c>
      <c r="H64" s="13">
        <f>-H69</f>
        <v>-151776</v>
      </c>
      <c r="I64" s="13">
        <f>-I69</f>
        <v>-91065.599999999991</v>
      </c>
      <c r="J64" s="13">
        <f>-J69</f>
        <v>-91065.599999999991</v>
      </c>
      <c r="K64" s="13">
        <f>-K69</f>
        <v>-45532.799999999996</v>
      </c>
      <c r="L64" s="13">
        <f>-L69</f>
        <v>0</v>
      </c>
      <c r="M64" s="13">
        <f>-M69</f>
        <v>0</v>
      </c>
      <c r="N64" s="13">
        <f>-N69</f>
        <v>0</v>
      </c>
      <c r="O64" s="13">
        <f>-O69</f>
        <v>0</v>
      </c>
      <c r="P64" s="13">
        <f>-P69</f>
        <v>0</v>
      </c>
      <c r="Q64" s="13">
        <f>-Q69</f>
        <v>0</v>
      </c>
      <c r="R64" s="13">
        <f>-R69</f>
        <v>0</v>
      </c>
      <c r="S64" s="13">
        <f>-S69</f>
        <v>0</v>
      </c>
      <c r="T64" s="13">
        <f>-T69</f>
        <v>0</v>
      </c>
      <c r="U64" s="13">
        <f>-U69</f>
        <v>0</v>
      </c>
      <c r="V64" s="13">
        <f>-V69</f>
        <v>0</v>
      </c>
      <c r="W64" s="13">
        <f>-W69</f>
        <v>0</v>
      </c>
      <c r="X64" s="13">
        <f>-X69</f>
        <v>0</v>
      </c>
      <c r="Y64" s="13">
        <f>-Y69</f>
        <v>0</v>
      </c>
      <c r="Z64" s="13">
        <f>-Z69</f>
        <v>0</v>
      </c>
      <c r="AA64" s="13">
        <f>-AA69</f>
        <v>0</v>
      </c>
      <c r="AB64" s="13">
        <f>-AB69</f>
        <v>0</v>
      </c>
      <c r="AC64" s="13">
        <f>-AC69</f>
        <v>0</v>
      </c>
      <c r="AD64" s="13">
        <f>-AD69</f>
        <v>0</v>
      </c>
      <c r="AE64" s="13"/>
      <c r="AF64" s="13"/>
      <c r="AG64" s="13"/>
      <c r="AH64" s="13"/>
      <c r="AI64" s="13"/>
    </row>
    <row r="65" spans="2:35" x14ac:dyDescent="0.4">
      <c r="B65" t="s">
        <v>51</v>
      </c>
      <c r="E65" s="10">
        <f>-E50-F51*50%</f>
        <v>790500</v>
      </c>
      <c r="F65" s="4">
        <f>SUM(F63:F64)</f>
        <v>632400</v>
      </c>
      <c r="G65" s="4">
        <f>SUM(G63:G64)</f>
        <v>379440</v>
      </c>
      <c r="H65" s="4">
        <f>SUM(H63:H64)</f>
        <v>227664</v>
      </c>
      <c r="I65" s="4">
        <f>SUM(I63:I64)</f>
        <v>136598.40000000002</v>
      </c>
      <c r="J65" s="4">
        <f>SUM(J63:J64)</f>
        <v>45532.800000000032</v>
      </c>
      <c r="K65" s="4">
        <f>SUM(K63:K64)</f>
        <v>0</v>
      </c>
      <c r="L65" s="4">
        <f>SUM(L63:L64)</f>
        <v>0</v>
      </c>
      <c r="M65" s="4">
        <f>SUM(M63:M64)</f>
        <v>0</v>
      </c>
      <c r="N65" s="4">
        <f>SUM(N63:N64)</f>
        <v>0</v>
      </c>
      <c r="O65" s="4">
        <f>SUM(O63:O64)</f>
        <v>0</v>
      </c>
      <c r="P65" s="4">
        <f>SUM(P63:P64)</f>
        <v>0</v>
      </c>
      <c r="Q65" s="4">
        <f>SUM(Q63:Q64)</f>
        <v>0</v>
      </c>
      <c r="R65" s="4">
        <f>SUM(R63:R64)</f>
        <v>0</v>
      </c>
      <c r="S65" s="4">
        <f>SUM(S63:S64)</f>
        <v>0</v>
      </c>
      <c r="T65" s="4">
        <f>SUM(T63:T64)</f>
        <v>0</v>
      </c>
      <c r="U65" s="4">
        <f>SUM(U63:U64)</f>
        <v>0</v>
      </c>
      <c r="V65" s="4">
        <f>SUM(V63:V64)</f>
        <v>0</v>
      </c>
      <c r="W65" s="4">
        <f>SUM(W63:W64)</f>
        <v>0</v>
      </c>
      <c r="X65" s="4">
        <f>SUM(X63:X64)</f>
        <v>0</v>
      </c>
      <c r="Y65" s="4">
        <f>SUM(Y63:Y64)</f>
        <v>0</v>
      </c>
      <c r="Z65" s="4">
        <f>SUM(Z63:Z64)</f>
        <v>0</v>
      </c>
      <c r="AA65" s="4">
        <f>SUM(AA63:AA64)</f>
        <v>0</v>
      </c>
      <c r="AB65" s="4">
        <f>SUM(AB63:AB64)</f>
        <v>0</v>
      </c>
      <c r="AC65" s="4">
        <f>SUM(AC63:AC64)</f>
        <v>0</v>
      </c>
      <c r="AD65" s="4">
        <f>SUM(AD63:AD64)</f>
        <v>0</v>
      </c>
      <c r="AE65" s="4"/>
      <c r="AF65" s="4"/>
      <c r="AG65" s="4"/>
      <c r="AH65" s="4"/>
      <c r="AI65" s="4"/>
    </row>
    <row r="66" spans="2:35" x14ac:dyDescent="0.4">
      <c r="E66" s="10"/>
    </row>
    <row r="67" spans="2:35" ht="14.6" x14ac:dyDescent="0.4">
      <c r="B67" s="32" t="s">
        <v>52</v>
      </c>
      <c r="C67" s="21"/>
      <c r="D67" s="21"/>
      <c r="E67" s="11"/>
      <c r="F67" s="22"/>
      <c r="G67" s="22"/>
      <c r="H67" s="22"/>
      <c r="I67" s="22"/>
      <c r="J67" s="22"/>
      <c r="K67" s="22"/>
    </row>
    <row r="68" spans="2:35" ht="14.6" x14ac:dyDescent="0.4">
      <c r="B68" s="1" t="s">
        <v>53</v>
      </c>
      <c r="E68" s="10"/>
      <c r="F68" s="8">
        <v>0.2</v>
      </c>
      <c r="G68" s="8">
        <v>0.32</v>
      </c>
      <c r="H68" s="9">
        <v>0.192</v>
      </c>
      <c r="I68" s="9">
        <v>0.1152</v>
      </c>
      <c r="J68" s="9">
        <v>0.1152</v>
      </c>
      <c r="K68" s="9">
        <v>5.7599999999999998E-2</v>
      </c>
    </row>
    <row r="69" spans="2:35" x14ac:dyDescent="0.4">
      <c r="B69" t="s">
        <v>54</v>
      </c>
      <c r="E69" s="10"/>
      <c r="F69" s="7">
        <f>+$E$65*F68</f>
        <v>158100</v>
      </c>
      <c r="G69" s="7">
        <f>+$E$65*G68</f>
        <v>252960</v>
      </c>
      <c r="H69" s="7">
        <f>+$E$65*H68</f>
        <v>151776</v>
      </c>
      <c r="I69" s="7">
        <f>+$E$65*I68</f>
        <v>91065.599999999991</v>
      </c>
      <c r="J69" s="7">
        <f>+$E$65*J68</f>
        <v>91065.599999999991</v>
      </c>
      <c r="K69" s="7">
        <f>+$E$65*K68</f>
        <v>45532.799999999996</v>
      </c>
    </row>
    <row r="70" spans="2:35" x14ac:dyDescent="0.4">
      <c r="E70" s="10"/>
    </row>
    <row r="72" spans="2:35" ht="14.6" x14ac:dyDescent="0.4">
      <c r="B72" s="14" t="s">
        <v>55</v>
      </c>
    </row>
    <row r="73" spans="2:35" x14ac:dyDescent="0.4">
      <c r="B73" t="s">
        <v>39</v>
      </c>
      <c r="F73" s="5">
        <f>F40</f>
        <v>67859.331999999995</v>
      </c>
      <c r="G73" s="5">
        <f>G40</f>
        <v>67596.871169999999</v>
      </c>
      <c r="H73" s="5">
        <f>H40</f>
        <v>67333.210242075002</v>
      </c>
      <c r="I73" s="5">
        <f>I40</f>
        <v>67068.31509146982</v>
      </c>
      <c r="J73" s="5">
        <f>J40</f>
        <v>66802.150936241145</v>
      </c>
      <c r="K73" s="5">
        <f>K40</f>
        <v>66534.682324050547</v>
      </c>
      <c r="L73" s="5">
        <f>L40</f>
        <v>66265.873118693416</v>
      </c>
      <c r="M73" s="5">
        <f>M40</f>
        <v>65995.686486358769</v>
      </c>
      <c r="N73" s="5">
        <f>N40</f>
        <v>65724.084881614166</v>
      </c>
      <c r="O73" s="5">
        <f>O40</f>
        <v>65451.030033110866</v>
      </c>
      <c r="P73" s="5">
        <f>P40</f>
        <v>65176.482929002828</v>
      </c>
      <c r="Q73" s="5">
        <f>Q40</f>
        <v>64900.40380207455</v>
      </c>
      <c r="R73" s="5">
        <f>R40</f>
        <v>64622.752114571485</v>
      </c>
      <c r="S73" s="5">
        <f>S40</f>
        <v>64343.486542727223</v>
      </c>
      <c r="T73" s="5">
        <f>T40</f>
        <v>64062.564960981421</v>
      </c>
      <c r="U73" s="5">
        <f>U40</f>
        <v>63779.944425882204</v>
      </c>
      <c r="V73" s="5">
        <f>V40</f>
        <v>63495.581159666799</v>
      </c>
      <c r="W73" s="5">
        <f>W40</f>
        <v>63209.430533513907</v>
      </c>
      <c r="X73" s="5">
        <f>X40</f>
        <v>62921.447050461335</v>
      </c>
      <c r="Y73" s="5">
        <f>Y40</f>
        <v>62631.584327982011</v>
      </c>
      <c r="Z73" s="5">
        <f>Z40</f>
        <v>62339.795080211814</v>
      </c>
      <c r="AA73" s="5">
        <f>AA40</f>
        <v>62046.031099822045</v>
      </c>
      <c r="AB73" s="5">
        <f>AB40</f>
        <v>61750.243239529482</v>
      </c>
      <c r="AC73" s="5">
        <f>AC40</f>
        <v>61452.381393236763</v>
      </c>
      <c r="AD73" s="5">
        <f>AD40</f>
        <v>61152.394476795918</v>
      </c>
    </row>
    <row r="74" spans="2:35" x14ac:dyDescent="0.4">
      <c r="B74" t="s">
        <v>56</v>
      </c>
      <c r="F74" s="5">
        <f>F42</f>
        <v>-158100</v>
      </c>
      <c r="G74" s="5">
        <f>G42</f>
        <v>-252960</v>
      </c>
      <c r="H74" s="5">
        <f>H42</f>
        <v>-151776</v>
      </c>
      <c r="I74" s="5">
        <f>I42</f>
        <v>-91065.599999999991</v>
      </c>
      <c r="J74" s="5">
        <f>J42</f>
        <v>-91065.599999999991</v>
      </c>
      <c r="K74" s="5">
        <f>K42</f>
        <v>-45532.799999999996</v>
      </c>
      <c r="L74" s="5">
        <f>L42</f>
        <v>0</v>
      </c>
      <c r="M74" s="5">
        <f>M42</f>
        <v>0</v>
      </c>
      <c r="N74" s="5">
        <f>N42</f>
        <v>0</v>
      </c>
      <c r="O74" s="5">
        <f>O42</f>
        <v>0</v>
      </c>
      <c r="P74" s="5">
        <f>P42</f>
        <v>0</v>
      </c>
      <c r="Q74" s="5">
        <f>Q42</f>
        <v>0</v>
      </c>
      <c r="R74" s="5">
        <f>R42</f>
        <v>0</v>
      </c>
      <c r="S74" s="5">
        <f>S42</f>
        <v>0</v>
      </c>
      <c r="T74" s="5">
        <f>T42</f>
        <v>0</v>
      </c>
      <c r="U74" s="5">
        <f>U42</f>
        <v>0</v>
      </c>
      <c r="V74" s="5">
        <f>V42</f>
        <v>0</v>
      </c>
      <c r="W74" s="5">
        <f>W42</f>
        <v>0</v>
      </c>
      <c r="X74" s="5">
        <f>X42</f>
        <v>0</v>
      </c>
      <c r="Y74" s="5">
        <f>Y42</f>
        <v>0</v>
      </c>
    </row>
    <row r="75" spans="2:35" x14ac:dyDescent="0.4">
      <c r="B75" s="22" t="s">
        <v>57</v>
      </c>
      <c r="C75" s="21"/>
      <c r="D75" s="21"/>
      <c r="E75" s="22"/>
      <c r="F75" s="19">
        <f>F96</f>
        <v>-41850</v>
      </c>
      <c r="G75" s="19">
        <f>G96</f>
        <v>-41087.211842816338</v>
      </c>
      <c r="H75" s="19">
        <f>H96</f>
        <v>-40278.656396201652</v>
      </c>
      <c r="I75" s="19">
        <f>I96</f>
        <v>-39421.587622790081</v>
      </c>
      <c r="J75" s="19">
        <f>J96</f>
        <v>-38513.094722973823</v>
      </c>
      <c r="K75" s="19">
        <f>K96</f>
        <v>-37550.092249168585</v>
      </c>
      <c r="L75" s="19">
        <f>L96</f>
        <v>-36529.309626935035</v>
      </c>
      <c r="M75" s="19">
        <f>M96</f>
        <v>-35447.280047367465</v>
      </c>
      <c r="N75" s="19">
        <f>N96</f>
        <v>-34300.328693025855</v>
      </c>
      <c r="O75" s="19">
        <f>O96</f>
        <v>-33084.560257423735</v>
      </c>
      <c r="P75" s="19">
        <f>P96</f>
        <v>-31795.845715685489</v>
      </c>
      <c r="Q75" s="19">
        <f>Q96</f>
        <v>-30429.808301442954</v>
      </c>
      <c r="R75" s="19">
        <f>R96</f>
        <v>-28981.808642345866</v>
      </c>
      <c r="S75" s="19">
        <f>S96</f>
        <v>-27446.929003702953</v>
      </c>
      <c r="T75" s="19">
        <f>T96</f>
        <v>-25819.95658674146</v>
      </c>
      <c r="U75" s="19">
        <f>U96</f>
        <v>-24095.365824762284</v>
      </c>
      <c r="V75" s="19">
        <f>V96</f>
        <v>-22267.299617064353</v>
      </c>
      <c r="W75" s="19">
        <f>W96</f>
        <v>-20329.549436904548</v>
      </c>
      <c r="X75" s="19">
        <f>X96</f>
        <v>-18275.534245935156</v>
      </c>
      <c r="Y75" s="19">
        <f>Y96</f>
        <v>-16098.278143507599</v>
      </c>
      <c r="Z75" s="19">
        <f>Z96</f>
        <v>-13790.386674934389</v>
      </c>
      <c r="AA75" s="19">
        <f>AA96</f>
        <v>-11344.021718246786</v>
      </c>
      <c r="AB75" s="19">
        <f>AB96</f>
        <v>-8750.8748641579259</v>
      </c>
      <c r="AC75" s="19">
        <f>AC96</f>
        <v>-6002.1391988237356</v>
      </c>
      <c r="AD75" s="19">
        <f>AD96</f>
        <v>-3088.4793935694934</v>
      </c>
    </row>
    <row r="76" spans="2:35" x14ac:dyDescent="0.4">
      <c r="B76" t="s">
        <v>41</v>
      </c>
      <c r="F76" s="5">
        <f>SUM(F73:F75)</f>
        <v>-132090.66800000001</v>
      </c>
      <c r="G76" s="5">
        <f>SUM(G73:G75)</f>
        <v>-226450.34067281632</v>
      </c>
      <c r="H76" s="5">
        <f>SUM(H73:H75)</f>
        <v>-124721.44615412665</v>
      </c>
      <c r="I76" s="5">
        <f>SUM(I73:I75)</f>
        <v>-63418.872531320252</v>
      </c>
      <c r="J76" s="5">
        <f>SUM(J73:J75)</f>
        <v>-62776.543786732669</v>
      </c>
      <c r="K76" s="5">
        <f>SUM(K73:K75)</f>
        <v>-16548.209925118033</v>
      </c>
      <c r="L76" s="5">
        <f>SUM(L73:L75)</f>
        <v>29736.563491758381</v>
      </c>
      <c r="M76" s="5">
        <f>SUM(M73:M75)</f>
        <v>30548.406438991304</v>
      </c>
      <c r="N76" s="5">
        <f>SUM(N73:N75)</f>
        <v>31423.756188588311</v>
      </c>
      <c r="O76" s="5">
        <f>SUM(O73:O75)</f>
        <v>32366.469775687132</v>
      </c>
      <c r="P76" s="5">
        <f>SUM(P73:P75)</f>
        <v>33380.637213317343</v>
      </c>
      <c r="Q76" s="5">
        <f>SUM(Q73:Q75)</f>
        <v>34470.595500631593</v>
      </c>
      <c r="R76" s="5">
        <f>SUM(R73:R75)</f>
        <v>35640.943472225619</v>
      </c>
      <c r="S76" s="5">
        <f>SUM(S73:S75)</f>
        <v>36896.557539024274</v>
      </c>
      <c r="T76" s="5">
        <f>SUM(T73:T75)</f>
        <v>38242.608374239964</v>
      </c>
      <c r="U76" s="5">
        <f>SUM(U73:U75)</f>
        <v>39684.578601119923</v>
      </c>
      <c r="V76" s="5">
        <f>SUM(V73:V75)</f>
        <v>41228.281542602446</v>
      </c>
      <c r="W76" s="5">
        <f>SUM(W73:W75)</f>
        <v>42879.881096609359</v>
      </c>
      <c r="X76" s="5">
        <f>SUM(X73:X75)</f>
        <v>44645.912804526175</v>
      </c>
      <c r="Y76" s="5">
        <f>SUM(Y73:Y75)</f>
        <v>46533.306184474408</v>
      </c>
      <c r="Z76" s="5">
        <f>SUM(Z73:Z75)</f>
        <v>48549.408405277427</v>
      </c>
      <c r="AA76" s="5">
        <f>SUM(AA73:AA75)</f>
        <v>50702.009381575263</v>
      </c>
      <c r="AB76" s="5">
        <f>SUM(AB73:AB75)</f>
        <v>52999.36837537156</v>
      </c>
      <c r="AC76" s="5">
        <f>SUM(AC73:AC75)</f>
        <v>55450.242194413026</v>
      </c>
      <c r="AD76" s="5">
        <f>SUM(AD73:AD75)</f>
        <v>58063.915083226428</v>
      </c>
    </row>
    <row r="77" spans="2:35" ht="14.6" x14ac:dyDescent="0.4">
      <c r="B77" t="s">
        <v>58</v>
      </c>
      <c r="E77" s="12">
        <v>0.35</v>
      </c>
      <c r="F77" s="65">
        <f>-$E$77*F76</f>
        <v>46231.733800000002</v>
      </c>
      <c r="G77" s="65">
        <f>-$E$77*G76</f>
        <v>79257.619235485705</v>
      </c>
      <c r="H77" s="65">
        <f>-$E$77*H76</f>
        <v>43652.506153944327</v>
      </c>
      <c r="I77" s="65">
        <f>-$E$77*I76</f>
        <v>22196.605385962088</v>
      </c>
      <c r="J77" s="65">
        <f>-$E$77*J76</f>
        <v>21971.790325356433</v>
      </c>
      <c r="K77" s="65">
        <f>-$E$77*K76</f>
        <v>5791.873473791311</v>
      </c>
      <c r="L77" s="65">
        <f>-$E$77*L76</f>
        <v>-10407.797222115432</v>
      </c>
      <c r="M77" s="65">
        <f>-$E$77*M76</f>
        <v>-10691.942253646956</v>
      </c>
      <c r="N77" s="65">
        <f>-$E$77*N76</f>
        <v>-10998.314666005908</v>
      </c>
      <c r="O77" s="65">
        <f>-$E$77*O76</f>
        <v>-11328.264421490496</v>
      </c>
      <c r="P77" s="65">
        <f>-$E$77*P76</f>
        <v>-11683.223024661069</v>
      </c>
      <c r="Q77" s="65">
        <f>-$E$77*Q76</f>
        <v>-12064.708425221057</v>
      </c>
      <c r="R77" s="65">
        <f>-$E$77*R76</f>
        <v>-12474.330215278966</v>
      </c>
      <c r="S77" s="65">
        <f>-$E$77*S76</f>
        <v>-12913.795138658495</v>
      </c>
      <c r="T77" s="65">
        <f>-$E$77*T76</f>
        <v>-13384.912930983986</v>
      </c>
      <c r="U77" s="65">
        <f>-$E$77*U76</f>
        <v>-13889.602510391973</v>
      </c>
      <c r="V77" s="65">
        <f>-$E$77*V76</f>
        <v>-14429.898539910855</v>
      </c>
      <c r="W77" s="65">
        <f>-$E$77*W76</f>
        <v>-15007.958383813275</v>
      </c>
      <c r="X77" s="65">
        <f>-$E$77*X76</f>
        <v>-15626.06948158416</v>
      </c>
      <c r="Y77" s="65">
        <f>-$E$77*Y76</f>
        <v>-16286.657164566042</v>
      </c>
      <c r="Z77" s="65">
        <f>-$E$77*Z76</f>
        <v>-16992.292941847099</v>
      </c>
    </row>
    <row r="78" spans="2:35" x14ac:dyDescent="0.4">
      <c r="B78" t="s">
        <v>29</v>
      </c>
      <c r="F78" s="65">
        <f>F51</f>
        <v>279000</v>
      </c>
      <c r="G78" s="65">
        <f>G51</f>
        <v>0</v>
      </c>
      <c r="H78" s="65">
        <f>H51</f>
        <v>0</v>
      </c>
      <c r="I78" s="65">
        <f>I51</f>
        <v>0</v>
      </c>
      <c r="J78" s="65">
        <f>J51</f>
        <v>0</v>
      </c>
      <c r="K78" s="65">
        <f>K51</f>
        <v>0</v>
      </c>
      <c r="L78" s="65">
        <f>L51</f>
        <v>0</v>
      </c>
      <c r="M78" s="65">
        <f>M51</f>
        <v>0</v>
      </c>
      <c r="N78" s="65">
        <f>N51</f>
        <v>0</v>
      </c>
      <c r="O78" s="65">
        <f>O51</f>
        <v>0</v>
      </c>
      <c r="P78" s="65">
        <f>P51</f>
        <v>0</v>
      </c>
      <c r="Q78" s="65">
        <f>Q51</f>
        <v>0</v>
      </c>
      <c r="R78" s="65">
        <f>R51</f>
        <v>0</v>
      </c>
      <c r="S78" s="65">
        <f>S51</f>
        <v>0</v>
      </c>
      <c r="T78" s="65">
        <f>T51</f>
        <v>0</v>
      </c>
      <c r="U78" s="65">
        <f>U51</f>
        <v>0</v>
      </c>
      <c r="V78" s="65">
        <f>V51</f>
        <v>0</v>
      </c>
      <c r="W78" s="65">
        <f>W51</f>
        <v>0</v>
      </c>
      <c r="X78" s="65">
        <f>X51</f>
        <v>0</v>
      </c>
      <c r="Y78" s="65">
        <f>Y51</f>
        <v>0</v>
      </c>
    </row>
    <row r="79" spans="2:35" x14ac:dyDescent="0.4">
      <c r="B79" s="22" t="s">
        <v>59</v>
      </c>
      <c r="C79" s="21"/>
      <c r="D79" s="21"/>
      <c r="E79" s="64"/>
      <c r="F79" s="63">
        <f>F97</f>
        <v>-12713.135953061101</v>
      </c>
      <c r="G79" s="63">
        <f>G97</f>
        <v>-13475.924110244763</v>
      </c>
      <c r="H79" s="63">
        <f>H97</f>
        <v>-14284.479556859449</v>
      </c>
      <c r="I79" s="63">
        <f>I97</f>
        <v>-15141.54833027102</v>
      </c>
      <c r="J79" s="63">
        <f>J97</f>
        <v>-16050.041230087278</v>
      </c>
      <c r="K79" s="63">
        <f>K97</f>
        <v>-17013.043703892516</v>
      </c>
      <c r="L79" s="63">
        <f>L97</f>
        <v>-18033.826326126065</v>
      </c>
      <c r="M79" s="63">
        <f>M97</f>
        <v>-19115.855905693636</v>
      </c>
      <c r="N79" s="63">
        <f>N97</f>
        <v>-20262.807260035246</v>
      </c>
      <c r="O79" s="63">
        <f>O97</f>
        <v>-21478.575695637366</v>
      </c>
      <c r="P79" s="63">
        <f>P97</f>
        <v>-22767.290237375611</v>
      </c>
      <c r="Q79" s="63">
        <f>Q97</f>
        <v>-24133.327651618147</v>
      </c>
      <c r="R79" s="63">
        <f>R97</f>
        <v>-25581.327310715234</v>
      </c>
      <c r="S79" s="63">
        <f>S97</f>
        <v>-27116.206949358148</v>
      </c>
      <c r="T79" s="63">
        <f>T97</f>
        <v>-28743.17936631964</v>
      </c>
      <c r="U79" s="63">
        <f>U97</f>
        <v>-30467.770128298816</v>
      </c>
      <c r="V79" s="63">
        <f>V97</f>
        <v>-32295.836335996748</v>
      </c>
      <c r="W79" s="63">
        <f>W97</f>
        <v>-34233.586516156553</v>
      </c>
      <c r="X79" s="63">
        <f>X97</f>
        <v>-36287.601707125941</v>
      </c>
      <c r="Y79" s="63">
        <f>Y97</f>
        <v>-38464.857809553505</v>
      </c>
      <c r="Z79" s="63">
        <f>Z97</f>
        <v>-40772.749278126714</v>
      </c>
      <c r="AA79" s="63">
        <f>AA97</f>
        <v>-43219.114234814318</v>
      </c>
      <c r="AB79" s="63">
        <f>AB97</f>
        <v>-45812.261088903178</v>
      </c>
      <c r="AC79" s="63">
        <f>AC97</f>
        <v>-48560.996754237363</v>
      </c>
      <c r="AD79" s="63">
        <f>AD97</f>
        <v>-51474.65655949161</v>
      </c>
    </row>
    <row r="80" spans="2:35" x14ac:dyDescent="0.4">
      <c r="B80" t="s">
        <v>60</v>
      </c>
      <c r="E80" s="5">
        <f>E53-D90</f>
        <v>-232500</v>
      </c>
      <c r="F80" s="62">
        <f>SUM(F76:F79)-F74</f>
        <v>338527.92984693887</v>
      </c>
      <c r="G80" s="62">
        <f>SUM(G76:G79)-G74</f>
        <v>92291.354452424624</v>
      </c>
      <c r="H80" s="62">
        <f>SUM(H76:H79)-H74</f>
        <v>56422.58044295822</v>
      </c>
      <c r="I80" s="62">
        <f>SUM(I76:I79)-I74</f>
        <v>34701.784524370807</v>
      </c>
      <c r="J80" s="62">
        <f>SUM(J76:J79)-J74</f>
        <v>34210.805308536474</v>
      </c>
      <c r="K80" s="62">
        <f>SUM(K76:K79)-K74</f>
        <v>17763.419844780758</v>
      </c>
      <c r="L80" s="62">
        <f>SUM(L76:L79)-L74</f>
        <v>1294.9399435168816</v>
      </c>
      <c r="M80" s="62">
        <f>SUM(M76:M79)-M74</f>
        <v>740.60827965071076</v>
      </c>
      <c r="N80" s="62">
        <f>SUM(N76:N79)-N74</f>
        <v>162.63426254715887</v>
      </c>
      <c r="O80" s="62">
        <f>SUM(O76:O79)-O74</f>
        <v>-440.37034144072823</v>
      </c>
      <c r="P80" s="62">
        <f>SUM(P76:P79)-P74</f>
        <v>-1069.8760487193395</v>
      </c>
      <c r="Q80" s="62">
        <f>SUM(Q76:Q79)-Q74</f>
        <v>-1727.4405762076094</v>
      </c>
      <c r="R80" s="62">
        <f>SUM(R76:R79)-R74</f>
        <v>-2414.7140537685809</v>
      </c>
      <c r="S80" s="62">
        <f>SUM(S76:S79)-S74</f>
        <v>-3133.444548992371</v>
      </c>
      <c r="T80" s="62">
        <f>SUM(T76:T79)-T74</f>
        <v>-3885.4839230636608</v>
      </c>
      <c r="U80" s="62">
        <f>SUM(U76:U79)-U74</f>
        <v>-4672.7940375708677</v>
      </c>
      <c r="V80" s="62">
        <f>SUM(V76:V79)-V74</f>
        <v>-5497.4533333051586</v>
      </c>
      <c r="W80" s="62">
        <f>SUM(W76:W79)-W74</f>
        <v>-6361.6638033604686</v>
      </c>
      <c r="X80" s="62">
        <f>SUM(X76:X79)-X74</f>
        <v>-7267.758384183926</v>
      </c>
      <c r="Y80" s="62">
        <f>SUM(Y76:Y79)-Y74</f>
        <v>-8218.2087896451412</v>
      </c>
      <c r="Z80" s="62">
        <f>SUM(Z76:Z79)-Z74</f>
        <v>-9215.6338146963863</v>
      </c>
      <c r="AA80" s="62">
        <f>SUM(AA76:AA79)-AA74</f>
        <v>7482.895146760944</v>
      </c>
      <c r="AB80" s="62">
        <f>SUM(AB76:AB79)-AB74</f>
        <v>7187.1072864683811</v>
      </c>
      <c r="AC80" s="62">
        <f>SUM(AC76:AC79)-AC74</f>
        <v>6889.2454401756622</v>
      </c>
      <c r="AD80" s="62">
        <f>SUM(AD76:AD79)-AD74</f>
        <v>6589.2585237348176</v>
      </c>
    </row>
    <row r="81" spans="2:30" x14ac:dyDescent="0.4">
      <c r="G81" s="5"/>
      <c r="H81" s="5"/>
      <c r="I81" s="5"/>
      <c r="J81" s="5"/>
      <c r="K81" s="5"/>
      <c r="L81" s="5"/>
      <c r="M81" s="5"/>
      <c r="N81" s="5"/>
      <c r="O81" s="5"/>
    </row>
    <row r="82" spans="2:30" x14ac:dyDescent="0.4">
      <c r="B82" t="s">
        <v>61</v>
      </c>
      <c r="E82" s="3">
        <f>IRR(E80:Y80,0.1)</f>
        <v>0.79634454242020869</v>
      </c>
    </row>
    <row r="83" spans="2:30" x14ac:dyDescent="0.4">
      <c r="E83" s="3"/>
    </row>
    <row r="84" spans="2:30" x14ac:dyDescent="0.4">
      <c r="B84" t="s">
        <v>62</v>
      </c>
      <c r="E84" s="3"/>
      <c r="F84" s="15">
        <f>F73/-F95</f>
        <v>1.243684601603126</v>
      </c>
      <c r="G84" s="15">
        <f>G73/-G95</f>
        <v>1.2388743789974133</v>
      </c>
      <c r="H84" s="15">
        <f>H73/-H95</f>
        <v>1.2340421617261805</v>
      </c>
      <c r="I84" s="15">
        <f>I73/-I95</f>
        <v>1.2291873243716511</v>
      </c>
      <c r="J84" s="15">
        <f>J73/-J95</f>
        <v>1.2243092294715039</v>
      </c>
      <c r="K84" s="15">
        <f>K73/-K95</f>
        <v>1.2194072272768226</v>
      </c>
      <c r="L84" s="15">
        <f>L73/-L95</f>
        <v>1.2144806555052079</v>
      </c>
      <c r="M84" s="15">
        <f>M73/-M95</f>
        <v>1.2095288390889543</v>
      </c>
      <c r="N84" s="15">
        <f>N73/-N95</f>
        <v>1.2045510899181906</v>
      </c>
      <c r="O84" s="15">
        <f>O73/-O95</f>
        <v>1.1995467065788936</v>
      </c>
      <c r="P84" s="15">
        <f>P73/-P95</f>
        <v>1.1945149740856547</v>
      </c>
      <c r="Q84" s="15">
        <f>Q73/-Q95</f>
        <v>1.1894551636091126</v>
      </c>
      <c r="R84" s="15">
        <f>R73/-R95</f>
        <v>1.1843665321979358</v>
      </c>
      <c r="S84" s="15">
        <f>S73/-S95</f>
        <v>1.1792483224952437</v>
      </c>
      <c r="T84" s="15">
        <f>T73/-T95</f>
        <v>1.1740997624493645</v>
      </c>
      <c r="U84" s="15">
        <f>U73/-U95</f>
        <v>1.1689200650188074</v>
      </c>
      <c r="V84" s="15">
        <f>V73/-V95</f>
        <v>1.1637084278713377</v>
      </c>
      <c r="W84" s="15">
        <f>W73/-W95</f>
        <v>1.1584640330770382</v>
      </c>
      <c r="X84" s="15">
        <f>X73/-X95</f>
        <v>1.1531860467952322</v>
      </c>
      <c r="Y84" s="15">
        <f>Y73/-Y95</f>
        <v>1.1478736189551484</v>
      </c>
      <c r="Z84" s="15">
        <f>Z73/-Z95</f>
        <v>1.1425258829302025</v>
      </c>
      <c r="AA84" s="15">
        <f>AA73/-AA95</f>
        <v>1.1371419552057682</v>
      </c>
      <c r="AB84" s="15">
        <f>AB73/-AB95</f>
        <v>1.131720935040303</v>
      </c>
      <c r="AC84" s="15">
        <f>AC73/-AC95</f>
        <v>1.126261904119702</v>
      </c>
      <c r="AD84" s="15">
        <f>AD73/-AD95</f>
        <v>1.1207639262047429</v>
      </c>
    </row>
    <row r="86" spans="2:30" ht="14.6" x14ac:dyDescent="0.4">
      <c r="B86" t="s">
        <v>63</v>
      </c>
      <c r="D86" s="68">
        <v>0.75</v>
      </c>
    </row>
    <row r="87" spans="2:30" ht="14.6" x14ac:dyDescent="0.4">
      <c r="B87" t="s">
        <v>64</v>
      </c>
      <c r="D87" s="68">
        <v>0.06</v>
      </c>
    </row>
    <row r="88" spans="2:30" ht="14.6" x14ac:dyDescent="0.4">
      <c r="B88" t="s">
        <v>65</v>
      </c>
      <c r="D88" s="69">
        <v>25</v>
      </c>
    </row>
    <row r="89" spans="2:30" ht="14.6" x14ac:dyDescent="0.4">
      <c r="D89" s="67"/>
    </row>
    <row r="90" spans="2:30" x14ac:dyDescent="0.4">
      <c r="B90" t="s">
        <v>66</v>
      </c>
      <c r="D90" s="66">
        <f>E53*D86</f>
        <v>-697500</v>
      </c>
    </row>
    <row r="91" spans="2:30" x14ac:dyDescent="0.4">
      <c r="B91" t="s">
        <v>67</v>
      </c>
      <c r="F91" s="5">
        <f>-D90</f>
        <v>697500</v>
      </c>
      <c r="G91" s="5">
        <f>F93</f>
        <v>684786.86404693895</v>
      </c>
      <c r="H91" s="5">
        <f>G93</f>
        <v>671310.93993669422</v>
      </c>
      <c r="I91" s="5">
        <f>H93</f>
        <v>657026.46037983475</v>
      </c>
      <c r="J91" s="5">
        <f>I93</f>
        <v>641884.91204956372</v>
      </c>
      <c r="K91" s="5">
        <f>J93</f>
        <v>625834.87081947643</v>
      </c>
      <c r="L91" s="5">
        <f>K93</f>
        <v>608821.82711558393</v>
      </c>
      <c r="M91" s="5">
        <f>L93</f>
        <v>590788.00078945782</v>
      </c>
      <c r="N91" s="5">
        <f>M93</f>
        <v>571672.14488376421</v>
      </c>
      <c r="O91" s="5">
        <f>N93</f>
        <v>551409.3376237289</v>
      </c>
      <c r="P91" s="5">
        <f>O93</f>
        <v>529930.76192809152</v>
      </c>
      <c r="Q91" s="5">
        <f>P93</f>
        <v>507163.47169071593</v>
      </c>
      <c r="R91" s="5">
        <f>Q93</f>
        <v>483030.14403909777</v>
      </c>
      <c r="S91" s="5">
        <f>R93</f>
        <v>457448.81672838255</v>
      </c>
      <c r="T91" s="5">
        <f>S93</f>
        <v>430332.60977902438</v>
      </c>
      <c r="U91" s="5">
        <f>T93</f>
        <v>401589.43041270477</v>
      </c>
      <c r="V91" s="5">
        <f>U93</f>
        <v>371121.66028440592</v>
      </c>
      <c r="W91" s="5">
        <f>V93</f>
        <v>338825.82394840918</v>
      </c>
      <c r="X91" s="5">
        <f>W93</f>
        <v>304592.23743225262</v>
      </c>
      <c r="Y91" s="5">
        <f>X93</f>
        <v>268304.63572512666</v>
      </c>
      <c r="Z91" s="5">
        <f>Y93</f>
        <v>229839.77791557316</v>
      </c>
      <c r="AA91" s="5">
        <f>Z93</f>
        <v>189067.02863744643</v>
      </c>
      <c r="AB91" s="5">
        <f>AA93</f>
        <v>145847.9144026321</v>
      </c>
      <c r="AC91" s="5">
        <f>AB93</f>
        <v>100035.65331372892</v>
      </c>
      <c r="AD91" s="5">
        <f>AC93</f>
        <v>51474.656559491559</v>
      </c>
    </row>
    <row r="92" spans="2:30" x14ac:dyDescent="0.4">
      <c r="B92" t="s">
        <v>47</v>
      </c>
      <c r="F92" s="5">
        <f>F97</f>
        <v>-12713.135953061101</v>
      </c>
      <c r="G92" s="5">
        <f>G97</f>
        <v>-13475.924110244763</v>
      </c>
      <c r="H92" s="5">
        <f>H97</f>
        <v>-14284.479556859449</v>
      </c>
      <c r="I92" s="5">
        <f>I97</f>
        <v>-15141.54833027102</v>
      </c>
      <c r="J92" s="5">
        <f>J97</f>
        <v>-16050.041230087278</v>
      </c>
      <c r="K92" s="5">
        <f>K97</f>
        <v>-17013.043703892516</v>
      </c>
      <c r="L92" s="5">
        <f>L97</f>
        <v>-18033.826326126065</v>
      </c>
      <c r="M92" s="5">
        <f>M97</f>
        <v>-19115.855905693636</v>
      </c>
      <c r="N92" s="5">
        <f>N97</f>
        <v>-20262.807260035246</v>
      </c>
      <c r="O92" s="5">
        <f>O97</f>
        <v>-21478.575695637366</v>
      </c>
      <c r="P92" s="5">
        <f>P97</f>
        <v>-22767.290237375611</v>
      </c>
      <c r="Q92" s="5">
        <f>Q97</f>
        <v>-24133.327651618147</v>
      </c>
      <c r="R92" s="5">
        <f>R97</f>
        <v>-25581.327310715234</v>
      </c>
      <c r="S92" s="5">
        <f>S97</f>
        <v>-27116.206949358148</v>
      </c>
      <c r="T92" s="5">
        <f>T97</f>
        <v>-28743.17936631964</v>
      </c>
      <c r="U92" s="5">
        <f>U97</f>
        <v>-30467.770128298816</v>
      </c>
      <c r="V92" s="5">
        <f>V97</f>
        <v>-32295.836335996748</v>
      </c>
      <c r="W92" s="5">
        <f>W97</f>
        <v>-34233.586516156553</v>
      </c>
      <c r="X92" s="5">
        <f>X97</f>
        <v>-36287.601707125941</v>
      </c>
      <c r="Y92" s="5">
        <f>Y97</f>
        <v>-38464.857809553505</v>
      </c>
      <c r="Z92" s="5">
        <f>Z97</f>
        <v>-40772.749278126714</v>
      </c>
      <c r="AA92" s="5">
        <f>AA97</f>
        <v>-43219.114234814318</v>
      </c>
      <c r="AB92" s="5">
        <f>AB97</f>
        <v>-45812.261088903178</v>
      </c>
      <c r="AC92" s="5">
        <f>AC97</f>
        <v>-48560.996754237363</v>
      </c>
      <c r="AD92" s="5">
        <f>AD97</f>
        <v>-51474.65655949161</v>
      </c>
    </row>
    <row r="93" spans="2:30" x14ac:dyDescent="0.4">
      <c r="B93" t="s">
        <v>68</v>
      </c>
      <c r="F93" s="5">
        <f>F91+F92</f>
        <v>684786.86404693895</v>
      </c>
      <c r="G93" s="5">
        <f>G91+G92</f>
        <v>671310.93993669422</v>
      </c>
      <c r="H93" s="5">
        <f>H91+H92</f>
        <v>657026.46037983475</v>
      </c>
      <c r="I93" s="5">
        <f>I91+I92</f>
        <v>641884.91204956372</v>
      </c>
      <c r="J93" s="5">
        <f>J91+J92</f>
        <v>625834.87081947643</v>
      </c>
      <c r="K93" s="5">
        <f>K91+K92</f>
        <v>608821.82711558393</v>
      </c>
      <c r="L93" s="5">
        <f>L91+L92</f>
        <v>590788.00078945782</v>
      </c>
      <c r="M93" s="5">
        <f>M91+M92</f>
        <v>571672.14488376421</v>
      </c>
      <c r="N93" s="5">
        <f>N91+N92</f>
        <v>551409.3376237289</v>
      </c>
      <c r="O93" s="5">
        <f>O91+O92</f>
        <v>529930.76192809152</v>
      </c>
      <c r="P93" s="5">
        <f>P91+P92</f>
        <v>507163.47169071593</v>
      </c>
      <c r="Q93" s="5">
        <f>Q91+Q92</f>
        <v>483030.14403909777</v>
      </c>
      <c r="R93" s="5">
        <f>R91+R92</f>
        <v>457448.81672838255</v>
      </c>
      <c r="S93" s="5">
        <f>S91+S92</f>
        <v>430332.60977902438</v>
      </c>
      <c r="T93" s="5">
        <f>T91+T92</f>
        <v>401589.43041270477</v>
      </c>
      <c r="U93" s="5">
        <f>U91+U92</f>
        <v>371121.66028440592</v>
      </c>
      <c r="V93" s="5">
        <f>V91+V92</f>
        <v>338825.82394840918</v>
      </c>
      <c r="W93" s="5">
        <f>W91+W92</f>
        <v>304592.23743225262</v>
      </c>
      <c r="X93" s="5">
        <f>X91+X92</f>
        <v>268304.63572512666</v>
      </c>
      <c r="Y93" s="5">
        <f>Y91+Y92</f>
        <v>229839.77791557316</v>
      </c>
      <c r="Z93" s="5">
        <f>Z91+Z92</f>
        <v>189067.02863744643</v>
      </c>
      <c r="AA93" s="5">
        <f>AA91+AA92</f>
        <v>145847.9144026321</v>
      </c>
      <c r="AB93" s="5">
        <f>AB91+AB92</f>
        <v>100035.65331372892</v>
      </c>
      <c r="AC93" s="5">
        <f>AC91+AC92</f>
        <v>51474.656559491559</v>
      </c>
      <c r="AD93" s="5">
        <f>AD91+AD92</f>
        <v>0</v>
      </c>
    </row>
    <row r="94" spans="2:30" x14ac:dyDescent="0.4"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2:30" x14ac:dyDescent="0.4">
      <c r="B95" t="s">
        <v>69</v>
      </c>
      <c r="F95" s="5">
        <f>PMT($D$87,$D$88,$F$91)</f>
        <v>-54563.135953061101</v>
      </c>
      <c r="G95" s="5">
        <f>F95</f>
        <v>-54563.135953061101</v>
      </c>
      <c r="H95" s="5">
        <f>G95</f>
        <v>-54563.135953061101</v>
      </c>
      <c r="I95" s="5">
        <f>H95</f>
        <v>-54563.135953061101</v>
      </c>
      <c r="J95" s="5">
        <f>I95</f>
        <v>-54563.135953061101</v>
      </c>
      <c r="K95" s="5">
        <f>J95</f>
        <v>-54563.135953061101</v>
      </c>
      <c r="L95" s="5">
        <f>K95</f>
        <v>-54563.135953061101</v>
      </c>
      <c r="M95" s="5">
        <f>L95</f>
        <v>-54563.135953061101</v>
      </c>
      <c r="N95" s="5">
        <f>M95</f>
        <v>-54563.135953061101</v>
      </c>
      <c r="O95" s="5">
        <f>N95</f>
        <v>-54563.135953061101</v>
      </c>
      <c r="P95" s="5">
        <f>O95</f>
        <v>-54563.135953061101</v>
      </c>
      <c r="Q95" s="5">
        <f>P95</f>
        <v>-54563.135953061101</v>
      </c>
      <c r="R95" s="5">
        <f>Q95</f>
        <v>-54563.135953061101</v>
      </c>
      <c r="S95" s="5">
        <f>R95</f>
        <v>-54563.135953061101</v>
      </c>
      <c r="T95" s="5">
        <f>S95</f>
        <v>-54563.135953061101</v>
      </c>
      <c r="U95" s="5">
        <f>T95</f>
        <v>-54563.135953061101</v>
      </c>
      <c r="V95" s="5">
        <f>U95</f>
        <v>-54563.135953061101</v>
      </c>
      <c r="W95" s="5">
        <f>V95</f>
        <v>-54563.135953061101</v>
      </c>
      <c r="X95" s="5">
        <f>W95</f>
        <v>-54563.135953061101</v>
      </c>
      <c r="Y95" s="5">
        <f>X95</f>
        <v>-54563.135953061101</v>
      </c>
      <c r="Z95" s="5">
        <f>Y95</f>
        <v>-54563.135953061101</v>
      </c>
      <c r="AA95" s="5">
        <f>Z95</f>
        <v>-54563.135953061101</v>
      </c>
      <c r="AB95" s="5">
        <f>AA95</f>
        <v>-54563.135953061101</v>
      </c>
      <c r="AC95" s="5">
        <f>AB95</f>
        <v>-54563.135953061101</v>
      </c>
      <c r="AD95" s="5">
        <f>AC95</f>
        <v>-54563.135953061101</v>
      </c>
    </row>
    <row r="96" spans="2:30" x14ac:dyDescent="0.4">
      <c r="B96" t="s">
        <v>70</v>
      </c>
      <c r="F96" s="5">
        <f>-F91*$D$87</f>
        <v>-41850</v>
      </c>
      <c r="G96" s="5">
        <f>-G91*$D$87</f>
        <v>-41087.211842816338</v>
      </c>
      <c r="H96" s="5">
        <f>-H91*$D$87</f>
        <v>-40278.656396201652</v>
      </c>
      <c r="I96" s="5">
        <f>-I91*$D$87</f>
        <v>-39421.587622790081</v>
      </c>
      <c r="J96" s="5">
        <f>-J91*$D$87</f>
        <v>-38513.094722973823</v>
      </c>
      <c r="K96" s="5">
        <f>-K91*$D$87</f>
        <v>-37550.092249168585</v>
      </c>
      <c r="L96" s="5">
        <f>-L91*$D$87</f>
        <v>-36529.309626935035</v>
      </c>
      <c r="M96" s="5">
        <f>-M91*$D$87</f>
        <v>-35447.280047367465</v>
      </c>
      <c r="N96" s="5">
        <f>-N91*$D$87</f>
        <v>-34300.328693025855</v>
      </c>
      <c r="O96" s="5">
        <f>-O91*$D$87</f>
        <v>-33084.560257423735</v>
      </c>
      <c r="P96" s="5">
        <f>-P91*$D$87</f>
        <v>-31795.845715685489</v>
      </c>
      <c r="Q96" s="5">
        <f>-Q91*$D$87</f>
        <v>-30429.808301442954</v>
      </c>
      <c r="R96" s="5">
        <f>-R91*$D$87</f>
        <v>-28981.808642345866</v>
      </c>
      <c r="S96" s="5">
        <f>-S91*$D$87</f>
        <v>-27446.929003702953</v>
      </c>
      <c r="T96" s="5">
        <f>-T91*$D$87</f>
        <v>-25819.95658674146</v>
      </c>
      <c r="U96" s="5">
        <f>-U91*$D$87</f>
        <v>-24095.365824762284</v>
      </c>
      <c r="V96" s="5">
        <f>-V91*$D$87</f>
        <v>-22267.299617064353</v>
      </c>
      <c r="W96" s="5">
        <f>-W91*$D$87</f>
        <v>-20329.549436904548</v>
      </c>
      <c r="X96" s="5">
        <f>-X91*$D$87</f>
        <v>-18275.534245935156</v>
      </c>
      <c r="Y96" s="5">
        <f>-Y91*$D$87</f>
        <v>-16098.278143507599</v>
      </c>
      <c r="Z96" s="5">
        <f>-Z91*$D$87</f>
        <v>-13790.386674934389</v>
      </c>
      <c r="AA96" s="5">
        <f>-AA91*$D$87</f>
        <v>-11344.021718246786</v>
      </c>
      <c r="AB96" s="5">
        <f>-AB91*$D$87</f>
        <v>-8750.8748641579259</v>
      </c>
      <c r="AC96" s="5">
        <f>-AC91*$D$87</f>
        <v>-6002.1391988237356</v>
      </c>
      <c r="AD96" s="5">
        <f>-AD91*$D$87</f>
        <v>-3088.4793935694934</v>
      </c>
    </row>
    <row r="97" spans="2:30" x14ac:dyDescent="0.4">
      <c r="B97" t="s">
        <v>71</v>
      </c>
      <c r="F97" s="5">
        <f>F95-F96</f>
        <v>-12713.135953061101</v>
      </c>
      <c r="G97" s="5">
        <f>G95-G96</f>
        <v>-13475.924110244763</v>
      </c>
      <c r="H97" s="5">
        <f>H95-H96</f>
        <v>-14284.479556859449</v>
      </c>
      <c r="I97" s="5">
        <f>I95-I96</f>
        <v>-15141.54833027102</v>
      </c>
      <c r="J97" s="5">
        <f>J95-J96</f>
        <v>-16050.041230087278</v>
      </c>
      <c r="K97" s="5">
        <f>K95-K96</f>
        <v>-17013.043703892516</v>
      </c>
      <c r="L97" s="5">
        <f>L95-L96</f>
        <v>-18033.826326126065</v>
      </c>
      <c r="M97" s="5">
        <f>M95-M96</f>
        <v>-19115.855905693636</v>
      </c>
      <c r="N97" s="5">
        <f>N95-N96</f>
        <v>-20262.807260035246</v>
      </c>
      <c r="O97" s="5">
        <f>O95-O96</f>
        <v>-21478.575695637366</v>
      </c>
      <c r="P97" s="5">
        <f>P95-P96</f>
        <v>-22767.290237375611</v>
      </c>
      <c r="Q97" s="5">
        <f>Q95-Q96</f>
        <v>-24133.327651618147</v>
      </c>
      <c r="R97" s="5">
        <f>R95-R96</f>
        <v>-25581.327310715234</v>
      </c>
      <c r="S97" s="5">
        <f>S95-S96</f>
        <v>-27116.206949358148</v>
      </c>
      <c r="T97" s="5">
        <f>T95-T96</f>
        <v>-28743.17936631964</v>
      </c>
      <c r="U97" s="5">
        <f>U95-U96</f>
        <v>-30467.770128298816</v>
      </c>
      <c r="V97" s="5">
        <f>V95-V96</f>
        <v>-32295.836335996748</v>
      </c>
      <c r="W97" s="5">
        <f>W95-W96</f>
        <v>-34233.586516156553</v>
      </c>
      <c r="X97" s="5">
        <f>X95-X96</f>
        <v>-36287.601707125941</v>
      </c>
      <c r="Y97" s="5">
        <f>Y95-Y96</f>
        <v>-38464.857809553505</v>
      </c>
      <c r="Z97" s="5">
        <f>Z95-Z96</f>
        <v>-40772.749278126714</v>
      </c>
      <c r="AA97" s="5">
        <f>AA95-AA96</f>
        <v>-43219.114234814318</v>
      </c>
      <c r="AB97" s="5">
        <f>AB95-AB96</f>
        <v>-45812.261088903178</v>
      </c>
      <c r="AC97" s="5">
        <f>AC95-AC96</f>
        <v>-48560.996754237363</v>
      </c>
      <c r="AD97" s="5">
        <f>AD95-AD96</f>
        <v>-51474.65655949161</v>
      </c>
    </row>
  </sheetData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C82DA-AAC2-424A-95C8-7A2C0484257D}">
  <dimension ref="B2:AI97"/>
  <sheetViews>
    <sheetView showGridLines="0" topLeftCell="A71" zoomScale="145" zoomScaleNormal="145" workbookViewId="0">
      <selection activeCell="F10" sqref="F10"/>
    </sheetView>
  </sheetViews>
  <sheetFormatPr defaultColWidth="8.84375" defaultRowHeight="15" x14ac:dyDescent="0.4"/>
  <cols>
    <col min="1" max="1" width="2.3828125" customWidth="1"/>
    <col min="2" max="2" width="10.3828125" bestFit="1" customWidth="1"/>
    <col min="3" max="3" width="11.69140625" style="2" customWidth="1"/>
    <col min="4" max="4" width="13.3828125" style="2" customWidth="1"/>
    <col min="5" max="5" width="11.84375" customWidth="1"/>
    <col min="6" max="6" width="12.69140625" bestFit="1" customWidth="1"/>
    <col min="7" max="26" width="12.3046875" customWidth="1"/>
    <col min="27" max="34" width="10.3046875" bestFit="1" customWidth="1"/>
    <col min="35" max="35" width="9.15234375" bestFit="1" customWidth="1"/>
  </cols>
  <sheetData>
    <row r="2" spans="2:26" ht="20.6" x14ac:dyDescent="0.55000000000000004">
      <c r="B2" s="20" t="s">
        <v>231</v>
      </c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2:26" ht="14.6" x14ac:dyDescent="0.4">
      <c r="B3" s="14" t="s">
        <v>0</v>
      </c>
    </row>
    <row r="5" spans="2:26" ht="14.6" x14ac:dyDescent="0.4">
      <c r="B5" s="23" t="s">
        <v>1</v>
      </c>
      <c r="C5" s="24"/>
      <c r="D5" s="24"/>
      <c r="E5" s="25"/>
      <c r="G5" s="23" t="s">
        <v>2</v>
      </c>
      <c r="H5" s="24"/>
      <c r="I5" s="24"/>
      <c r="J5" s="25"/>
      <c r="L5" s="23" t="s">
        <v>3</v>
      </c>
      <c r="M5" s="24"/>
      <c r="N5" s="24"/>
      <c r="O5" s="25"/>
    </row>
    <row r="6" spans="2:26" ht="14.6" x14ac:dyDescent="0.4">
      <c r="B6" t="s">
        <v>4</v>
      </c>
      <c r="D6" s="2" t="s">
        <v>210</v>
      </c>
      <c r="E6" s="128">
        <v>121.2</v>
      </c>
      <c r="G6" t="s">
        <v>6</v>
      </c>
      <c r="H6" s="2"/>
      <c r="I6" s="2" t="s">
        <v>7</v>
      </c>
      <c r="J6" s="28">
        <v>3.72</v>
      </c>
      <c r="L6" s="51" t="s">
        <v>8</v>
      </c>
      <c r="M6" s="52"/>
      <c r="N6" s="52"/>
      <c r="O6" s="53">
        <f>E56</f>
        <v>7.6317912434864965E-2</v>
      </c>
    </row>
    <row r="7" spans="2:26" ht="14.6" x14ac:dyDescent="0.4">
      <c r="B7" t="s">
        <v>9</v>
      </c>
      <c r="D7" s="2" t="s">
        <v>10</v>
      </c>
      <c r="E7" s="60">
        <v>1241</v>
      </c>
      <c r="F7" s="129">
        <v>1595</v>
      </c>
      <c r="G7" t="s">
        <v>6</v>
      </c>
      <c r="I7" s="2" t="s">
        <v>11</v>
      </c>
      <c r="J7" s="7">
        <f>J6*E6*1000</f>
        <v>450864.00000000006</v>
      </c>
      <c r="L7" s="57"/>
      <c r="M7" s="33"/>
      <c r="N7" s="33"/>
      <c r="O7" s="59"/>
    </row>
    <row r="8" spans="2:26" ht="14.6" x14ac:dyDescent="0.4">
      <c r="B8" t="s">
        <v>12</v>
      </c>
      <c r="D8" s="2" t="s">
        <v>13</v>
      </c>
      <c r="E8" s="27">
        <v>2.5000000000000001E-3</v>
      </c>
      <c r="G8" t="s">
        <v>211</v>
      </c>
      <c r="I8" s="2" t="s">
        <v>15</v>
      </c>
      <c r="J8" s="26">
        <v>16.5</v>
      </c>
      <c r="L8" s="54" t="s">
        <v>16</v>
      </c>
      <c r="M8" s="55"/>
      <c r="N8" s="55"/>
      <c r="O8" s="56">
        <f>E58</f>
        <v>10</v>
      </c>
    </row>
    <row r="9" spans="2:26" ht="14.6" x14ac:dyDescent="0.4">
      <c r="B9" t="s">
        <v>72</v>
      </c>
      <c r="D9" s="2" t="s">
        <v>73</v>
      </c>
      <c r="E9" s="73">
        <v>25</v>
      </c>
      <c r="G9" t="s">
        <v>17</v>
      </c>
      <c r="I9" s="2" t="s">
        <v>15</v>
      </c>
      <c r="J9" s="26">
        <v>0</v>
      </c>
    </row>
    <row r="10" spans="2:26" ht="14.6" x14ac:dyDescent="0.4">
      <c r="G10" t="s">
        <v>19</v>
      </c>
      <c r="I10" s="2" t="s">
        <v>20</v>
      </c>
      <c r="J10" s="29">
        <v>0</v>
      </c>
    </row>
    <row r="11" spans="2:26" ht="14.6" x14ac:dyDescent="0.4">
      <c r="B11" s="23" t="s">
        <v>18</v>
      </c>
      <c r="C11" s="24"/>
      <c r="D11" s="24"/>
      <c r="E11" s="25"/>
      <c r="G11" t="s">
        <v>21</v>
      </c>
      <c r="I11" s="2" t="s">
        <v>22</v>
      </c>
      <c r="J11" s="27">
        <v>0.02</v>
      </c>
      <c r="L11" s="23" t="s">
        <v>74</v>
      </c>
      <c r="M11" s="24"/>
      <c r="N11" s="24"/>
      <c r="O11" s="25"/>
    </row>
    <row r="12" spans="2:26" ht="14.6" x14ac:dyDescent="0.4">
      <c r="B12" t="s">
        <v>23</v>
      </c>
      <c r="D12" s="2" t="s">
        <v>24</v>
      </c>
      <c r="E12" s="28">
        <f>199.6+19.2+6</f>
        <v>224.79999999999998</v>
      </c>
      <c r="I12" s="30" t="s">
        <v>25</v>
      </c>
      <c r="L12" t="s">
        <v>75</v>
      </c>
      <c r="M12" s="2"/>
      <c r="N12" s="2" t="s">
        <v>5</v>
      </c>
      <c r="O12" s="71">
        <v>0</v>
      </c>
    </row>
    <row r="13" spans="2:26" ht="14.6" x14ac:dyDescent="0.4">
      <c r="B13" t="s">
        <v>26</v>
      </c>
      <c r="D13" s="2" t="s">
        <v>76</v>
      </c>
      <c r="E13" s="26">
        <v>225</v>
      </c>
      <c r="G13" s="23" t="s">
        <v>27</v>
      </c>
      <c r="H13" s="24"/>
      <c r="I13" s="24"/>
      <c r="J13" s="25"/>
      <c r="L13" t="s">
        <v>75</v>
      </c>
      <c r="N13" s="2" t="s">
        <v>77</v>
      </c>
      <c r="O13" s="71">
        <v>0</v>
      </c>
    </row>
    <row r="14" spans="2:26" ht="14.6" x14ac:dyDescent="0.4">
      <c r="B14" t="s">
        <v>28</v>
      </c>
      <c r="D14" s="2" t="s">
        <v>24</v>
      </c>
      <c r="E14" s="26">
        <v>0</v>
      </c>
      <c r="G14" t="s">
        <v>29</v>
      </c>
      <c r="H14" s="2"/>
      <c r="I14" s="2" t="s">
        <v>30</v>
      </c>
      <c r="J14" s="46">
        <v>0.3</v>
      </c>
      <c r="L14" t="s">
        <v>6</v>
      </c>
      <c r="N14" s="2" t="s">
        <v>78</v>
      </c>
      <c r="O14" s="72">
        <v>445</v>
      </c>
    </row>
    <row r="15" spans="2:26" ht="14.6" x14ac:dyDescent="0.4">
      <c r="B15" s="22"/>
      <c r="C15" s="55"/>
      <c r="D15" s="21"/>
      <c r="E15" s="127"/>
      <c r="G15" t="s">
        <v>31</v>
      </c>
      <c r="H15" s="2"/>
      <c r="I15" s="2" t="s">
        <v>30</v>
      </c>
      <c r="J15" s="46">
        <v>1</v>
      </c>
      <c r="L15" t="s">
        <v>6</v>
      </c>
      <c r="N15" s="2" t="s">
        <v>11</v>
      </c>
      <c r="O15" s="74">
        <f>O12*O13*O14</f>
        <v>0</v>
      </c>
    </row>
    <row r="16" spans="2:26" ht="14.6" x14ac:dyDescent="0.4">
      <c r="E16" s="28"/>
      <c r="G16" t="s">
        <v>32</v>
      </c>
      <c r="H16" s="2"/>
      <c r="I16" s="2"/>
      <c r="J16" s="46">
        <v>0.35</v>
      </c>
      <c r="L16" t="s">
        <v>14</v>
      </c>
      <c r="N16" s="2" t="s">
        <v>15</v>
      </c>
      <c r="O16" s="73">
        <v>0</v>
      </c>
    </row>
    <row r="17" spans="2:35" ht="14.6" x14ac:dyDescent="0.4">
      <c r="C17"/>
      <c r="D17"/>
      <c r="I17" s="2"/>
      <c r="J17" s="70"/>
    </row>
    <row r="18" spans="2:35" ht="14.6" x14ac:dyDescent="0.4">
      <c r="E18" s="31"/>
    </row>
    <row r="19" spans="2:35" ht="14.6" x14ac:dyDescent="0.4">
      <c r="B19" s="23" t="s">
        <v>33</v>
      </c>
      <c r="C19" s="24"/>
      <c r="D19" s="24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</row>
    <row r="20" spans="2:35" ht="14.6" x14ac:dyDescent="0.4">
      <c r="E20" s="31"/>
    </row>
    <row r="21" spans="2:35" x14ac:dyDescent="0.4">
      <c r="B21" s="22" t="s">
        <v>34</v>
      </c>
      <c r="C21" s="21"/>
      <c r="D21" s="21"/>
      <c r="E21" s="21">
        <v>0</v>
      </c>
      <c r="F21" s="21">
        <v>1</v>
      </c>
      <c r="G21" s="21">
        <f>+F21+1</f>
        <v>2</v>
      </c>
      <c r="H21" s="21">
        <f>+G21+1</f>
        <v>3</v>
      </c>
      <c r="I21" s="21">
        <f>+H21+1</f>
        <v>4</v>
      </c>
      <c r="J21" s="21">
        <f>+I21+1</f>
        <v>5</v>
      </c>
      <c r="K21" s="21">
        <f>+J21+1</f>
        <v>6</v>
      </c>
      <c r="L21" s="21">
        <f>+K21+1</f>
        <v>7</v>
      </c>
      <c r="M21" s="21">
        <f>+L21+1</f>
        <v>8</v>
      </c>
      <c r="N21" s="21">
        <f>+M21+1</f>
        <v>9</v>
      </c>
      <c r="O21" s="21">
        <f>+N21+1</f>
        <v>10</v>
      </c>
      <c r="P21" s="21">
        <f>+O21+1</f>
        <v>11</v>
      </c>
      <c r="Q21" s="21">
        <f>+P21+1</f>
        <v>12</v>
      </c>
      <c r="R21" s="21">
        <f>+Q21+1</f>
        <v>13</v>
      </c>
      <c r="S21" s="21">
        <f>+R21+1</f>
        <v>14</v>
      </c>
      <c r="T21" s="21">
        <f>+S21+1</f>
        <v>15</v>
      </c>
      <c r="U21" s="21">
        <f>+T21+1</f>
        <v>16</v>
      </c>
      <c r="V21" s="21">
        <f>+U21+1</f>
        <v>17</v>
      </c>
      <c r="W21" s="21">
        <f>+V21+1</f>
        <v>18</v>
      </c>
      <c r="X21" s="21">
        <f>+W21+1</f>
        <v>19</v>
      </c>
      <c r="Y21" s="21">
        <f>+X21+1</f>
        <v>20</v>
      </c>
      <c r="Z21" s="21">
        <f>+Y21+1</f>
        <v>21</v>
      </c>
      <c r="AA21" s="21">
        <f>+Z21+1</f>
        <v>22</v>
      </c>
      <c r="AB21" s="21">
        <f>+AA21+1</f>
        <v>23</v>
      </c>
      <c r="AC21" s="21">
        <f>+AB21+1</f>
        <v>24</v>
      </c>
      <c r="AD21" s="21">
        <f>+AC21+1</f>
        <v>25</v>
      </c>
      <c r="AE21" s="21"/>
      <c r="AF21" s="21"/>
      <c r="AG21" s="21"/>
      <c r="AH21" s="21"/>
      <c r="AI21" s="21"/>
    </row>
    <row r="22" spans="2:35" x14ac:dyDescent="0.4">
      <c r="B22" t="s">
        <v>35</v>
      </c>
      <c r="E22" s="2"/>
      <c r="F22" s="3">
        <f>(1+$J$11)^(F21-1)</f>
        <v>1</v>
      </c>
      <c r="G22" s="3">
        <f>(1+$J$11)^(G21-1)</f>
        <v>1.02</v>
      </c>
      <c r="H22" s="3">
        <f>(1+$J$11)^(H21-1)</f>
        <v>1.0404</v>
      </c>
      <c r="I22" s="3">
        <f>(1+$J$11)^(I21-1)</f>
        <v>1.0612079999999999</v>
      </c>
      <c r="J22" s="3">
        <f>(1+$J$11)^(J21-1)</f>
        <v>1.08243216</v>
      </c>
      <c r="K22" s="3">
        <f>(1+$J$11)^(K21-1)</f>
        <v>1.1040808032</v>
      </c>
      <c r="L22" s="3">
        <f>(1+$J$11)^(L21-1)</f>
        <v>1.1261624192640001</v>
      </c>
      <c r="M22" s="3">
        <f>(1+$J$11)^(M21-1)</f>
        <v>1.1486856676492798</v>
      </c>
      <c r="N22" s="3">
        <f>(1+$J$11)^(N21-1)</f>
        <v>1.1716593810022655</v>
      </c>
      <c r="O22" s="3">
        <f>(1+$J$11)^(O21-1)</f>
        <v>1.1950925686223108</v>
      </c>
      <c r="P22" s="3">
        <f>(1+$J$11)^(P21-1)</f>
        <v>1.2189944199947571</v>
      </c>
      <c r="Q22" s="3">
        <f>(1+$J$11)^(Q21-1)</f>
        <v>1.243374308394652</v>
      </c>
      <c r="R22" s="3">
        <f>(1+$J$11)^(R21-1)</f>
        <v>1.2682417945625453</v>
      </c>
      <c r="S22" s="3">
        <f>(1+$J$11)^(S21-1)</f>
        <v>1.2936066304537961</v>
      </c>
      <c r="T22" s="3">
        <f>(1+$J$11)^(T21-1)</f>
        <v>1.3194787630628722</v>
      </c>
      <c r="U22" s="3">
        <f>(1+$J$11)^(U21-1)</f>
        <v>1.3458683383241292</v>
      </c>
      <c r="V22" s="3">
        <f>(1+$J$11)^(V21-1)</f>
        <v>1.372785705090612</v>
      </c>
      <c r="W22" s="3">
        <f>(1+$J$11)^(W21-1)</f>
        <v>1.4002414191924244</v>
      </c>
      <c r="X22" s="3">
        <f>(1+$J$11)^(X21-1)</f>
        <v>1.4282462475762727</v>
      </c>
      <c r="Y22" s="3">
        <f>(1+$J$11)^(Y21-1)</f>
        <v>1.4568111725277981</v>
      </c>
      <c r="Z22" s="3">
        <f>(1+$J$11)^(Z21-1)</f>
        <v>1.4859473959783542</v>
      </c>
      <c r="AA22" s="3">
        <f>(1+$J$11)^(AA21-1)</f>
        <v>1.5156663438979212</v>
      </c>
      <c r="AB22" s="3">
        <f>(1+$J$11)^(AB21-1)</f>
        <v>1.5459796707758797</v>
      </c>
      <c r="AC22" s="3">
        <f>(1+$J$11)^(AC21-1)</f>
        <v>1.576899264191397</v>
      </c>
      <c r="AD22" s="3">
        <f>(1+$J$11)^(AD21-1)</f>
        <v>1.608437249475225</v>
      </c>
      <c r="AE22" s="3"/>
      <c r="AF22" s="3"/>
      <c r="AG22" s="3"/>
      <c r="AH22" s="3"/>
      <c r="AI22" s="3"/>
    </row>
    <row r="23" spans="2:35" x14ac:dyDescent="0.4">
      <c r="C23"/>
      <c r="E23" s="2"/>
    </row>
    <row r="24" spans="2:35" ht="14.6" x14ac:dyDescent="0.4">
      <c r="B24" s="32" t="s">
        <v>9</v>
      </c>
      <c r="C24" s="32"/>
      <c r="D24" s="21"/>
      <c r="E24" s="21"/>
      <c r="F24" s="22"/>
      <c r="G24" s="22"/>
      <c r="H24" s="22"/>
      <c r="I24" s="22"/>
      <c r="J24" s="22" t="s">
        <v>36</v>
      </c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</row>
    <row r="25" spans="2:35" x14ac:dyDescent="0.4">
      <c r="B25" t="s">
        <v>4</v>
      </c>
      <c r="C25"/>
      <c r="D25" s="2" t="s">
        <v>5</v>
      </c>
      <c r="E25" s="2"/>
      <c r="F25" s="5">
        <f>+$E$6</f>
        <v>121.2</v>
      </c>
      <c r="G25">
        <f>+$E$6</f>
        <v>121.2</v>
      </c>
      <c r="H25">
        <f>+$E$6</f>
        <v>121.2</v>
      </c>
      <c r="I25">
        <f>+$E$6</f>
        <v>121.2</v>
      </c>
      <c r="J25">
        <f>+$E$6</f>
        <v>121.2</v>
      </c>
      <c r="K25">
        <f>+$E$6</f>
        <v>121.2</v>
      </c>
      <c r="L25">
        <f>+$E$6</f>
        <v>121.2</v>
      </c>
      <c r="M25">
        <f>+$E$6</f>
        <v>121.2</v>
      </c>
      <c r="N25">
        <f>+$E$6</f>
        <v>121.2</v>
      </c>
      <c r="O25">
        <f>+$E$6</f>
        <v>121.2</v>
      </c>
      <c r="P25">
        <f>+$E$6</f>
        <v>121.2</v>
      </c>
      <c r="Q25">
        <f>+$E$6</f>
        <v>121.2</v>
      </c>
      <c r="R25">
        <f>+$E$6</f>
        <v>121.2</v>
      </c>
      <c r="S25">
        <f>+$E$6</f>
        <v>121.2</v>
      </c>
      <c r="T25">
        <f>+$E$6</f>
        <v>121.2</v>
      </c>
      <c r="U25">
        <f>+$E$6</f>
        <v>121.2</v>
      </c>
      <c r="V25">
        <f>+$E$6</f>
        <v>121.2</v>
      </c>
      <c r="W25">
        <f>+$E$6</f>
        <v>121.2</v>
      </c>
      <c r="X25">
        <f>+$E$6</f>
        <v>121.2</v>
      </c>
      <c r="Y25">
        <f>+$E$6</f>
        <v>121.2</v>
      </c>
      <c r="Z25">
        <f>+$E$6</f>
        <v>121.2</v>
      </c>
      <c r="AA25">
        <f>+$E$6</f>
        <v>121.2</v>
      </c>
      <c r="AB25">
        <f>+$E$6</f>
        <v>121.2</v>
      </c>
      <c r="AC25">
        <f>+$E$6</f>
        <v>121.2</v>
      </c>
      <c r="AD25">
        <f>+$E$6</f>
        <v>121.2</v>
      </c>
    </row>
    <row r="26" spans="2:35" ht="14.6" x14ac:dyDescent="0.4">
      <c r="B26" t="s">
        <v>12</v>
      </c>
      <c r="C26"/>
      <c r="E26" s="2"/>
      <c r="F26" s="12">
        <v>0.98</v>
      </c>
      <c r="G26" s="3">
        <f>+F26*(1-$E$8)</f>
        <v>0.97755000000000003</v>
      </c>
      <c r="H26" s="3">
        <f>+G26*(1-$E$8)</f>
        <v>0.97510612500000005</v>
      </c>
      <c r="I26" s="3">
        <f>+H26*(1-$E$8)</f>
        <v>0.97266835968750009</v>
      </c>
      <c r="J26" s="3">
        <f>+I26*(1-$E$8)</f>
        <v>0.9702366887882814</v>
      </c>
      <c r="K26" s="3">
        <f>+J26*(1-$E$8)</f>
        <v>0.96781109706631074</v>
      </c>
      <c r="L26" s="3">
        <f>+K26*(1-$E$8)</f>
        <v>0.965391569323645</v>
      </c>
      <c r="M26" s="3">
        <f>+L26*(1-$E$8)</f>
        <v>0.962978090400336</v>
      </c>
      <c r="N26" s="3">
        <f>+M26*(1-$E$8)</f>
        <v>0.96057064517433521</v>
      </c>
      <c r="O26" s="3">
        <f>+N26*(1-$E$8)</f>
        <v>0.95816921856139947</v>
      </c>
      <c r="P26" s="3">
        <f>+O26*(1-$E$8)</f>
        <v>0.95577379551499597</v>
      </c>
      <c r="Q26" s="3">
        <f>+P26*(1-$E$8)</f>
        <v>0.95338436102620849</v>
      </c>
      <c r="R26" s="3">
        <f>+Q26*(1-$E$8)</f>
        <v>0.95100090012364302</v>
      </c>
      <c r="S26" s="3">
        <f>+R26*(1-$E$8)</f>
        <v>0.94862339787333394</v>
      </c>
      <c r="T26" s="3">
        <f>+S26*(1-$E$8)</f>
        <v>0.94625183937865065</v>
      </c>
      <c r="U26" s="3">
        <f>+T26*(1-$E$8)</f>
        <v>0.9438862097802041</v>
      </c>
      <c r="V26" s="3">
        <f>+U26*(1-$E$8)</f>
        <v>0.94152649425575363</v>
      </c>
      <c r="W26" s="3">
        <f>+V26*(1-$E$8)</f>
        <v>0.93917267802011428</v>
      </c>
      <c r="X26" s="3">
        <f>+W26*(1-$E$8)</f>
        <v>0.93682474632506407</v>
      </c>
      <c r="Y26" s="3">
        <f>+X26*(1-$E$8)</f>
        <v>0.93448268445925142</v>
      </c>
      <c r="Z26" s="3">
        <f>+Y26*(1-$E$8)</f>
        <v>0.93214647774810333</v>
      </c>
      <c r="AA26" s="3">
        <f>+Z26*(1-$E$8)</f>
        <v>0.92981611155373312</v>
      </c>
      <c r="AB26" s="3">
        <f>+AA26*(1-$E$8)</f>
        <v>0.92749157127484883</v>
      </c>
      <c r="AC26" s="3">
        <f>+AB26*(1-$E$8)</f>
        <v>0.92517284234666175</v>
      </c>
      <c r="AD26" s="3">
        <f>+AC26*(1-$E$8)</f>
        <v>0.92285991024079517</v>
      </c>
      <c r="AE26" s="3"/>
      <c r="AF26" s="3"/>
      <c r="AG26" s="3"/>
      <c r="AH26" s="3"/>
      <c r="AI26" s="3"/>
    </row>
    <row r="27" spans="2:35" ht="14.6" x14ac:dyDescent="0.4">
      <c r="B27" s="14" t="s">
        <v>9</v>
      </c>
      <c r="C27" s="14"/>
      <c r="D27" s="33" t="s">
        <v>37</v>
      </c>
      <c r="E27" s="34"/>
      <c r="F27" s="35">
        <f>+F$25*$E$7/1000*F26</f>
        <v>147.401016</v>
      </c>
      <c r="G27" s="35">
        <f>+G$25*$E$7/1000*G26</f>
        <v>147.03251345999999</v>
      </c>
      <c r="H27" s="35">
        <f>+H$25*$E$7/1000*H26</f>
        <v>146.66493217634999</v>
      </c>
      <c r="I27" s="35">
        <f>+I$25*$E$7/1000*I26</f>
        <v>146.29826984590915</v>
      </c>
      <c r="J27" s="35">
        <f>+J$25*$E$7/1000*J26</f>
        <v>145.93252417129438</v>
      </c>
      <c r="K27" s="35">
        <f>+K$25*$E$7/1000*K26</f>
        <v>145.56769286086615</v>
      </c>
      <c r="L27" s="35">
        <f>+L$25*$E$7/1000*L26</f>
        <v>145.20377362871398</v>
      </c>
      <c r="M27" s="35">
        <f>+M$25*$E$7/1000*M26</f>
        <v>144.84076419464222</v>
      </c>
      <c r="N27" s="35">
        <f>+N$25*$E$7/1000*N26</f>
        <v>144.47866228415563</v>
      </c>
      <c r="O27" s="35">
        <f>+O$25*$E$7/1000*O26</f>
        <v>144.11746562844525</v>
      </c>
      <c r="P27" s="35">
        <f>+P$25*$E$7/1000*P26</f>
        <v>143.75717196437412</v>
      </c>
      <c r="Q27" s="35">
        <f>+Q$25*$E$7/1000*Q26</f>
        <v>143.39777903446318</v>
      </c>
      <c r="R27" s="35">
        <f>+R$25*$E$7/1000*R26</f>
        <v>143.03928458687705</v>
      </c>
      <c r="S27" s="35">
        <f>+S$25*$E$7/1000*S26</f>
        <v>142.68168637540987</v>
      </c>
      <c r="T27" s="35">
        <f>+T$25*$E$7/1000*T26</f>
        <v>142.32498215947135</v>
      </c>
      <c r="U27" s="35">
        <f>+U$25*$E$7/1000*U26</f>
        <v>141.96916970407267</v>
      </c>
      <c r="V27" s="35">
        <f>+V$25*$E$7/1000*V26</f>
        <v>141.6142467798125</v>
      </c>
      <c r="W27" s="35">
        <f>+W$25*$E$7/1000*W26</f>
        <v>141.26021116286296</v>
      </c>
      <c r="X27" s="35">
        <f>+X$25*$E$7/1000*X26</f>
        <v>140.90706063495583</v>
      </c>
      <c r="Y27" s="35">
        <f>+Y$25*$E$7/1000*Y26</f>
        <v>140.55479298336843</v>
      </c>
      <c r="Z27" s="35">
        <f>+Z$25*$E$7/1000*Z26</f>
        <v>140.20340600091004</v>
      </c>
      <c r="AA27" s="35">
        <f>+AA$25*$E$7/1000*AA26</f>
        <v>139.85289748590776</v>
      </c>
      <c r="AB27" s="35">
        <f>+AB$25*$E$7/1000*AB26</f>
        <v>139.50326524219298</v>
      </c>
      <c r="AC27" s="35">
        <f>+AC$25*$E$7/1000*AC26</f>
        <v>139.15450707908752</v>
      </c>
      <c r="AD27" s="35">
        <f>+AD$25*$E$7/1000*AD26</f>
        <v>138.80662081138982</v>
      </c>
      <c r="AE27" s="35"/>
      <c r="AF27" s="35"/>
      <c r="AG27" s="35"/>
      <c r="AH27" s="35"/>
      <c r="AI27" s="35"/>
    </row>
    <row r="28" spans="2:35" ht="14.6" x14ac:dyDescent="0.4">
      <c r="C28"/>
      <c r="E28" s="1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2:35" ht="14.6" x14ac:dyDescent="0.4">
      <c r="B29" s="32" t="s">
        <v>33</v>
      </c>
      <c r="C29" s="32"/>
      <c r="D29" s="21"/>
      <c r="E29" s="21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</row>
    <row r="30" spans="2:35" x14ac:dyDescent="0.4">
      <c r="C30"/>
      <c r="E30" s="2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</row>
    <row r="31" spans="2:35" x14ac:dyDescent="0.4">
      <c r="C31"/>
      <c r="E31" s="2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2:35" x14ac:dyDescent="0.4">
      <c r="B32" t="s">
        <v>79</v>
      </c>
      <c r="D32" s="2" t="s">
        <v>76</v>
      </c>
      <c r="E32" s="2">
        <f>E13</f>
        <v>225</v>
      </c>
      <c r="F32" s="4">
        <f>$E$32*O12*0.8</f>
        <v>0</v>
      </c>
      <c r="G32" s="4">
        <f>F32</f>
        <v>0</v>
      </c>
      <c r="H32" s="4">
        <f>G32</f>
        <v>0</v>
      </c>
      <c r="I32" s="4">
        <f>H32</f>
        <v>0</v>
      </c>
      <c r="J32" s="4">
        <f>I32</f>
        <v>0</v>
      </c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</row>
    <row r="33" spans="2:35" x14ac:dyDescent="0.4">
      <c r="B33" t="s">
        <v>213</v>
      </c>
      <c r="D33" s="2" t="s">
        <v>24</v>
      </c>
      <c r="E33" s="2">
        <v>50</v>
      </c>
      <c r="F33" s="4"/>
      <c r="G33" s="4"/>
      <c r="H33" s="4"/>
      <c r="I33" s="4"/>
      <c r="J33" s="4"/>
      <c r="K33" s="4">
        <f>($O$12*2/1000*365)*$E$33*F22</f>
        <v>0</v>
      </c>
      <c r="L33" s="4">
        <f>($O$12*2/1000*365)*$E$33*G22</f>
        <v>0</v>
      </c>
      <c r="M33" s="4">
        <f>($O$12*2/1000*365)*$E$33*H22</f>
        <v>0</v>
      </c>
      <c r="N33" s="4">
        <f>($O$12*2/1000*365)*$E$33*I22</f>
        <v>0</v>
      </c>
      <c r="O33" s="4">
        <f>($O$12*2/1000*365)*$E$33*J22</f>
        <v>0</v>
      </c>
      <c r="P33" s="4">
        <f>($O$12*2/1000*365)*$E$33*K22</f>
        <v>0</v>
      </c>
      <c r="Q33" s="4">
        <f>($O$12*2/1000*365)*$E$33*L22</f>
        <v>0</v>
      </c>
      <c r="R33" s="4">
        <f>($O$12*2/1000*365)*$E$33*M22</f>
        <v>0</v>
      </c>
      <c r="S33" s="4">
        <f>($O$12*2/1000*365)*$E$33*N22</f>
        <v>0</v>
      </c>
      <c r="T33" s="4">
        <f>($O$12*2/1000*365)*$E$33*O22</f>
        <v>0</v>
      </c>
      <c r="U33" s="4">
        <f>($O$12*2/1000*365)*$E$33*P22</f>
        <v>0</v>
      </c>
      <c r="V33" s="4">
        <f>($O$12*2/1000*365)*$E$33*Q22</f>
        <v>0</v>
      </c>
      <c r="W33" s="4">
        <f>($O$12*2/1000*365)*$E$33*R22</f>
        <v>0</v>
      </c>
      <c r="X33" s="4">
        <f>($O$12*2/1000*365)*$E$33*S22</f>
        <v>0</v>
      </c>
      <c r="Y33" s="4">
        <f>($O$12*2/1000*365)*$E$33*T22</f>
        <v>0</v>
      </c>
      <c r="Z33" s="4">
        <f>($O$12*2/1000*365)*$E$33*U22</f>
        <v>0</v>
      </c>
      <c r="AA33" s="4">
        <f>($O$12*2/1000*365)*$E$33*V22</f>
        <v>0</v>
      </c>
      <c r="AB33" s="4">
        <f>($O$12*2/1000*365)*$E$33*W22</f>
        <v>0</v>
      </c>
      <c r="AC33" s="4">
        <f>($O$12*2/1000*365)*$E$33*X22</f>
        <v>0</v>
      </c>
      <c r="AD33" s="4">
        <f>($O$12*2/1000*365)*$E$33*Y22</f>
        <v>0</v>
      </c>
      <c r="AE33" s="36"/>
      <c r="AF33" s="36"/>
      <c r="AG33" s="36"/>
      <c r="AH33" s="36"/>
      <c r="AI33" s="36"/>
    </row>
    <row r="34" spans="2:35" x14ac:dyDescent="0.4">
      <c r="B34" t="s">
        <v>212</v>
      </c>
      <c r="D34" s="2" t="s">
        <v>24</v>
      </c>
      <c r="E34" s="2">
        <v>221.14</v>
      </c>
      <c r="F34" s="4"/>
      <c r="G34" s="4"/>
      <c r="H34" s="4"/>
      <c r="I34" s="4"/>
      <c r="J34" s="4"/>
      <c r="K34" s="4">
        <f>($O$12*2/1000*365)*$E$34*F22</f>
        <v>0</v>
      </c>
      <c r="L34" s="4">
        <f>($O$12*2/1000*365)*$E$34*G22</f>
        <v>0</v>
      </c>
      <c r="M34" s="4">
        <f>($O$12*2/1000*365)*$E$34*H22</f>
        <v>0</v>
      </c>
      <c r="N34" s="4">
        <f>($O$12*2/1000*365)*$E$34*I22</f>
        <v>0</v>
      </c>
      <c r="O34" s="4">
        <f>($O$12*2/1000*365)*$E$34*J22</f>
        <v>0</v>
      </c>
      <c r="P34" s="4">
        <f>($O$12*2/1000*365)*$E$34*K22</f>
        <v>0</v>
      </c>
      <c r="Q34" s="4">
        <f>($O$12*2/1000*365)*$E$34*L22</f>
        <v>0</v>
      </c>
      <c r="R34" s="4">
        <f>($O$12*2/1000*365)*$E$34*M22</f>
        <v>0</v>
      </c>
      <c r="S34" s="4">
        <f>($O$12*2/1000*365)*$E$34*N22</f>
        <v>0</v>
      </c>
      <c r="T34" s="4">
        <f>($O$12*2/1000*365)*$E$34*O22</f>
        <v>0</v>
      </c>
      <c r="U34" s="4">
        <f>($O$12*2/1000*365)*$E$34*P22</f>
        <v>0</v>
      </c>
      <c r="V34" s="4">
        <f>($O$12*2/1000*365)*$E$34*Q22</f>
        <v>0</v>
      </c>
      <c r="W34" s="4">
        <f>($O$12*2/1000*365)*$E$34*R22</f>
        <v>0</v>
      </c>
      <c r="X34" s="4">
        <f>($O$12*2/1000*365)*$E$34*S22</f>
        <v>0</v>
      </c>
      <c r="Y34" s="4">
        <f>($O$12*2/1000*365)*$E$34*T22</f>
        <v>0</v>
      </c>
      <c r="Z34" s="4">
        <f>($O$12*2/1000*365)*$E$34*U22</f>
        <v>0</v>
      </c>
      <c r="AA34" s="4">
        <f>($O$12*2/1000*365)*$E$34*V22</f>
        <v>0</v>
      </c>
      <c r="AB34" s="4">
        <f>($O$12*2/1000*365)*$E$34*W22</f>
        <v>0</v>
      </c>
      <c r="AC34" s="4">
        <f>($O$12*2/1000*365)*$E$34*X22</f>
        <v>0</v>
      </c>
      <c r="AD34" s="4">
        <f>($O$12*2/1000*365)*$E$34*Y22</f>
        <v>0</v>
      </c>
      <c r="AE34" s="4"/>
      <c r="AF34" s="4"/>
      <c r="AG34" s="4"/>
      <c r="AH34" s="4"/>
      <c r="AI34" s="4"/>
    </row>
    <row r="35" spans="2:35" x14ac:dyDescent="0.4">
      <c r="B35" t="s">
        <v>80</v>
      </c>
      <c r="C35"/>
      <c r="D35" s="2" t="s">
        <v>24</v>
      </c>
      <c r="E35" s="61">
        <f>E12</f>
        <v>224.79999999999998</v>
      </c>
      <c r="F35" s="4">
        <f>$E$35*(F27-($O$12*$O$13/1000*365))</f>
        <v>33135.748396799994</v>
      </c>
      <c r="G35" s="4">
        <f>$E$35*(G27-($O$12*$O$13/1000*365))</f>
        <v>33052.909025807996</v>
      </c>
      <c r="H35" s="4">
        <f>$E$35*(H27-($O$12*$O$13/1000*365))</f>
        <v>32970.276753243474</v>
      </c>
      <c r="I35" s="4">
        <f>$E$35*(I27-($O$12*$O$13/1000*365))</f>
        <v>32887.851061360372</v>
      </c>
      <c r="J35" s="4">
        <f>$E$35*(J27-($O$12*$O$13/1000*365))</f>
        <v>32805.631433706971</v>
      </c>
      <c r="K35" s="4">
        <f>$E$35*(K27-($O$12*$O$13/1000*365))</f>
        <v>32723.617355122708</v>
      </c>
      <c r="L35" s="4">
        <f>$E$35*(L27-($O$12*$O$13/1000*365))</f>
        <v>32641.808311734898</v>
      </c>
      <c r="M35" s="4">
        <f>$E$35*(M27-($O$12*$O$13/1000*365))</f>
        <v>32560.203790955569</v>
      </c>
      <c r="N35" s="4">
        <f>$E$35*(N27-($O$12*$O$13/1000*365))</f>
        <v>32478.803281478184</v>
      </c>
      <c r="O35" s="4">
        <f>$E$35*(O27-($O$12*$O$13/1000*365))</f>
        <v>32397.60627327449</v>
      </c>
      <c r="P35" s="4">
        <f>$E$35*(P27-($O$12*$O$13/1000*365))</f>
        <v>32316.6122575913</v>
      </c>
      <c r="Q35" s="4">
        <f>$E$35*(Q27-($O$12*$O$13/1000*365))</f>
        <v>32235.820726947321</v>
      </c>
      <c r="R35" s="4">
        <f>$E$35*(R27-($O$12*$O$13/1000*365))</f>
        <v>32155.231175129957</v>
      </c>
      <c r="S35" s="4">
        <f>$E$35*(S27-($O$12*$O$13/1000*365))</f>
        <v>32074.843097192137</v>
      </c>
      <c r="T35" s="4">
        <f>$E$35*(T27-($O$12*$O$13/1000*365))</f>
        <v>31994.655989449155</v>
      </c>
      <c r="U35" s="4">
        <f>$E$35*(U27-($O$12*$O$13/1000*365))</f>
        <v>31914.669349475535</v>
      </c>
      <c r="V35" s="4">
        <f>$E$35*(V27-($O$12*$O$13/1000*365))</f>
        <v>31834.88267610185</v>
      </c>
      <c r="W35" s="4">
        <f>$E$35*(W27-($O$12*$O$13/1000*365))</f>
        <v>31755.295469411591</v>
      </c>
      <c r="X35" s="4">
        <f>$E$35*(X27-($O$12*$O$13/1000*365))</f>
        <v>31675.907230738067</v>
      </c>
      <c r="Y35" s="4">
        <f>$E$35*(Y27-($O$12*$O$13/1000*365))</f>
        <v>31596.717462661221</v>
      </c>
      <c r="Z35" s="4">
        <f>$E$35*(Z27-($O$12*$O$13/1000*365))</f>
        <v>31517.725669004572</v>
      </c>
      <c r="AA35" s="4">
        <f>$E$35*(AA27-($O$12*$O$13/1000*365))</f>
        <v>31438.931354832061</v>
      </c>
      <c r="AB35" s="4">
        <f>$E$35*(AB27-($O$12*$O$13/1000*365))</f>
        <v>31360.33402644498</v>
      </c>
      <c r="AC35" s="4">
        <f>$E$35*(AC27-($O$12*$O$13/1000*365))</f>
        <v>31281.933191378874</v>
      </c>
      <c r="AD35" s="4">
        <f>$E$35*(AD27-($O$12*$O$13/1000*365))</f>
        <v>31203.728358400429</v>
      </c>
      <c r="AE35" s="13"/>
      <c r="AF35" s="13"/>
      <c r="AG35" s="13"/>
      <c r="AH35" s="13"/>
      <c r="AI35" s="13"/>
    </row>
    <row r="36" spans="2:35" ht="14.6" x14ac:dyDescent="0.4">
      <c r="B36" s="14" t="s">
        <v>38</v>
      </c>
      <c r="C36"/>
      <c r="E36" s="17"/>
      <c r="F36" s="80">
        <f>SUM(F32:F35)</f>
        <v>33135.748396799994</v>
      </c>
      <c r="G36" s="80">
        <f>SUM(G32:G35)</f>
        <v>33052.909025807996</v>
      </c>
      <c r="H36" s="80">
        <f>SUM(H32:H35)</f>
        <v>32970.276753243474</v>
      </c>
      <c r="I36" s="80">
        <f>SUM(I32:I35)</f>
        <v>32887.851061360372</v>
      </c>
      <c r="J36" s="80">
        <f>SUM(J32:J35)</f>
        <v>32805.631433706971</v>
      </c>
      <c r="K36" s="80">
        <f>SUM(K32:K35)</f>
        <v>32723.617355122708</v>
      </c>
      <c r="L36" s="80">
        <f>SUM(L32:L35)</f>
        <v>32641.808311734898</v>
      </c>
      <c r="M36" s="80">
        <f>SUM(M32:M35)</f>
        <v>32560.203790955569</v>
      </c>
      <c r="N36" s="80">
        <f>SUM(N32:N35)</f>
        <v>32478.803281478184</v>
      </c>
      <c r="O36" s="80">
        <f>SUM(O32:O35)</f>
        <v>32397.60627327449</v>
      </c>
      <c r="P36" s="80">
        <f>SUM(P32:P35)</f>
        <v>32316.6122575913</v>
      </c>
      <c r="Q36" s="80">
        <f>SUM(Q32:Q35)</f>
        <v>32235.820726947321</v>
      </c>
      <c r="R36" s="80">
        <f>SUM(R32:R35)</f>
        <v>32155.231175129957</v>
      </c>
      <c r="S36" s="80">
        <f>SUM(S32:S35)</f>
        <v>32074.843097192137</v>
      </c>
      <c r="T36" s="80">
        <f>SUM(T32:T35)</f>
        <v>31994.655989449155</v>
      </c>
      <c r="U36" s="80">
        <f>SUM(U32:U35)</f>
        <v>31914.669349475535</v>
      </c>
      <c r="V36" s="80">
        <f>SUM(V32:V35)</f>
        <v>31834.88267610185</v>
      </c>
      <c r="W36" s="80">
        <f>SUM(W32:W35)</f>
        <v>31755.295469411591</v>
      </c>
      <c r="X36" s="80">
        <f>SUM(X32:X35)</f>
        <v>31675.907230738067</v>
      </c>
      <c r="Y36" s="80">
        <f>SUM(Y32:Y35)</f>
        <v>31596.717462661221</v>
      </c>
      <c r="Z36" s="80">
        <f>SUM(Z32:Z35)</f>
        <v>31517.725669004572</v>
      </c>
      <c r="AA36" s="80">
        <f>SUM(AA32:AA35)</f>
        <v>31438.931354832061</v>
      </c>
      <c r="AB36" s="80">
        <f>SUM(AB32:AB35)</f>
        <v>31360.33402644498</v>
      </c>
      <c r="AC36" s="80">
        <f>SUM(AC32:AC35)</f>
        <v>31281.933191378874</v>
      </c>
      <c r="AD36" s="80">
        <f>SUM(AD32:AD35)</f>
        <v>31203.728358400429</v>
      </c>
      <c r="AE36" s="4"/>
      <c r="AF36" s="4"/>
      <c r="AG36" s="4"/>
      <c r="AH36" s="4"/>
      <c r="AI36" s="4"/>
    </row>
    <row r="37" spans="2:35" x14ac:dyDescent="0.4">
      <c r="E37" s="2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</row>
    <row r="38" spans="2:35" x14ac:dyDescent="0.4">
      <c r="B38" t="s">
        <v>81</v>
      </c>
      <c r="D38" s="2" t="s">
        <v>82</v>
      </c>
      <c r="E38" s="2"/>
      <c r="F38" s="4">
        <f>-SUM($J$8:$J$9)*F25*F22</f>
        <v>-1999.8</v>
      </c>
      <c r="G38" s="4">
        <f>-SUM($J$8:$J$9)*G25*G22</f>
        <v>-2039.796</v>
      </c>
      <c r="H38" s="4">
        <f>-SUM($J$8:$J$9)*H25*H22</f>
        <v>-2080.5919199999998</v>
      </c>
      <c r="I38" s="4">
        <f>-SUM($J$8:$J$9)*I25*I22</f>
        <v>-2122.2037584</v>
      </c>
      <c r="J38" s="4">
        <f>-SUM($J$8:$J$9)*J25*J22</f>
        <v>-2164.6478335679999</v>
      </c>
      <c r="K38" s="4">
        <f>-SUM($J$8:$J$9)*K25*K22</f>
        <v>-2207.94079023936</v>
      </c>
      <c r="L38" s="4">
        <f>-SUM($J$8:$J$9)*L25*L22</f>
        <v>-2252.0996060441471</v>
      </c>
      <c r="M38" s="4">
        <f>-SUM($J$8:$J$9)*M25*M22</f>
        <v>-2297.1415981650298</v>
      </c>
      <c r="N38" s="4">
        <f>-SUM($J$8:$J$9)*N25*N22</f>
        <v>-2343.0844301283305</v>
      </c>
      <c r="O38" s="4">
        <f>-SUM($J$8:$J$9)*O25*O22</f>
        <v>-2389.9461187308971</v>
      </c>
      <c r="P38" s="4">
        <f>-SUM($J$8:$J$9)*P25*P22</f>
        <v>-2437.7450411055152</v>
      </c>
      <c r="Q38" s="4">
        <f>-SUM($J$8:$J$9)*Q25*Q22</f>
        <v>-2486.4999419276251</v>
      </c>
      <c r="R38" s="4">
        <f>-SUM($J$8:$J$9)*R25*R22</f>
        <v>-2536.2299407661781</v>
      </c>
      <c r="S38" s="4">
        <f>-SUM($J$8:$J$9)*S25*S22</f>
        <v>-2586.9545395815012</v>
      </c>
      <c r="T38" s="4">
        <f>-SUM($J$8:$J$9)*T25*T22</f>
        <v>-2638.6936303731318</v>
      </c>
      <c r="U38" s="4">
        <f>-SUM($J$8:$J$9)*U25*U22</f>
        <v>-2691.4675029805935</v>
      </c>
      <c r="V38" s="4">
        <f>-SUM($J$8:$J$9)*V25*V22</f>
        <v>-2745.2968530402059</v>
      </c>
      <c r="W38" s="4">
        <f>-SUM($J$8:$J$9)*W25*W22</f>
        <v>-2800.2027901010101</v>
      </c>
      <c r="X38" s="4">
        <f>-SUM($J$8:$J$9)*X25*X22</f>
        <v>-2856.2068459030302</v>
      </c>
      <c r="Y38" s="4">
        <f>-SUM($J$8:$J$9)*Y25*Y22</f>
        <v>-2913.3309828210904</v>
      </c>
      <c r="Z38" s="4">
        <f>-SUM($J$8:$J$9)*Z25*Z22</f>
        <v>-2971.5976024775127</v>
      </c>
      <c r="AA38" s="4">
        <f>-SUM($J$8:$J$9)*AA25*AA22</f>
        <v>-3031.0295545270628</v>
      </c>
      <c r="AB38" s="4">
        <f>-SUM($J$8:$J$9)*AB25*AB22</f>
        <v>-3091.6501456176043</v>
      </c>
      <c r="AC38" s="4">
        <f>-SUM($J$8:$J$9)*AC25*AC22</f>
        <v>-3153.4831485299555</v>
      </c>
      <c r="AD38" s="4">
        <f>-SUM($J$8:$J$9)*AD25*AD22</f>
        <v>-3216.552811500555</v>
      </c>
      <c r="AE38" s="4"/>
      <c r="AF38" s="4"/>
      <c r="AG38" s="4"/>
      <c r="AH38" s="4"/>
      <c r="AI38" s="4"/>
    </row>
    <row r="39" spans="2:35" x14ac:dyDescent="0.4">
      <c r="B39" t="s">
        <v>83</v>
      </c>
      <c r="D39" s="2" t="s">
        <v>84</v>
      </c>
      <c r="E39" s="2"/>
      <c r="F39" s="4">
        <f>-($O$16)*F25*F22</f>
        <v>0</v>
      </c>
      <c r="G39" s="4">
        <f>-($O$16)*G25*G22</f>
        <v>0</v>
      </c>
      <c r="H39" s="4">
        <f>-($O$16)*H25*H22</f>
        <v>0</v>
      </c>
      <c r="I39" s="4">
        <f>-($O$16)*I25*I22</f>
        <v>0</v>
      </c>
      <c r="J39" s="4">
        <f>-($O$16)*J25*J22</f>
        <v>0</v>
      </c>
      <c r="K39" s="4">
        <f>-($O$16)*K25*K22</f>
        <v>0</v>
      </c>
      <c r="L39" s="4">
        <f>-($O$16)*L25*L22</f>
        <v>0</v>
      </c>
      <c r="M39" s="4">
        <f>-($O$16)*M25*M22</f>
        <v>0</v>
      </c>
      <c r="N39" s="4">
        <f>-($O$16)*N25*N22</f>
        <v>0</v>
      </c>
      <c r="O39" s="4">
        <f>-($O$16)*O25*O22</f>
        <v>0</v>
      </c>
      <c r="P39" s="4">
        <f>-($O$16)*P25*P22</f>
        <v>0</v>
      </c>
      <c r="Q39" s="4">
        <f>-($O$16)*Q25*Q22</f>
        <v>0</v>
      </c>
      <c r="R39" s="4">
        <f>-($O$16)*R25*R22</f>
        <v>0</v>
      </c>
      <c r="S39" s="4">
        <f>-($O$16)*S25*S22</f>
        <v>0</v>
      </c>
      <c r="T39" s="4">
        <f>-($O$16)*T25*T22</f>
        <v>0</v>
      </c>
      <c r="U39" s="4">
        <f>-($O$16)*U25*U22</f>
        <v>0</v>
      </c>
      <c r="V39" s="4">
        <f>-($O$16)*V25*V22</f>
        <v>0</v>
      </c>
      <c r="W39" s="4">
        <f>-($O$16)*W25*W22</f>
        <v>0</v>
      </c>
      <c r="X39" s="4">
        <f>-($O$16)*X25*X22</f>
        <v>0</v>
      </c>
      <c r="Y39" s="4">
        <f>-($O$16)*Y25*Y22</f>
        <v>0</v>
      </c>
      <c r="Z39" s="4">
        <f>-($O$16)*Z25*Z22</f>
        <v>0</v>
      </c>
      <c r="AA39" s="4">
        <f>-($O$16)*AA25*AA22</f>
        <v>0</v>
      </c>
      <c r="AB39" s="4">
        <f>-($O$16)*AB25*AB22</f>
        <v>0</v>
      </c>
      <c r="AC39" s="4">
        <f>-($O$16)*AC25*AC22</f>
        <v>0</v>
      </c>
      <c r="AD39" s="4">
        <f>-($O$16)*AD25*AD22</f>
        <v>0</v>
      </c>
      <c r="AE39" s="13"/>
      <c r="AF39" s="13"/>
      <c r="AG39" s="13"/>
      <c r="AH39" s="13"/>
      <c r="AI39" s="13"/>
    </row>
    <row r="40" spans="2:35" ht="14.6" x14ac:dyDescent="0.4">
      <c r="B40" s="14" t="s">
        <v>39</v>
      </c>
      <c r="C40" s="33"/>
      <c r="D40" s="33"/>
      <c r="E40" s="43"/>
      <c r="F40" s="81">
        <f>SUM(F36:F39)</f>
        <v>31135.948396799995</v>
      </c>
      <c r="G40" s="81">
        <f>SUM(G36:G39)</f>
        <v>31013.113025807997</v>
      </c>
      <c r="H40" s="81">
        <f>SUM(H36:H39)</f>
        <v>30889.684833243475</v>
      </c>
      <c r="I40" s="81">
        <f>SUM(I36:I39)</f>
        <v>30765.647302960373</v>
      </c>
      <c r="J40" s="81">
        <f>SUM(J36:J39)</f>
        <v>30640.98360013897</v>
      </c>
      <c r="K40" s="81">
        <f>SUM(K36:K39)</f>
        <v>30515.676564883346</v>
      </c>
      <c r="L40" s="81">
        <f>SUM(L36:L39)</f>
        <v>30389.708705690751</v>
      </c>
      <c r="M40" s="81">
        <f>SUM(M36:M39)</f>
        <v>30263.062192790538</v>
      </c>
      <c r="N40" s="81">
        <f>SUM(N36:N39)</f>
        <v>30135.718851349855</v>
      </c>
      <c r="O40" s="81">
        <f>SUM(O36:O39)</f>
        <v>30007.660154543591</v>
      </c>
      <c r="P40" s="81">
        <f>SUM(P36:P39)</f>
        <v>29878.867216485785</v>
      </c>
      <c r="Q40" s="81">
        <f>SUM(Q36:Q39)</f>
        <v>29749.320785019696</v>
      </c>
      <c r="R40" s="81">
        <f>SUM(R36:R39)</f>
        <v>29619.001234363779</v>
      </c>
      <c r="S40" s="81">
        <f>SUM(S36:S39)</f>
        <v>29487.888557610637</v>
      </c>
      <c r="T40" s="81">
        <f>SUM(T36:T39)</f>
        <v>29355.962359076024</v>
      </c>
      <c r="U40" s="81">
        <f>SUM(U36:U39)</f>
        <v>29223.20184649494</v>
      </c>
      <c r="V40" s="81">
        <f>SUM(V36:V39)</f>
        <v>29089.585823061643</v>
      </c>
      <c r="W40" s="81">
        <f>SUM(W36:W39)</f>
        <v>28955.092679310579</v>
      </c>
      <c r="X40" s="81">
        <f>SUM(X36:X39)</f>
        <v>28819.700384835036</v>
      </c>
      <c r="Y40" s="81">
        <f>SUM(Y36:Y39)</f>
        <v>28683.38647984013</v>
      </c>
      <c r="Z40" s="81">
        <f>SUM(Z36:Z39)</f>
        <v>28546.128066527061</v>
      </c>
      <c r="AA40" s="81">
        <f>SUM(AA36:AA39)</f>
        <v>28407.901800304997</v>
      </c>
      <c r="AB40" s="81">
        <f>SUM(AB36:AB39)</f>
        <v>28268.683880827375</v>
      </c>
      <c r="AC40" s="81">
        <f>SUM(AC36:AC39)</f>
        <v>28128.450042848919</v>
      </c>
      <c r="AD40" s="81">
        <f>SUM(AD36:AD39)</f>
        <v>27987.175546899874</v>
      </c>
      <c r="AE40" s="81"/>
      <c r="AF40" s="38"/>
      <c r="AG40" s="38"/>
      <c r="AH40" s="38"/>
      <c r="AI40" s="38"/>
    </row>
    <row r="41" spans="2:35" ht="14.6" x14ac:dyDescent="0.4">
      <c r="B41" s="14"/>
      <c r="C41" s="33"/>
      <c r="D41" s="33"/>
      <c r="E41" s="43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</row>
    <row r="42" spans="2:35" x14ac:dyDescent="0.4">
      <c r="B42" t="s">
        <v>40</v>
      </c>
      <c r="E42" s="10"/>
      <c r="F42" s="19">
        <f>+F64</f>
        <v>-76646.880000000005</v>
      </c>
      <c r="G42" s="19">
        <f>+G64</f>
        <v>-122635.00800000002</v>
      </c>
      <c r="H42" s="19">
        <f>+H64</f>
        <v>-73581.00480000001</v>
      </c>
      <c r="I42" s="19">
        <f>+I64</f>
        <v>-44148.602879999999</v>
      </c>
      <c r="J42" s="19">
        <f>+J64</f>
        <v>-44148.602879999999</v>
      </c>
      <c r="K42" s="19">
        <f>+K64</f>
        <v>-22074.301439999999</v>
      </c>
      <c r="L42" s="19">
        <f>+L64</f>
        <v>0</v>
      </c>
      <c r="M42" s="19">
        <f>+M64</f>
        <v>0</v>
      </c>
      <c r="N42" s="19">
        <f>+N64</f>
        <v>0</v>
      </c>
      <c r="O42" s="19">
        <f>+O64</f>
        <v>0</v>
      </c>
      <c r="P42" s="19">
        <f>+P64</f>
        <v>0</v>
      </c>
      <c r="Q42" s="19">
        <f>+Q64</f>
        <v>0</v>
      </c>
      <c r="R42" s="19">
        <f>+R64</f>
        <v>0</v>
      </c>
      <c r="S42" s="19">
        <f>+S64</f>
        <v>0</v>
      </c>
      <c r="T42" s="19">
        <f>+T64</f>
        <v>0</v>
      </c>
      <c r="U42" s="19">
        <f>+U64</f>
        <v>0</v>
      </c>
      <c r="V42" s="19">
        <f>+V64</f>
        <v>0</v>
      </c>
      <c r="W42" s="19">
        <f>+W64</f>
        <v>0</v>
      </c>
      <c r="X42" s="19">
        <f>+X64</f>
        <v>0</v>
      </c>
      <c r="Y42" s="19">
        <f>+Y64</f>
        <v>0</v>
      </c>
      <c r="Z42" s="19">
        <f>+Z64</f>
        <v>0</v>
      </c>
      <c r="AA42" s="19">
        <f>+AA64</f>
        <v>0</v>
      </c>
      <c r="AB42" s="19">
        <f>+AB64</f>
        <v>0</v>
      </c>
      <c r="AC42" s="19">
        <f>+AC64</f>
        <v>0</v>
      </c>
      <c r="AD42" s="19">
        <f>+AD64</f>
        <v>0</v>
      </c>
      <c r="AE42" s="19"/>
      <c r="AF42" s="19"/>
      <c r="AG42" s="19"/>
      <c r="AH42" s="19"/>
      <c r="AI42" s="19"/>
    </row>
    <row r="43" spans="2:35" ht="14.6" x14ac:dyDescent="0.4">
      <c r="B43" s="14" t="s">
        <v>41</v>
      </c>
      <c r="C43" s="33"/>
      <c r="D43" s="33"/>
      <c r="E43" s="33"/>
      <c r="F43" s="42">
        <f>SUM(F40:F42)</f>
        <v>-45510.931603200006</v>
      </c>
      <c r="G43" s="42">
        <f>SUM(G40:G42)</f>
        <v>-91621.894974192022</v>
      </c>
      <c r="H43" s="42">
        <f>SUM(H40:H42)</f>
        <v>-42691.319966756535</v>
      </c>
      <c r="I43" s="42">
        <f>SUM(I40:I42)</f>
        <v>-13382.955577039625</v>
      </c>
      <c r="J43" s="42">
        <f>SUM(J40:J42)</f>
        <v>-13507.619279861028</v>
      </c>
      <c r="K43" s="42">
        <f>SUM(K40:K42)</f>
        <v>8441.3751248833469</v>
      </c>
      <c r="L43" s="42">
        <f>SUM(L40:L42)</f>
        <v>30389.708705690751</v>
      </c>
      <c r="M43" s="42">
        <f>SUM(M40:M42)</f>
        <v>30263.062192790538</v>
      </c>
      <c r="N43" s="42">
        <f>SUM(N40:N42)</f>
        <v>30135.718851349855</v>
      </c>
      <c r="O43" s="42">
        <f>SUM(O40:O42)</f>
        <v>30007.660154543591</v>
      </c>
      <c r="P43" s="42">
        <f>SUM(P40:P42)</f>
        <v>29878.867216485785</v>
      </c>
      <c r="Q43" s="42">
        <f>SUM(Q40:Q42)</f>
        <v>29749.320785019696</v>
      </c>
      <c r="R43" s="42">
        <f>SUM(R40:R42)</f>
        <v>29619.001234363779</v>
      </c>
      <c r="S43" s="42">
        <f>SUM(S40:S42)</f>
        <v>29487.888557610637</v>
      </c>
      <c r="T43" s="42">
        <f>SUM(T40:T42)</f>
        <v>29355.962359076024</v>
      </c>
      <c r="U43" s="42">
        <f>SUM(U40:U42)</f>
        <v>29223.20184649494</v>
      </c>
      <c r="V43" s="42">
        <f>SUM(V40:V42)</f>
        <v>29089.585823061643</v>
      </c>
      <c r="W43" s="42">
        <f>SUM(W40:W42)</f>
        <v>28955.092679310579</v>
      </c>
      <c r="X43" s="42">
        <f>SUM(X40:X42)</f>
        <v>28819.700384835036</v>
      </c>
      <c r="Y43" s="42">
        <f>SUM(Y40:Y42)</f>
        <v>28683.38647984013</v>
      </c>
      <c r="Z43" s="42">
        <f>SUM(Z40:Z42)</f>
        <v>28546.128066527061</v>
      </c>
      <c r="AA43" s="42">
        <f>SUM(AA40:AA42)</f>
        <v>28407.901800304997</v>
      </c>
      <c r="AB43" s="42">
        <f>SUM(AB40:AB42)</f>
        <v>28268.683880827375</v>
      </c>
      <c r="AC43" s="42">
        <f>SUM(AC40:AC42)</f>
        <v>28128.450042848919</v>
      </c>
      <c r="AD43" s="42">
        <f>SUM(AD40:AD42)</f>
        <v>27987.175546899874</v>
      </c>
      <c r="AE43" s="42"/>
      <c r="AF43" s="42"/>
      <c r="AG43" s="42"/>
      <c r="AH43" s="42"/>
      <c r="AI43" s="42"/>
    </row>
    <row r="44" spans="2:35" x14ac:dyDescent="0.4">
      <c r="E44" s="2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</row>
    <row r="45" spans="2:35" x14ac:dyDescent="0.4">
      <c r="B45" t="s">
        <v>42</v>
      </c>
      <c r="E45" s="47">
        <f>J16</f>
        <v>0.35</v>
      </c>
      <c r="F45" s="13">
        <f>-F43*$E$45</f>
        <v>15928.82606112</v>
      </c>
      <c r="G45" s="13">
        <f>-G43*$E$45</f>
        <v>32067.663240967206</v>
      </c>
      <c r="H45" s="13">
        <f>-H43*$E$45</f>
        <v>14941.961988364787</v>
      </c>
      <c r="I45" s="13">
        <f>-I43*$E$45</f>
        <v>4684.0344519638684</v>
      </c>
      <c r="J45" s="13">
        <f>-J43*$E$45</f>
        <v>4727.6667479513599</v>
      </c>
      <c r="K45" s="13">
        <f>-K43*$E$45</f>
        <v>-2954.481293709171</v>
      </c>
      <c r="L45" s="13">
        <f>-L43*$E$45</f>
        <v>-10636.398046991762</v>
      </c>
      <c r="M45" s="13">
        <f>-M43*$E$45</f>
        <v>-10592.071767476687</v>
      </c>
      <c r="N45" s="13">
        <f>-N43*$E$45</f>
        <v>-10547.501597972449</v>
      </c>
      <c r="O45" s="13">
        <f>-O43*$E$45</f>
        <v>-10502.681054090257</v>
      </c>
      <c r="P45" s="13">
        <f>-P43*$E$45</f>
        <v>-10457.603525770024</v>
      </c>
      <c r="Q45" s="13">
        <f>-Q43*$E$45</f>
        <v>-10412.262274756893</v>
      </c>
      <c r="R45" s="13">
        <f>-R43*$E$45</f>
        <v>-10366.650432027322</v>
      </c>
      <c r="S45" s="13">
        <f>-S43*$E$45</f>
        <v>-10320.760995163722</v>
      </c>
      <c r="T45" s="13">
        <f>-T43*$E$45</f>
        <v>-10274.586825676608</v>
      </c>
      <c r="U45" s="13">
        <f>-U43*$E$45</f>
        <v>-10228.120646273228</v>
      </c>
      <c r="V45" s="13">
        <f>-V43*$E$45</f>
        <v>-10181.355038071575</v>
      </c>
      <c r="W45" s="13">
        <f>-W43*$E$45</f>
        <v>-10134.282437758702</v>
      </c>
      <c r="X45" s="13">
        <f>-X43*$E$45</f>
        <v>-10086.895134692262</v>
      </c>
      <c r="Y45" s="13">
        <f>-Y43*$E$45</f>
        <v>-10039.185267944045</v>
      </c>
      <c r="Z45" s="13">
        <f>-Z43*$E$45</f>
        <v>-9991.1448232844705</v>
      </c>
      <c r="AA45" s="13">
        <f>-AA43*$E$45</f>
        <v>-9942.7656301067491</v>
      </c>
      <c r="AB45" s="13">
        <f>-AB43*$E$45</f>
        <v>-9894.0393582895813</v>
      </c>
      <c r="AC45" s="13">
        <f>-AC43*$E$45</f>
        <v>-9844.9575149971206</v>
      </c>
      <c r="AD45" s="13">
        <f>-AD43*$E$45</f>
        <v>-9795.5114414149557</v>
      </c>
      <c r="AE45" s="13"/>
      <c r="AF45" s="13"/>
      <c r="AG45" s="13"/>
      <c r="AH45" s="13"/>
      <c r="AI45" s="13"/>
    </row>
    <row r="46" spans="2:35" ht="14.6" x14ac:dyDescent="0.4">
      <c r="B46" s="14" t="s">
        <v>43</v>
      </c>
      <c r="C46" s="33"/>
      <c r="D46" s="33"/>
      <c r="E46" s="33"/>
      <c r="F46" s="38">
        <f>+F40+F45</f>
        <v>47064.774457919993</v>
      </c>
      <c r="G46" s="38">
        <f>+G40+G45</f>
        <v>63080.776266775203</v>
      </c>
      <c r="H46" s="38">
        <f>+H40+H45</f>
        <v>45831.646821608258</v>
      </c>
      <c r="I46" s="38">
        <f>+I40+I45</f>
        <v>35449.681754924241</v>
      </c>
      <c r="J46" s="38">
        <f>+J40+J45</f>
        <v>35368.650348090334</v>
      </c>
      <c r="K46" s="38">
        <f>+K40+K45</f>
        <v>27561.195271174176</v>
      </c>
      <c r="L46" s="38">
        <f>+L40+L45</f>
        <v>19753.310658698989</v>
      </c>
      <c r="M46" s="38">
        <f>+M40+M45</f>
        <v>19670.990425313852</v>
      </c>
      <c r="N46" s="38">
        <f>+N40+N45</f>
        <v>19588.217253377406</v>
      </c>
      <c r="O46" s="38">
        <f>+O40+O45</f>
        <v>19504.979100453333</v>
      </c>
      <c r="P46" s="38">
        <f>+P40+P45</f>
        <v>19421.263690715761</v>
      </c>
      <c r="Q46" s="38">
        <f>+Q40+Q45</f>
        <v>19337.058510262803</v>
      </c>
      <c r="R46" s="38">
        <f>+R40+R45</f>
        <v>19252.350802336456</v>
      </c>
      <c r="S46" s="38">
        <f>+S40+S45</f>
        <v>19167.127562446913</v>
      </c>
      <c r="T46" s="38">
        <f>+T40+T45</f>
        <v>19081.375533399416</v>
      </c>
      <c r="U46" s="38">
        <f>+U40+U45</f>
        <v>18995.081200221714</v>
      </c>
      <c r="V46" s="38">
        <f>+V40+V45</f>
        <v>18908.230784990068</v>
      </c>
      <c r="W46" s="38">
        <f>+W40+W45</f>
        <v>18820.810241551877</v>
      </c>
      <c r="X46" s="38">
        <f>+X40+X45</f>
        <v>18732.805250142774</v>
      </c>
      <c r="Y46" s="38">
        <f>+Y40+Y45</f>
        <v>18644.201211896085</v>
      </c>
      <c r="Z46" s="38">
        <f>+Z40+Z45</f>
        <v>18554.98324324259</v>
      </c>
      <c r="AA46" s="38">
        <f>+AA40+AA45</f>
        <v>18465.136170198246</v>
      </c>
      <c r="AB46" s="38">
        <f>+AB40+AB45</f>
        <v>18374.644522537794</v>
      </c>
      <c r="AC46" s="38">
        <f>+AC40+AC45</f>
        <v>18283.492527851799</v>
      </c>
      <c r="AD46" s="38">
        <f>+AD40+AD45</f>
        <v>18191.664105484917</v>
      </c>
      <c r="AE46" s="38"/>
      <c r="AF46" s="38"/>
      <c r="AG46" s="38"/>
      <c r="AH46" s="38"/>
      <c r="AI46" s="38"/>
    </row>
    <row r="47" spans="2:35" x14ac:dyDescent="0.4">
      <c r="E47" s="6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</row>
    <row r="48" spans="2:35" ht="14.6" x14ac:dyDescent="0.4">
      <c r="B48" s="23" t="s">
        <v>3</v>
      </c>
      <c r="C48" s="24"/>
      <c r="D48" s="24"/>
      <c r="E48" s="24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</row>
    <row r="49" spans="2:35" x14ac:dyDescent="0.4">
      <c r="E49" s="6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</row>
    <row r="50" spans="2:35" ht="14.6" x14ac:dyDescent="0.4">
      <c r="B50" s="14" t="s">
        <v>44</v>
      </c>
      <c r="E50" s="10">
        <f>-(J7+O15)</f>
        <v>-450864.00000000006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</row>
    <row r="51" spans="2:35" x14ac:dyDescent="0.4">
      <c r="B51" t="s">
        <v>45</v>
      </c>
      <c r="E51" s="10"/>
      <c r="F51" s="4">
        <f>+E50*-$J$14*$J$15</f>
        <v>135259.20000000001</v>
      </c>
    </row>
    <row r="52" spans="2:35" x14ac:dyDescent="0.4">
      <c r="B52" t="s">
        <v>43</v>
      </c>
      <c r="E52" s="11"/>
      <c r="F52" s="19">
        <f>+F46</f>
        <v>47064.774457919993</v>
      </c>
      <c r="G52" s="19">
        <f>+G46</f>
        <v>63080.776266775203</v>
      </c>
      <c r="H52" s="19">
        <f>+H46</f>
        <v>45831.646821608258</v>
      </c>
      <c r="I52" s="19">
        <f>+I46</f>
        <v>35449.681754924241</v>
      </c>
      <c r="J52" s="19">
        <f>+J46</f>
        <v>35368.650348090334</v>
      </c>
      <c r="K52" s="19">
        <f>+K46</f>
        <v>27561.195271174176</v>
      </c>
      <c r="L52" s="19">
        <f>+L46</f>
        <v>19753.310658698989</v>
      </c>
      <c r="M52" s="19">
        <f>+M46</f>
        <v>19670.990425313852</v>
      </c>
      <c r="N52" s="19">
        <f>+N46</f>
        <v>19588.217253377406</v>
      </c>
      <c r="O52" s="19">
        <f>+O46</f>
        <v>19504.979100453333</v>
      </c>
      <c r="P52" s="19">
        <f>+P46</f>
        <v>19421.263690715761</v>
      </c>
      <c r="Q52" s="19">
        <f>+Q46</f>
        <v>19337.058510262803</v>
      </c>
      <c r="R52" s="19">
        <f>+R46</f>
        <v>19252.350802336456</v>
      </c>
      <c r="S52" s="19">
        <f>+S46</f>
        <v>19167.127562446913</v>
      </c>
      <c r="T52" s="19">
        <f>+T46</f>
        <v>19081.375533399416</v>
      </c>
      <c r="U52" s="19">
        <f>+U46</f>
        <v>18995.081200221714</v>
      </c>
      <c r="V52" s="19">
        <f>+V46</f>
        <v>18908.230784990068</v>
      </c>
      <c r="W52" s="19">
        <f>+W46</f>
        <v>18820.810241551877</v>
      </c>
      <c r="X52" s="19">
        <f>+X46</f>
        <v>18732.805250142774</v>
      </c>
      <c r="Y52" s="19">
        <f>+Y46</f>
        <v>18644.201211896085</v>
      </c>
      <c r="Z52" s="19">
        <f>+Z46</f>
        <v>18554.98324324259</v>
      </c>
      <c r="AA52" s="19">
        <f>+AA46</f>
        <v>18465.136170198246</v>
      </c>
      <c r="AB52" s="19">
        <f>+AB46</f>
        <v>18374.644522537794</v>
      </c>
      <c r="AC52" s="19">
        <f>+AC46</f>
        <v>18283.492527851799</v>
      </c>
      <c r="AD52" s="19">
        <f>+AD46</f>
        <v>18191.664105484917</v>
      </c>
      <c r="AE52" s="19"/>
      <c r="AF52" s="19"/>
      <c r="AG52" s="19"/>
      <c r="AH52" s="19"/>
      <c r="AI52" s="19"/>
    </row>
    <row r="53" spans="2:35" ht="14.6" x14ac:dyDescent="0.4">
      <c r="B53" s="14" t="s">
        <v>46</v>
      </c>
      <c r="C53" s="33"/>
      <c r="D53" s="33"/>
      <c r="E53" s="42">
        <f>SUM(E50:E52)</f>
        <v>-450864.00000000006</v>
      </c>
      <c r="F53" s="38">
        <f>SUM(F50:F52)</f>
        <v>182323.97445792001</v>
      </c>
      <c r="G53" s="38">
        <f>SUM(G50:G52)</f>
        <v>63080.776266775203</v>
      </c>
      <c r="H53" s="38">
        <f>SUM(H50:H52)</f>
        <v>45831.646821608258</v>
      </c>
      <c r="I53" s="38">
        <f>SUM(I50:I52)</f>
        <v>35449.681754924241</v>
      </c>
      <c r="J53" s="38">
        <f>SUM(J50:J52)</f>
        <v>35368.650348090334</v>
      </c>
      <c r="K53" s="38">
        <f>SUM(K50:K52)</f>
        <v>27561.195271174176</v>
      </c>
      <c r="L53" s="38">
        <f>SUM(L50:L52)</f>
        <v>19753.310658698989</v>
      </c>
      <c r="M53" s="38">
        <f>SUM(M50:M52)</f>
        <v>19670.990425313852</v>
      </c>
      <c r="N53" s="38">
        <f>SUM(N50:N52)</f>
        <v>19588.217253377406</v>
      </c>
      <c r="O53" s="38">
        <f>SUM(O50:O52)</f>
        <v>19504.979100453333</v>
      </c>
      <c r="P53" s="38">
        <f>SUM(P50:P52)</f>
        <v>19421.263690715761</v>
      </c>
      <c r="Q53" s="38">
        <f>SUM(Q50:Q52)</f>
        <v>19337.058510262803</v>
      </c>
      <c r="R53" s="38">
        <f>SUM(R50:R52)</f>
        <v>19252.350802336456</v>
      </c>
      <c r="S53" s="38">
        <f>SUM(S50:S52)</f>
        <v>19167.127562446913</v>
      </c>
      <c r="T53" s="38">
        <f>SUM(T50:T52)</f>
        <v>19081.375533399416</v>
      </c>
      <c r="U53" s="38">
        <f>SUM(U50:U52)</f>
        <v>18995.081200221714</v>
      </c>
      <c r="V53" s="38">
        <f>SUM(V50:V52)</f>
        <v>18908.230784990068</v>
      </c>
      <c r="W53" s="38">
        <f>SUM(W50:W52)</f>
        <v>18820.810241551877</v>
      </c>
      <c r="X53" s="38">
        <f>SUM(X50:X52)</f>
        <v>18732.805250142774</v>
      </c>
      <c r="Y53" s="38">
        <f>SUM(Y50:Y52)</f>
        <v>18644.201211896085</v>
      </c>
      <c r="Z53" s="38">
        <f>SUM(Z50:Z52)</f>
        <v>18554.98324324259</v>
      </c>
      <c r="AA53" s="38">
        <f>SUM(AA50:AA52)</f>
        <v>18465.136170198246</v>
      </c>
      <c r="AB53" s="38">
        <f>SUM(AB50:AB52)</f>
        <v>18374.644522537794</v>
      </c>
      <c r="AC53" s="38">
        <f>SUM(AC50:AC52)</f>
        <v>18283.492527851799</v>
      </c>
      <c r="AD53" s="38">
        <f>SUM(AD50:AD52)</f>
        <v>18191.664105484917</v>
      </c>
      <c r="AE53" s="38"/>
      <c r="AF53" s="38"/>
      <c r="AG53" s="38"/>
      <c r="AH53" s="38"/>
      <c r="AI53" s="38"/>
    </row>
    <row r="54" spans="2:35" ht="14.6" x14ac:dyDescent="0.4">
      <c r="B54" s="48" t="s">
        <v>47</v>
      </c>
      <c r="C54" s="49"/>
      <c r="D54" s="49"/>
      <c r="E54" s="58"/>
      <c r="F54" s="50">
        <f>+(SUM($E$53:F53)&lt;0)*1</f>
        <v>1</v>
      </c>
      <c r="G54" s="50">
        <f>+(SUM($E$53:G53)&lt;0)*1</f>
        <v>1</v>
      </c>
      <c r="H54" s="50">
        <f>+(SUM($E$53:H53)&lt;0)*1</f>
        <v>1</v>
      </c>
      <c r="I54" s="50">
        <f>+(SUM($E$53:I53)&lt;0)*1</f>
        <v>1</v>
      </c>
      <c r="J54" s="50">
        <f>+(SUM($E$53:J53)&lt;0)*1</f>
        <v>1</v>
      </c>
      <c r="K54" s="50">
        <f>+(SUM($E$53:K53)&lt;0)*1</f>
        <v>1</v>
      </c>
      <c r="L54" s="50">
        <f>+(SUM($E$53:L53)&lt;0)*1</f>
        <v>1</v>
      </c>
      <c r="M54" s="50">
        <f>+(SUM($E$53:M53)&lt;0)*1</f>
        <v>1</v>
      </c>
      <c r="N54" s="50">
        <f>+(SUM($E$53:N53)&lt;0)*1</f>
        <v>1</v>
      </c>
      <c r="O54" s="50">
        <f>+(SUM($E$53:O53)&lt;0)*1</f>
        <v>0</v>
      </c>
      <c r="P54" s="50">
        <f>+(SUM($E$53:P53)&lt;0)*1</f>
        <v>0</v>
      </c>
      <c r="Q54" s="50">
        <f>+(SUM($E$53:Q53)&lt;0)*1</f>
        <v>0</v>
      </c>
      <c r="R54" s="50">
        <f>+(SUM($E$53:R53)&lt;0)*1</f>
        <v>0</v>
      </c>
      <c r="S54" s="50">
        <f>+(SUM($E$53:S53)&lt;0)*1</f>
        <v>0</v>
      </c>
      <c r="T54" s="50">
        <f>+(SUM($E$53:T53)&lt;0)*1</f>
        <v>0</v>
      </c>
      <c r="U54" s="50">
        <f>+(SUM($E$53:U53)&lt;0)*1</f>
        <v>0</v>
      </c>
      <c r="V54" s="50">
        <f>+(SUM($E$53:V53)&lt;0)*1</f>
        <v>0</v>
      </c>
      <c r="W54" s="50">
        <f>+(SUM($E$53:W53)&lt;0)*1</f>
        <v>0</v>
      </c>
      <c r="X54" s="50">
        <f>+(SUM($E$53:X53)&lt;0)*1</f>
        <v>0</v>
      </c>
      <c r="Y54" s="50">
        <f>+(SUM($E$53:Y53)&lt;0)*1</f>
        <v>0</v>
      </c>
      <c r="Z54" s="50">
        <f>+(SUM($E$53:Z53)&lt;0)*1</f>
        <v>0</v>
      </c>
      <c r="AA54" s="50">
        <f>+(SUM($E$53:AA53)&lt;0)*1</f>
        <v>0</v>
      </c>
      <c r="AB54" s="50">
        <f>+(SUM($E$53:AB53)&lt;0)*1</f>
        <v>0</v>
      </c>
      <c r="AC54" s="50">
        <f>+(SUM($E$53:AC53)&lt;0)*1</f>
        <v>0</v>
      </c>
      <c r="AD54" s="50">
        <f>+(SUM($E$53:AD53)&lt;0)*1</f>
        <v>0</v>
      </c>
      <c r="AE54" s="50"/>
      <c r="AF54" s="50"/>
      <c r="AG54" s="50"/>
      <c r="AH54" s="50"/>
      <c r="AI54" s="50"/>
    </row>
    <row r="55" spans="2:35" ht="14.6" x14ac:dyDescent="0.4">
      <c r="B55" s="14"/>
      <c r="C55" s="33"/>
      <c r="D55" s="33"/>
      <c r="E55" s="42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</row>
    <row r="56" spans="2:35" ht="14.6" x14ac:dyDescent="0.4">
      <c r="B56" s="51" t="s">
        <v>48</v>
      </c>
      <c r="C56" s="52"/>
      <c r="D56" s="52"/>
      <c r="E56" s="53">
        <f>+IRR(E53:AI53)</f>
        <v>7.6317912434864965E-2</v>
      </c>
    </row>
    <row r="57" spans="2:35" ht="14.6" x14ac:dyDescent="0.4">
      <c r="B57" s="57"/>
      <c r="C57" s="33"/>
      <c r="D57" s="33"/>
      <c r="E57" s="59"/>
    </row>
    <row r="58" spans="2:35" ht="14.6" x14ac:dyDescent="0.4">
      <c r="B58" s="54" t="s">
        <v>16</v>
      </c>
      <c r="C58" s="55"/>
      <c r="D58" s="55"/>
      <c r="E58" s="56">
        <f>+SUM(F54:AI54)+1</f>
        <v>10</v>
      </c>
    </row>
    <row r="59" spans="2:35" x14ac:dyDescent="0.4">
      <c r="E59" s="10"/>
    </row>
    <row r="60" spans="2:35" ht="14.6" x14ac:dyDescent="0.4">
      <c r="B60" s="23" t="s">
        <v>40</v>
      </c>
      <c r="C60" s="24"/>
      <c r="D60" s="24"/>
      <c r="E60" s="24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</row>
    <row r="61" spans="2:35" x14ac:dyDescent="0.4">
      <c r="E61" s="10"/>
    </row>
    <row r="62" spans="2:35" ht="14.6" x14ac:dyDescent="0.4">
      <c r="B62" s="32" t="s">
        <v>49</v>
      </c>
      <c r="C62" s="21"/>
      <c r="D62" s="21"/>
      <c r="E62" s="11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</row>
    <row r="63" spans="2:35" x14ac:dyDescent="0.4">
      <c r="B63" t="s">
        <v>50</v>
      </c>
      <c r="E63" s="10"/>
      <c r="F63" s="4">
        <f>E65</f>
        <v>383234.4</v>
      </c>
      <c r="G63" s="4">
        <f>+F65</f>
        <v>306587.52000000002</v>
      </c>
      <c r="H63" s="4">
        <f>+G65</f>
        <v>183952.51199999999</v>
      </c>
      <c r="I63" s="4">
        <f>+H65</f>
        <v>110371.50719999998</v>
      </c>
      <c r="J63" s="4">
        <f>+I65</f>
        <v>66222.904319999972</v>
      </c>
      <c r="K63" s="4">
        <f>+J65</f>
        <v>22074.301439999974</v>
      </c>
      <c r="L63" s="4">
        <f>+K65</f>
        <v>0</v>
      </c>
      <c r="M63" s="4">
        <f>+L65</f>
        <v>0</v>
      </c>
      <c r="N63" s="4">
        <f>+M65</f>
        <v>0</v>
      </c>
      <c r="O63" s="4">
        <f>+N65</f>
        <v>0</v>
      </c>
      <c r="P63" s="4">
        <f>+O65</f>
        <v>0</v>
      </c>
      <c r="Q63" s="4">
        <f>+P65</f>
        <v>0</v>
      </c>
      <c r="R63" s="4">
        <f>+Q65</f>
        <v>0</v>
      </c>
      <c r="S63" s="4">
        <f>+R65</f>
        <v>0</v>
      </c>
      <c r="T63" s="4">
        <f>+S65</f>
        <v>0</v>
      </c>
      <c r="U63" s="4">
        <f>+T65</f>
        <v>0</v>
      </c>
      <c r="V63" s="4">
        <f>+U65</f>
        <v>0</v>
      </c>
      <c r="W63" s="4">
        <f>+V65</f>
        <v>0</v>
      </c>
      <c r="X63" s="4">
        <f>+W65</f>
        <v>0</v>
      </c>
      <c r="Y63" s="4">
        <f>+X65</f>
        <v>0</v>
      </c>
      <c r="Z63" s="4">
        <f>+Y65</f>
        <v>0</v>
      </c>
      <c r="AA63" s="4">
        <f>+Z65</f>
        <v>0</v>
      </c>
      <c r="AB63" s="4">
        <f>+AA65</f>
        <v>0</v>
      </c>
      <c r="AC63" s="4">
        <f>+AB65</f>
        <v>0</v>
      </c>
      <c r="AD63" s="4">
        <f>+AC65</f>
        <v>0</v>
      </c>
      <c r="AE63" s="4"/>
      <c r="AF63" s="4"/>
      <c r="AG63" s="4"/>
      <c r="AH63" s="4"/>
      <c r="AI63" s="4"/>
    </row>
    <row r="64" spans="2:35" x14ac:dyDescent="0.4">
      <c r="B64" t="s">
        <v>40</v>
      </c>
      <c r="E64" s="11"/>
      <c r="F64" s="13">
        <f>-F69</f>
        <v>-76646.880000000005</v>
      </c>
      <c r="G64" s="13">
        <f>-G69</f>
        <v>-122635.00800000002</v>
      </c>
      <c r="H64" s="13">
        <f>-H69</f>
        <v>-73581.00480000001</v>
      </c>
      <c r="I64" s="13">
        <f>-I69</f>
        <v>-44148.602879999999</v>
      </c>
      <c r="J64" s="13">
        <f>-J69</f>
        <v>-44148.602879999999</v>
      </c>
      <c r="K64" s="13">
        <f>-K69</f>
        <v>-22074.301439999999</v>
      </c>
      <c r="L64" s="13">
        <f>-L69</f>
        <v>0</v>
      </c>
      <c r="M64" s="13">
        <f>-M69</f>
        <v>0</v>
      </c>
      <c r="N64" s="13">
        <f>-N69</f>
        <v>0</v>
      </c>
      <c r="O64" s="13">
        <f>-O69</f>
        <v>0</v>
      </c>
      <c r="P64" s="13">
        <f>-P69</f>
        <v>0</v>
      </c>
      <c r="Q64" s="13">
        <f>-Q69</f>
        <v>0</v>
      </c>
      <c r="R64" s="13">
        <f>-R69</f>
        <v>0</v>
      </c>
      <c r="S64" s="13">
        <f>-S69</f>
        <v>0</v>
      </c>
      <c r="T64" s="13">
        <f>-T69</f>
        <v>0</v>
      </c>
      <c r="U64" s="13">
        <f>-U69</f>
        <v>0</v>
      </c>
      <c r="V64" s="13">
        <f>-V69</f>
        <v>0</v>
      </c>
      <c r="W64" s="13">
        <f>-W69</f>
        <v>0</v>
      </c>
      <c r="X64" s="13">
        <f>-X69</f>
        <v>0</v>
      </c>
      <c r="Y64" s="13">
        <f>-Y69</f>
        <v>0</v>
      </c>
      <c r="Z64" s="13">
        <f>-Z69</f>
        <v>0</v>
      </c>
      <c r="AA64" s="13">
        <f>-AA69</f>
        <v>0</v>
      </c>
      <c r="AB64" s="13">
        <f>-AB69</f>
        <v>0</v>
      </c>
      <c r="AC64" s="13">
        <f>-AC69</f>
        <v>0</v>
      </c>
      <c r="AD64" s="13">
        <f>-AD69</f>
        <v>0</v>
      </c>
      <c r="AE64" s="13"/>
      <c r="AF64" s="13"/>
      <c r="AG64" s="13"/>
      <c r="AH64" s="13"/>
      <c r="AI64" s="13"/>
    </row>
    <row r="65" spans="2:35" x14ac:dyDescent="0.4">
      <c r="B65" t="s">
        <v>51</v>
      </c>
      <c r="E65" s="10">
        <f>-E50-F51*50%</f>
        <v>383234.4</v>
      </c>
      <c r="F65" s="4">
        <f>SUM(F63:F64)</f>
        <v>306587.52000000002</v>
      </c>
      <c r="G65" s="4">
        <f>SUM(G63:G64)</f>
        <v>183952.51199999999</v>
      </c>
      <c r="H65" s="4">
        <f>SUM(H63:H64)</f>
        <v>110371.50719999998</v>
      </c>
      <c r="I65" s="4">
        <f>SUM(I63:I64)</f>
        <v>66222.904319999972</v>
      </c>
      <c r="J65" s="4">
        <f>SUM(J63:J64)</f>
        <v>22074.301439999974</v>
      </c>
      <c r="K65" s="4">
        <f>SUM(K63:K64)</f>
        <v>0</v>
      </c>
      <c r="L65" s="4">
        <f>SUM(L63:L64)</f>
        <v>0</v>
      </c>
      <c r="M65" s="4">
        <f>SUM(M63:M64)</f>
        <v>0</v>
      </c>
      <c r="N65" s="4">
        <f>SUM(N63:N64)</f>
        <v>0</v>
      </c>
      <c r="O65" s="4">
        <f>SUM(O63:O64)</f>
        <v>0</v>
      </c>
      <c r="P65" s="4">
        <f>SUM(P63:P64)</f>
        <v>0</v>
      </c>
      <c r="Q65" s="4">
        <f>SUM(Q63:Q64)</f>
        <v>0</v>
      </c>
      <c r="R65" s="4">
        <f>SUM(R63:R64)</f>
        <v>0</v>
      </c>
      <c r="S65" s="4">
        <f>SUM(S63:S64)</f>
        <v>0</v>
      </c>
      <c r="T65" s="4">
        <f>SUM(T63:T64)</f>
        <v>0</v>
      </c>
      <c r="U65" s="4">
        <f>SUM(U63:U64)</f>
        <v>0</v>
      </c>
      <c r="V65" s="4">
        <f>SUM(V63:V64)</f>
        <v>0</v>
      </c>
      <c r="W65" s="4">
        <f>SUM(W63:W64)</f>
        <v>0</v>
      </c>
      <c r="X65" s="4">
        <f>SUM(X63:X64)</f>
        <v>0</v>
      </c>
      <c r="Y65" s="4">
        <f>SUM(Y63:Y64)</f>
        <v>0</v>
      </c>
      <c r="Z65" s="4">
        <f>SUM(Z63:Z64)</f>
        <v>0</v>
      </c>
      <c r="AA65" s="4">
        <f>SUM(AA63:AA64)</f>
        <v>0</v>
      </c>
      <c r="AB65" s="4">
        <f>SUM(AB63:AB64)</f>
        <v>0</v>
      </c>
      <c r="AC65" s="4">
        <f>SUM(AC63:AC64)</f>
        <v>0</v>
      </c>
      <c r="AD65" s="4">
        <f>SUM(AD63:AD64)</f>
        <v>0</v>
      </c>
      <c r="AE65" s="4"/>
      <c r="AF65" s="4"/>
      <c r="AG65" s="4"/>
      <c r="AH65" s="4"/>
      <c r="AI65" s="4"/>
    </row>
    <row r="66" spans="2:35" x14ac:dyDescent="0.4">
      <c r="E66" s="10"/>
    </row>
    <row r="67" spans="2:35" ht="14.6" x14ac:dyDescent="0.4">
      <c r="B67" s="32" t="s">
        <v>52</v>
      </c>
      <c r="C67" s="21"/>
      <c r="D67" s="21"/>
      <c r="E67" s="11"/>
      <c r="F67" s="22"/>
      <c r="G67" s="22"/>
      <c r="H67" s="22"/>
      <c r="I67" s="22"/>
      <c r="J67" s="22"/>
      <c r="K67" s="22"/>
    </row>
    <row r="68" spans="2:35" ht="14.6" x14ac:dyDescent="0.4">
      <c r="B68" s="1" t="s">
        <v>53</v>
      </c>
      <c r="E68" s="10"/>
      <c r="F68" s="8">
        <v>0.2</v>
      </c>
      <c r="G68" s="8">
        <v>0.32</v>
      </c>
      <c r="H68" s="9">
        <v>0.192</v>
      </c>
      <c r="I68" s="9">
        <v>0.1152</v>
      </c>
      <c r="J68" s="9">
        <v>0.1152</v>
      </c>
      <c r="K68" s="9">
        <v>5.7599999999999998E-2</v>
      </c>
    </row>
    <row r="69" spans="2:35" x14ac:dyDescent="0.4">
      <c r="B69" t="s">
        <v>54</v>
      </c>
      <c r="E69" s="10"/>
      <c r="F69" s="7">
        <f>+$E$65*F68</f>
        <v>76646.880000000005</v>
      </c>
      <c r="G69" s="7">
        <f>+$E$65*G68</f>
        <v>122635.00800000002</v>
      </c>
      <c r="H69" s="7">
        <f>+$E$65*H68</f>
        <v>73581.00480000001</v>
      </c>
      <c r="I69" s="7">
        <f>+$E$65*I68</f>
        <v>44148.602879999999</v>
      </c>
      <c r="J69" s="7">
        <f>+$E$65*J68</f>
        <v>44148.602879999999</v>
      </c>
      <c r="K69" s="7">
        <f>+$E$65*K68</f>
        <v>22074.301439999999</v>
      </c>
    </row>
    <row r="70" spans="2:35" x14ac:dyDescent="0.4">
      <c r="E70" s="10"/>
    </row>
    <row r="72" spans="2:35" ht="14.6" x14ac:dyDescent="0.4">
      <c r="B72" s="14" t="s">
        <v>55</v>
      </c>
    </row>
    <row r="73" spans="2:35" x14ac:dyDescent="0.4">
      <c r="B73" t="s">
        <v>39</v>
      </c>
      <c r="F73" s="5">
        <f>F40</f>
        <v>31135.948396799995</v>
      </c>
      <c r="G73" s="5">
        <f>G40</f>
        <v>31013.113025807997</v>
      </c>
      <c r="H73" s="5">
        <f>H40</f>
        <v>30889.684833243475</v>
      </c>
      <c r="I73" s="5">
        <f>I40</f>
        <v>30765.647302960373</v>
      </c>
      <c r="J73" s="5">
        <f>J40</f>
        <v>30640.98360013897</v>
      </c>
      <c r="K73" s="5">
        <f>K40</f>
        <v>30515.676564883346</v>
      </c>
      <c r="L73" s="5">
        <f>L40</f>
        <v>30389.708705690751</v>
      </c>
      <c r="M73" s="5">
        <f>M40</f>
        <v>30263.062192790538</v>
      </c>
      <c r="N73" s="5">
        <f>N40</f>
        <v>30135.718851349855</v>
      </c>
      <c r="O73" s="5">
        <f>O40</f>
        <v>30007.660154543591</v>
      </c>
      <c r="P73" s="5">
        <f>P40</f>
        <v>29878.867216485785</v>
      </c>
      <c r="Q73" s="5">
        <f>Q40</f>
        <v>29749.320785019696</v>
      </c>
      <c r="R73" s="5">
        <f>R40</f>
        <v>29619.001234363779</v>
      </c>
      <c r="S73" s="5">
        <f>S40</f>
        <v>29487.888557610637</v>
      </c>
      <c r="T73" s="5">
        <f>T40</f>
        <v>29355.962359076024</v>
      </c>
      <c r="U73" s="5">
        <f>U40</f>
        <v>29223.20184649494</v>
      </c>
      <c r="V73" s="5">
        <f>V40</f>
        <v>29089.585823061643</v>
      </c>
      <c r="W73" s="5">
        <f>W40</f>
        <v>28955.092679310579</v>
      </c>
      <c r="X73" s="5">
        <f>X40</f>
        <v>28819.700384835036</v>
      </c>
      <c r="Y73" s="5">
        <f>Y40</f>
        <v>28683.38647984013</v>
      </c>
      <c r="Z73" s="5">
        <f>Z40</f>
        <v>28546.128066527061</v>
      </c>
      <c r="AA73" s="5">
        <f>AA40</f>
        <v>28407.901800304997</v>
      </c>
      <c r="AB73" s="5">
        <f>AB40</f>
        <v>28268.683880827375</v>
      </c>
      <c r="AC73" s="5">
        <f>AC40</f>
        <v>28128.450042848919</v>
      </c>
      <c r="AD73" s="5">
        <f>AD40</f>
        <v>27987.175546899874</v>
      </c>
    </row>
    <row r="74" spans="2:35" x14ac:dyDescent="0.4">
      <c r="B74" t="s">
        <v>56</v>
      </c>
      <c r="F74" s="5">
        <f>F42</f>
        <v>-76646.880000000005</v>
      </c>
      <c r="G74" s="5">
        <f>G42</f>
        <v>-122635.00800000002</v>
      </c>
      <c r="H74" s="5">
        <f>H42</f>
        <v>-73581.00480000001</v>
      </c>
      <c r="I74" s="5">
        <f>I42</f>
        <v>-44148.602879999999</v>
      </c>
      <c r="J74" s="5">
        <f>J42</f>
        <v>-44148.602879999999</v>
      </c>
      <c r="K74" s="5">
        <f>K42</f>
        <v>-22074.301439999999</v>
      </c>
      <c r="L74" s="5">
        <f>L42</f>
        <v>0</v>
      </c>
      <c r="M74" s="5">
        <f>M42</f>
        <v>0</v>
      </c>
      <c r="N74" s="5">
        <f>N42</f>
        <v>0</v>
      </c>
      <c r="O74" s="5">
        <f>O42</f>
        <v>0</v>
      </c>
      <c r="P74" s="5">
        <f>P42</f>
        <v>0</v>
      </c>
      <c r="Q74" s="5">
        <f>Q42</f>
        <v>0</v>
      </c>
      <c r="R74" s="5">
        <f>R42</f>
        <v>0</v>
      </c>
      <c r="S74" s="5">
        <f>S42</f>
        <v>0</v>
      </c>
      <c r="T74" s="5">
        <f>T42</f>
        <v>0</v>
      </c>
      <c r="U74" s="5">
        <f>U42</f>
        <v>0</v>
      </c>
      <c r="V74" s="5">
        <f>V42</f>
        <v>0</v>
      </c>
      <c r="W74" s="5">
        <f>W42</f>
        <v>0</v>
      </c>
      <c r="X74" s="5">
        <f>X42</f>
        <v>0</v>
      </c>
      <c r="Y74" s="5">
        <f>Y42</f>
        <v>0</v>
      </c>
    </row>
    <row r="75" spans="2:35" x14ac:dyDescent="0.4">
      <c r="B75" s="22" t="s">
        <v>57</v>
      </c>
      <c r="C75" s="21"/>
      <c r="D75" s="21"/>
      <c r="E75" s="22"/>
      <c r="F75" s="19">
        <f>F96</f>
        <v>-18936.288</v>
      </c>
      <c r="G75" s="19">
        <f>G96</f>
        <v>-18591.141614637538</v>
      </c>
      <c r="H75" s="19">
        <f>H96</f>
        <v>-18225.286446153325</v>
      </c>
      <c r="I75" s="19">
        <f>I96</f>
        <v>-17837.479967560059</v>
      </c>
      <c r="J75" s="19">
        <f>J96</f>
        <v>-17426.405100251199</v>
      </c>
      <c r="K75" s="19">
        <f>K96</f>
        <v>-16990.665740903805</v>
      </c>
      <c r="L75" s="19">
        <f>L96</f>
        <v>-16528.782019995568</v>
      </c>
      <c r="M75" s="19">
        <f>M96</f>
        <v>-16039.185275832835</v>
      </c>
      <c r="N75" s="19">
        <f>N96</f>
        <v>-15520.21272702034</v>
      </c>
      <c r="O75" s="19">
        <f>O96</f>
        <v>-14970.101825279095</v>
      </c>
      <c r="P75" s="19">
        <f>P96</f>
        <v>-14386.984269433373</v>
      </c>
      <c r="Q75" s="19">
        <f>Q96</f>
        <v>-13768.879660236911</v>
      </c>
      <c r="R75" s="19">
        <f>R96</f>
        <v>-13113.688774488659</v>
      </c>
      <c r="S75" s="19">
        <f>S96</f>
        <v>-12419.186435595513</v>
      </c>
      <c r="T75" s="19">
        <f>T96</f>
        <v>-11683.013956368779</v>
      </c>
      <c r="U75" s="19">
        <f>U96</f>
        <v>-10902.67112838844</v>
      </c>
      <c r="V75" s="19">
        <f>V96</f>
        <v>-10075.50773072928</v>
      </c>
      <c r="W75" s="19">
        <f>W96</f>
        <v>-9198.7145292105724</v>
      </c>
      <c r="X75" s="19">
        <f>X96</f>
        <v>-8269.313735600741</v>
      </c>
      <c r="Y75" s="19">
        <f>Y96</f>
        <v>-7284.1488943743198</v>
      </c>
      <c r="Z75" s="19">
        <f>Z96</f>
        <v>-6239.874162674314</v>
      </c>
      <c r="AA75" s="19">
        <f>AA96</f>
        <v>-5132.9429470723071</v>
      </c>
      <c r="AB75" s="19">
        <f>AB96</f>
        <v>-3959.5958585341809</v>
      </c>
      <c r="AC75" s="19">
        <f>AC96</f>
        <v>-2715.8479446837659</v>
      </c>
      <c r="AD75" s="19">
        <f>AD96</f>
        <v>-1397.4751560023265</v>
      </c>
    </row>
    <row r="76" spans="2:35" x14ac:dyDescent="0.4">
      <c r="B76" t="s">
        <v>41</v>
      </c>
      <c r="F76" s="5">
        <f>SUM(F73:F75)</f>
        <v>-64447.219603200007</v>
      </c>
      <c r="G76" s="5">
        <f>SUM(G73:G75)</f>
        <v>-110213.03658882956</v>
      </c>
      <c r="H76" s="5">
        <f>SUM(H73:H75)</f>
        <v>-60916.60641290986</v>
      </c>
      <c r="I76" s="5">
        <f>SUM(I73:I75)</f>
        <v>-31220.435544599684</v>
      </c>
      <c r="J76" s="5">
        <f>SUM(J73:J75)</f>
        <v>-30934.024380112227</v>
      </c>
      <c r="K76" s="5">
        <f>SUM(K73:K75)</f>
        <v>-8549.2906160204584</v>
      </c>
      <c r="L76" s="5">
        <f>SUM(L73:L75)</f>
        <v>13860.926685695184</v>
      </c>
      <c r="M76" s="5">
        <f>SUM(M73:M75)</f>
        <v>14223.876916957703</v>
      </c>
      <c r="N76" s="5">
        <f>SUM(N73:N75)</f>
        <v>14615.506124329515</v>
      </c>
      <c r="O76" s="5">
        <f>SUM(O73:O75)</f>
        <v>15037.558329264497</v>
      </c>
      <c r="P76" s="5">
        <f>SUM(P73:P75)</f>
        <v>15491.882947052412</v>
      </c>
      <c r="Q76" s="5">
        <f>SUM(Q73:Q75)</f>
        <v>15980.441124782785</v>
      </c>
      <c r="R76" s="5">
        <f>SUM(R73:R75)</f>
        <v>16505.31245987512</v>
      </c>
      <c r="S76" s="5">
        <f>SUM(S73:S75)</f>
        <v>17068.702122015122</v>
      </c>
      <c r="T76" s="5">
        <f>SUM(T73:T75)</f>
        <v>17672.948402707247</v>
      </c>
      <c r="U76" s="5">
        <f>SUM(U73:U75)</f>
        <v>18320.5307181065</v>
      </c>
      <c r="V76" s="5">
        <f>SUM(V73:V75)</f>
        <v>19014.078092332362</v>
      </c>
      <c r="W76" s="5">
        <f>SUM(W73:W75)</f>
        <v>19756.378150100005</v>
      </c>
      <c r="X76" s="5">
        <f>SUM(X73:X75)</f>
        <v>20550.386649234293</v>
      </c>
      <c r="Y76" s="5">
        <f>SUM(Y73:Y75)</f>
        <v>21399.237585465809</v>
      </c>
      <c r="Z76" s="5">
        <f>SUM(Z73:Z75)</f>
        <v>22306.253903852747</v>
      </c>
      <c r="AA76" s="5">
        <f>SUM(AA73:AA75)</f>
        <v>23274.958853232689</v>
      </c>
      <c r="AB76" s="5">
        <f>SUM(AB73:AB75)</f>
        <v>24309.088022293196</v>
      </c>
      <c r="AC76" s="5">
        <f>SUM(AC73:AC75)</f>
        <v>25412.602098165153</v>
      </c>
      <c r="AD76" s="5">
        <f>SUM(AD73:AD75)</f>
        <v>26589.700390897549</v>
      </c>
    </row>
    <row r="77" spans="2:35" ht="14.6" x14ac:dyDescent="0.4">
      <c r="B77" t="s">
        <v>58</v>
      </c>
      <c r="E77" s="12">
        <v>0.35</v>
      </c>
      <c r="F77" s="65">
        <f>-$E$77*F76</f>
        <v>22556.526861120001</v>
      </c>
      <c r="G77" s="65">
        <f>-$E$77*G76</f>
        <v>38574.562806090347</v>
      </c>
      <c r="H77" s="65">
        <f>-$E$77*H76</f>
        <v>21320.812244518449</v>
      </c>
      <c r="I77" s="65">
        <f>-$E$77*I76</f>
        <v>10927.152440609889</v>
      </c>
      <c r="J77" s="65">
        <f>-$E$77*J76</f>
        <v>10826.908533039279</v>
      </c>
      <c r="K77" s="65">
        <f>-$E$77*K76</f>
        <v>2992.2517156071603</v>
      </c>
      <c r="L77" s="65">
        <f>-$E$77*L76</f>
        <v>-4851.3243399933135</v>
      </c>
      <c r="M77" s="65">
        <f>-$E$77*M76</f>
        <v>-4978.3569209351954</v>
      </c>
      <c r="N77" s="65">
        <f>-$E$77*N76</f>
        <v>-5115.4271435153296</v>
      </c>
      <c r="O77" s="65">
        <f>-$E$77*O76</f>
        <v>-5263.145415242574</v>
      </c>
      <c r="P77" s="65">
        <f>-$E$77*P76</f>
        <v>-5422.1590314683444</v>
      </c>
      <c r="Q77" s="65">
        <f>-$E$77*Q76</f>
        <v>-5593.1543936739745</v>
      </c>
      <c r="R77" s="65">
        <f>-$E$77*R76</f>
        <v>-5776.8593609562913</v>
      </c>
      <c r="S77" s="65">
        <f>-$E$77*S76</f>
        <v>-5974.0457427052925</v>
      </c>
      <c r="T77" s="65">
        <f>-$E$77*T76</f>
        <v>-6185.531940947536</v>
      </c>
      <c r="U77" s="65">
        <f>-$E$77*U76</f>
        <v>-6412.1857513372743</v>
      </c>
      <c r="V77" s="65">
        <f>-$E$77*V76</f>
        <v>-6654.9273323163261</v>
      </c>
      <c r="W77" s="65">
        <f>-$E$77*W76</f>
        <v>-6914.7323525350012</v>
      </c>
      <c r="X77" s="65">
        <f>-$E$77*X76</f>
        <v>-7192.6353272320021</v>
      </c>
      <c r="Y77" s="65">
        <f>-$E$77*Y76</f>
        <v>-7489.7331549130331</v>
      </c>
    </row>
    <row r="78" spans="2:35" x14ac:dyDescent="0.4">
      <c r="B78" t="s">
        <v>29</v>
      </c>
      <c r="F78" s="65">
        <f>F51</f>
        <v>135259.20000000001</v>
      </c>
      <c r="G78" s="65">
        <f>G51</f>
        <v>0</v>
      </c>
      <c r="H78" s="65">
        <f>H51</f>
        <v>0</v>
      </c>
      <c r="I78" s="65">
        <f>I51</f>
        <v>0</v>
      </c>
      <c r="J78" s="65">
        <f>J51</f>
        <v>0</v>
      </c>
      <c r="K78" s="65">
        <f>K51</f>
        <v>0</v>
      </c>
      <c r="L78" s="65">
        <f>L51</f>
        <v>0</v>
      </c>
      <c r="M78" s="65">
        <f>M51</f>
        <v>0</v>
      </c>
      <c r="N78" s="65">
        <f>N51</f>
        <v>0</v>
      </c>
      <c r="O78" s="65">
        <f>O51</f>
        <v>0</v>
      </c>
      <c r="P78" s="65">
        <f>P51</f>
        <v>0</v>
      </c>
      <c r="Q78" s="65">
        <f>Q51</f>
        <v>0</v>
      </c>
      <c r="R78" s="65">
        <f>R51</f>
        <v>0</v>
      </c>
      <c r="S78" s="65">
        <f>S51</f>
        <v>0</v>
      </c>
      <c r="T78" s="65">
        <f>T51</f>
        <v>0</v>
      </c>
      <c r="U78" s="65">
        <f>U51</f>
        <v>0</v>
      </c>
      <c r="V78" s="65">
        <f>V51</f>
        <v>0</v>
      </c>
      <c r="W78" s="65">
        <f>W51</f>
        <v>0</v>
      </c>
      <c r="X78" s="65">
        <f>X51</f>
        <v>0</v>
      </c>
      <c r="Y78" s="65">
        <f>Y51</f>
        <v>0</v>
      </c>
    </row>
    <row r="79" spans="2:35" x14ac:dyDescent="0.4">
      <c r="B79" s="22" t="s">
        <v>59</v>
      </c>
      <c r="C79" s="21"/>
      <c r="D79" s="21"/>
      <c r="E79" s="64"/>
      <c r="F79" s="63">
        <f>F97</f>
        <v>-5752.4397560410907</v>
      </c>
      <c r="G79" s="63">
        <f>G97</f>
        <v>-6097.5861414035535</v>
      </c>
      <c r="H79" s="63">
        <f>H97</f>
        <v>-6463.4413098877667</v>
      </c>
      <c r="I79" s="63">
        <f>I97</f>
        <v>-6851.2477884810323</v>
      </c>
      <c r="J79" s="63">
        <f>J97</f>
        <v>-7262.3226557898925</v>
      </c>
      <c r="K79" s="63">
        <f>K97</f>
        <v>-7698.0620151372859</v>
      </c>
      <c r="L79" s="63">
        <f>L97</f>
        <v>-8159.9457360455235</v>
      </c>
      <c r="M79" s="63">
        <f>M97</f>
        <v>-8649.5424802082562</v>
      </c>
      <c r="N79" s="63">
        <f>N97</f>
        <v>-9168.5150290207512</v>
      </c>
      <c r="O79" s="63">
        <f>O97</f>
        <v>-9718.6259307619966</v>
      </c>
      <c r="P79" s="63">
        <f>P97</f>
        <v>-10301.743486607718</v>
      </c>
      <c r="Q79" s="63">
        <f>Q97</f>
        <v>-10919.84809580418</v>
      </c>
      <c r="R79" s="63">
        <f>R97</f>
        <v>-11575.038981552432</v>
      </c>
      <c r="S79" s="63">
        <f>S97</f>
        <v>-12269.541320445578</v>
      </c>
      <c r="T79" s="63">
        <f>T97</f>
        <v>-13005.713799672312</v>
      </c>
      <c r="U79" s="63">
        <f>U97</f>
        <v>-13786.056627652652</v>
      </c>
      <c r="V79" s="63">
        <f>V97</f>
        <v>-14613.220025311812</v>
      </c>
      <c r="W79" s="63">
        <f>W97</f>
        <v>-15490.013226830519</v>
      </c>
      <c r="X79" s="63">
        <f>X97</f>
        <v>-16419.414020440352</v>
      </c>
      <c r="Y79" s="63">
        <f>Y97</f>
        <v>-17404.578861666771</v>
      </c>
      <c r="Z79" s="63">
        <f>Z97</f>
        <v>-18448.853593366777</v>
      </c>
      <c r="AA79" s="63">
        <f>AA97</f>
        <v>-19555.784808968783</v>
      </c>
      <c r="AB79" s="63">
        <f>AB97</f>
        <v>-20729.131897506912</v>
      </c>
      <c r="AC79" s="63">
        <f>AC97</f>
        <v>-21972.879811357325</v>
      </c>
      <c r="AD79" s="63">
        <f>AD97</f>
        <v>-23291.252600038766</v>
      </c>
    </row>
    <row r="80" spans="2:35" x14ac:dyDescent="0.4">
      <c r="B80" t="s">
        <v>60</v>
      </c>
      <c r="E80" s="5">
        <f>E53-D90</f>
        <v>-135259.20000000001</v>
      </c>
      <c r="F80" s="62">
        <f>SUM(F76:F79)-F74</f>
        <v>164262.94750187892</v>
      </c>
      <c r="G80" s="62">
        <f>SUM(G76:G79)-G74</f>
        <v>44898.948075857232</v>
      </c>
      <c r="H80" s="62">
        <f>SUM(H76:H79)-H74</f>
        <v>27521.769321720829</v>
      </c>
      <c r="I80" s="62">
        <f>SUM(I76:I79)-I74</f>
        <v>17004.071987529172</v>
      </c>
      <c r="J80" s="62">
        <f>SUM(J76:J79)-J74</f>
        <v>16779.164377137156</v>
      </c>
      <c r="K80" s="62">
        <f>SUM(K76:K79)-K74</f>
        <v>8819.2005244494158</v>
      </c>
      <c r="L80" s="62">
        <f>SUM(L76:L79)-L74</f>
        <v>849.65660965634743</v>
      </c>
      <c r="M80" s="62">
        <f>SUM(M76:M79)-M74</f>
        <v>595.97751581425109</v>
      </c>
      <c r="N80" s="62">
        <f>SUM(N76:N79)-N74</f>
        <v>331.56395179343417</v>
      </c>
      <c r="O80" s="62">
        <f>SUM(O76:O79)-O74</f>
        <v>55.786983259926274</v>
      </c>
      <c r="P80" s="62">
        <f>SUM(P76:P79)-P74</f>
        <v>-232.01957102364941</v>
      </c>
      <c r="Q80" s="62">
        <f>SUM(Q76:Q79)-Q74</f>
        <v>-532.56136469536978</v>
      </c>
      <c r="R80" s="62">
        <f>SUM(R76:R79)-R74</f>
        <v>-846.58588263360434</v>
      </c>
      <c r="S80" s="62">
        <f>SUM(S76:S79)-S74</f>
        <v>-1174.8849411357496</v>
      </c>
      <c r="T80" s="62">
        <f>SUM(T76:T79)-T74</f>
        <v>-1518.2973379126015</v>
      </c>
      <c r="U80" s="62">
        <f>SUM(U76:U79)-U74</f>
        <v>-1877.7116608834258</v>
      </c>
      <c r="V80" s="62">
        <f>SUM(V76:V79)-V74</f>
        <v>-2254.069265295775</v>
      </c>
      <c r="W80" s="62">
        <f>SUM(W76:W79)-W74</f>
        <v>-2648.3674292655141</v>
      </c>
      <c r="X80" s="62">
        <f>SUM(X76:X79)-X74</f>
        <v>-3061.66269843806</v>
      </c>
      <c r="Y80" s="62">
        <f>SUM(Y76:Y79)-Y74</f>
        <v>-3495.0744311139933</v>
      </c>
      <c r="Z80" s="62">
        <f>SUM(Z76:Z79)-Z74</f>
        <v>3857.4003104859694</v>
      </c>
      <c r="AA80" s="62">
        <f>SUM(AA76:AA79)-AA74</f>
        <v>3719.1740442639057</v>
      </c>
      <c r="AB80" s="62">
        <f>SUM(AB76:AB79)-AB74</f>
        <v>3579.9561247862839</v>
      </c>
      <c r="AC80" s="62">
        <f>SUM(AC76:AC79)-AC74</f>
        <v>3439.7222868078279</v>
      </c>
      <c r="AD80" s="62">
        <f>SUM(AD76:AD79)-AD74</f>
        <v>3298.4477908587833</v>
      </c>
    </row>
    <row r="81" spans="2:30" x14ac:dyDescent="0.4">
      <c r="G81" s="5"/>
      <c r="H81" s="5"/>
      <c r="I81" s="5"/>
      <c r="J81" s="5"/>
      <c r="K81" s="5"/>
      <c r="L81" s="5"/>
      <c r="M81" s="5"/>
      <c r="N81" s="5"/>
      <c r="O81" s="5"/>
    </row>
    <row r="82" spans="2:30" x14ac:dyDescent="0.4">
      <c r="B82" t="s">
        <v>61</v>
      </c>
      <c r="E82" s="3">
        <f>IRR(E80:Y80,0.1)</f>
        <v>0.56902825921600653</v>
      </c>
    </row>
    <row r="83" spans="2:30" x14ac:dyDescent="0.4">
      <c r="E83" s="3"/>
    </row>
    <row r="84" spans="2:30" x14ac:dyDescent="0.4">
      <c r="B84" t="s">
        <v>62</v>
      </c>
      <c r="E84" s="3"/>
      <c r="F84" s="15">
        <f>F73/-F95</f>
        <v>1.2611402541461996</v>
      </c>
      <c r="G84" s="15">
        <f>G73/-G95</f>
        <v>1.2561648916161503</v>
      </c>
      <c r="H84" s="15">
        <f>H73/-H95</f>
        <v>1.2511655172545322</v>
      </c>
      <c r="I84" s="15">
        <f>I73/-I95</f>
        <v>1.2461414620861668</v>
      </c>
      <c r="J84" s="15">
        <f>J73/-J95</f>
        <v>1.2410920442282174</v>
      </c>
      <c r="K84" s="15">
        <f>K73/-K95</f>
        <v>1.2360165686308586</v>
      </c>
      <c r="L84" s="15">
        <f>L73/-L95</f>
        <v>1.2309143268127571</v>
      </c>
      <c r="M84" s="15">
        <f>M73/-M95</f>
        <v>1.2257845965912708</v>
      </c>
      <c r="N84" s="15">
        <f>N73/-N95</f>
        <v>1.2206266418072489</v>
      </c>
      <c r="O84" s="15">
        <f>O73/-O95</f>
        <v>1.2154397120443361</v>
      </c>
      <c r="P84" s="15">
        <f>P73/-P95</f>
        <v>1.2102230423426625</v>
      </c>
      <c r="Q84" s="15">
        <f>Q73/-Q95</f>
        <v>1.204975852906812</v>
      </c>
      <c r="R84" s="15">
        <f>R73/-R95</f>
        <v>1.1996973488079514</v>
      </c>
      <c r="S84" s="15">
        <f>S73/-S95</f>
        <v>1.1943867196800062</v>
      </c>
      <c r="T84" s="15">
        <f>T73/-T95</f>
        <v>1.1890431394097618</v>
      </c>
      <c r="U84" s="15">
        <f>U73/-U95</f>
        <v>1.1836657658207725</v>
      </c>
      <c r="V84" s="15">
        <f>V73/-V95</f>
        <v>1.1782537403509463</v>
      </c>
      <c r="W84" s="15">
        <f>W73/-W95</f>
        <v>1.1728061877236891</v>
      </c>
      <c r="X84" s="15">
        <f>X73/-X95</f>
        <v>1.1673222156124725</v>
      </c>
      <c r="Y84" s="15">
        <f>Y73/-Y95</f>
        <v>1.1618009142986958</v>
      </c>
      <c r="Z84" s="15">
        <f>Z73/-Z95</f>
        <v>1.156241356322709</v>
      </c>
      <c r="AA84" s="15">
        <f>AA73/-AA95</f>
        <v>1.1506425961278568</v>
      </c>
      <c r="AB84" s="15">
        <f>AB73/-AB95</f>
        <v>1.1450036696974109</v>
      </c>
      <c r="AC84" s="15">
        <f>AC73/-AC95</f>
        <v>1.139323594184239</v>
      </c>
      <c r="AD84" s="15">
        <f>AD73/-AD95</f>
        <v>1.1336013675330712</v>
      </c>
    </row>
    <row r="86" spans="2:30" ht="14.6" x14ac:dyDescent="0.4">
      <c r="B86" t="s">
        <v>63</v>
      </c>
      <c r="D86" s="68">
        <v>0.7</v>
      </c>
    </row>
    <row r="87" spans="2:30" ht="14.6" x14ac:dyDescent="0.4">
      <c r="B87" t="s">
        <v>64</v>
      </c>
      <c r="D87" s="68">
        <v>0.06</v>
      </c>
    </row>
    <row r="88" spans="2:30" ht="14.6" x14ac:dyDescent="0.4">
      <c r="B88" t="s">
        <v>65</v>
      </c>
      <c r="D88" s="69">
        <v>25</v>
      </c>
    </row>
    <row r="89" spans="2:30" ht="14.6" x14ac:dyDescent="0.4">
      <c r="D89" s="67"/>
    </row>
    <row r="90" spans="2:30" x14ac:dyDescent="0.4">
      <c r="B90" t="s">
        <v>66</v>
      </c>
      <c r="D90" s="66">
        <f>E53*D86</f>
        <v>-315604.80000000005</v>
      </c>
    </row>
    <row r="91" spans="2:30" x14ac:dyDescent="0.4">
      <c r="B91" t="s">
        <v>67</v>
      </c>
      <c r="F91" s="5">
        <f>-D90</f>
        <v>315604.80000000005</v>
      </c>
      <c r="G91" s="5">
        <f>F93</f>
        <v>309852.36024395894</v>
      </c>
      <c r="H91" s="5">
        <f>G93</f>
        <v>303754.77410255541</v>
      </c>
      <c r="I91" s="5">
        <f>H93</f>
        <v>297291.33279266767</v>
      </c>
      <c r="J91" s="5">
        <f>I93</f>
        <v>290440.08500418667</v>
      </c>
      <c r="K91" s="5">
        <f>J93</f>
        <v>283177.76234839676</v>
      </c>
      <c r="L91" s="5">
        <f>K93</f>
        <v>275479.70033325948</v>
      </c>
      <c r="M91" s="5">
        <f>L93</f>
        <v>267319.75459721393</v>
      </c>
      <c r="N91" s="5">
        <f>M93</f>
        <v>258670.21211700566</v>
      </c>
      <c r="O91" s="5">
        <f>N93</f>
        <v>249501.69708798491</v>
      </c>
      <c r="P91" s="5">
        <f>O93</f>
        <v>239783.0711572229</v>
      </c>
      <c r="Q91" s="5">
        <f>P93</f>
        <v>229481.3276706152</v>
      </c>
      <c r="R91" s="5">
        <f>Q93</f>
        <v>218561.479574811</v>
      </c>
      <c r="S91" s="5">
        <f>R93</f>
        <v>206986.44059325857</v>
      </c>
      <c r="T91" s="5">
        <f>S93</f>
        <v>194716.899272813</v>
      </c>
      <c r="U91" s="5">
        <f>T93</f>
        <v>181711.18547314068</v>
      </c>
      <c r="V91" s="5">
        <f>U93</f>
        <v>167925.12884548801</v>
      </c>
      <c r="W91" s="5">
        <f>V93</f>
        <v>153311.90882017621</v>
      </c>
      <c r="X91" s="5">
        <f>W93</f>
        <v>137821.89559334569</v>
      </c>
      <c r="Y91" s="5">
        <f>X93</f>
        <v>121402.48157290534</v>
      </c>
      <c r="Z91" s="5">
        <f>Y93</f>
        <v>103997.90271123857</v>
      </c>
      <c r="AA91" s="5">
        <f>Z93</f>
        <v>85549.049117871793</v>
      </c>
      <c r="AB91" s="5">
        <f>AA93</f>
        <v>65993.264308903017</v>
      </c>
      <c r="AC91" s="5">
        <f>AB93</f>
        <v>45264.132411396102</v>
      </c>
      <c r="AD91" s="5">
        <f>AC93</f>
        <v>23291.252600038777</v>
      </c>
    </row>
    <row r="92" spans="2:30" x14ac:dyDescent="0.4">
      <c r="B92" t="s">
        <v>47</v>
      </c>
      <c r="F92" s="5">
        <f>F97</f>
        <v>-5752.4397560410907</v>
      </c>
      <c r="G92" s="5">
        <f>G97</f>
        <v>-6097.5861414035535</v>
      </c>
      <c r="H92" s="5">
        <f>H97</f>
        <v>-6463.4413098877667</v>
      </c>
      <c r="I92" s="5">
        <f>I97</f>
        <v>-6851.2477884810323</v>
      </c>
      <c r="J92" s="5">
        <f>J97</f>
        <v>-7262.3226557898925</v>
      </c>
      <c r="K92" s="5">
        <f>K97</f>
        <v>-7698.0620151372859</v>
      </c>
      <c r="L92" s="5">
        <f>L97</f>
        <v>-8159.9457360455235</v>
      </c>
      <c r="M92" s="5">
        <f>M97</f>
        <v>-8649.5424802082562</v>
      </c>
      <c r="N92" s="5">
        <f>N97</f>
        <v>-9168.5150290207512</v>
      </c>
      <c r="O92" s="5">
        <f>O97</f>
        <v>-9718.6259307619966</v>
      </c>
      <c r="P92" s="5">
        <f>P97</f>
        <v>-10301.743486607718</v>
      </c>
      <c r="Q92" s="5">
        <f>Q97</f>
        <v>-10919.84809580418</v>
      </c>
      <c r="R92" s="5">
        <f>R97</f>
        <v>-11575.038981552432</v>
      </c>
      <c r="S92" s="5">
        <f>S97</f>
        <v>-12269.541320445578</v>
      </c>
      <c r="T92" s="5">
        <f>T97</f>
        <v>-13005.713799672312</v>
      </c>
      <c r="U92" s="5">
        <f>U97</f>
        <v>-13786.056627652652</v>
      </c>
      <c r="V92" s="5">
        <f>V97</f>
        <v>-14613.220025311812</v>
      </c>
      <c r="W92" s="5">
        <f>W97</f>
        <v>-15490.013226830519</v>
      </c>
      <c r="X92" s="5">
        <f>X97</f>
        <v>-16419.414020440352</v>
      </c>
      <c r="Y92" s="5">
        <f>Y97</f>
        <v>-17404.578861666771</v>
      </c>
      <c r="Z92" s="5">
        <f>Z97</f>
        <v>-18448.853593366777</v>
      </c>
      <c r="AA92" s="5">
        <f>AA97</f>
        <v>-19555.784808968783</v>
      </c>
      <c r="AB92" s="5">
        <f>AB97</f>
        <v>-20729.131897506912</v>
      </c>
      <c r="AC92" s="5">
        <f>AC97</f>
        <v>-21972.879811357325</v>
      </c>
      <c r="AD92" s="5">
        <f>AD97</f>
        <v>-23291.252600038766</v>
      </c>
    </row>
    <row r="93" spans="2:30" x14ac:dyDescent="0.4">
      <c r="B93" t="s">
        <v>68</v>
      </c>
      <c r="F93" s="5">
        <f>F91+F92</f>
        <v>309852.36024395894</v>
      </c>
      <c r="G93" s="5">
        <f>G91+G92</f>
        <v>303754.77410255541</v>
      </c>
      <c r="H93" s="5">
        <f>H91+H92</f>
        <v>297291.33279266767</v>
      </c>
      <c r="I93" s="5">
        <f>I91+I92</f>
        <v>290440.08500418667</v>
      </c>
      <c r="J93" s="5">
        <f>J91+J92</f>
        <v>283177.76234839676</v>
      </c>
      <c r="K93" s="5">
        <f>K91+K92</f>
        <v>275479.70033325948</v>
      </c>
      <c r="L93" s="5">
        <f>L91+L92</f>
        <v>267319.75459721393</v>
      </c>
      <c r="M93" s="5">
        <f>M91+M92</f>
        <v>258670.21211700566</v>
      </c>
      <c r="N93" s="5">
        <f>N91+N92</f>
        <v>249501.69708798491</v>
      </c>
      <c r="O93" s="5">
        <f>O91+O92</f>
        <v>239783.0711572229</v>
      </c>
      <c r="P93" s="5">
        <f>P91+P92</f>
        <v>229481.3276706152</v>
      </c>
      <c r="Q93" s="5">
        <f>Q91+Q92</f>
        <v>218561.479574811</v>
      </c>
      <c r="R93" s="5">
        <f>R91+R92</f>
        <v>206986.44059325857</v>
      </c>
      <c r="S93" s="5">
        <f>S91+S92</f>
        <v>194716.899272813</v>
      </c>
      <c r="T93" s="5">
        <f>T91+T92</f>
        <v>181711.18547314068</v>
      </c>
      <c r="U93" s="5">
        <f>U91+U92</f>
        <v>167925.12884548801</v>
      </c>
      <c r="V93" s="5">
        <f>V91+V92</f>
        <v>153311.90882017621</v>
      </c>
      <c r="W93" s="5">
        <f>W91+W92</f>
        <v>137821.89559334569</v>
      </c>
      <c r="X93" s="5">
        <f>X91+X92</f>
        <v>121402.48157290534</v>
      </c>
      <c r="Y93" s="5">
        <f>Y91+Y92</f>
        <v>103997.90271123857</v>
      </c>
      <c r="Z93" s="5">
        <f>Z91+Z92</f>
        <v>85549.049117871793</v>
      </c>
      <c r="AA93" s="5">
        <f>AA91+AA92</f>
        <v>65993.264308903017</v>
      </c>
      <c r="AB93" s="5">
        <f>AB91+AB92</f>
        <v>45264.132411396102</v>
      </c>
      <c r="AC93" s="5">
        <f>AC91+AC92</f>
        <v>23291.252600038777</v>
      </c>
      <c r="AD93" s="5">
        <f>AD91+AD92</f>
        <v>0</v>
      </c>
    </row>
    <row r="94" spans="2:30" x14ac:dyDescent="0.4"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2:30" x14ac:dyDescent="0.4">
      <c r="B95" t="s">
        <v>69</v>
      </c>
      <c r="F95" s="5">
        <f>PMT($D$87,$D$88,$F$91)</f>
        <v>-24688.727756041091</v>
      </c>
      <c r="G95" s="5">
        <f>F95</f>
        <v>-24688.727756041091</v>
      </c>
      <c r="H95" s="5">
        <f>G95</f>
        <v>-24688.727756041091</v>
      </c>
      <c r="I95" s="5">
        <f>H95</f>
        <v>-24688.727756041091</v>
      </c>
      <c r="J95" s="5">
        <f>I95</f>
        <v>-24688.727756041091</v>
      </c>
      <c r="K95" s="5">
        <f>J95</f>
        <v>-24688.727756041091</v>
      </c>
      <c r="L95" s="5">
        <f>K95</f>
        <v>-24688.727756041091</v>
      </c>
      <c r="M95" s="5">
        <f>L95</f>
        <v>-24688.727756041091</v>
      </c>
      <c r="N95" s="5">
        <f>M95</f>
        <v>-24688.727756041091</v>
      </c>
      <c r="O95" s="5">
        <f>N95</f>
        <v>-24688.727756041091</v>
      </c>
      <c r="P95" s="5">
        <f>O95</f>
        <v>-24688.727756041091</v>
      </c>
      <c r="Q95" s="5">
        <f>P95</f>
        <v>-24688.727756041091</v>
      </c>
      <c r="R95" s="5">
        <f>Q95</f>
        <v>-24688.727756041091</v>
      </c>
      <c r="S95" s="5">
        <f>R95</f>
        <v>-24688.727756041091</v>
      </c>
      <c r="T95" s="5">
        <f>S95</f>
        <v>-24688.727756041091</v>
      </c>
      <c r="U95" s="5">
        <f>T95</f>
        <v>-24688.727756041091</v>
      </c>
      <c r="V95" s="5">
        <f>U95</f>
        <v>-24688.727756041091</v>
      </c>
      <c r="W95" s="5">
        <f>V95</f>
        <v>-24688.727756041091</v>
      </c>
      <c r="X95" s="5">
        <f>W95</f>
        <v>-24688.727756041091</v>
      </c>
      <c r="Y95" s="5">
        <f>X95</f>
        <v>-24688.727756041091</v>
      </c>
      <c r="Z95" s="5">
        <f>Y95</f>
        <v>-24688.727756041091</v>
      </c>
      <c r="AA95" s="5">
        <f>Z95</f>
        <v>-24688.727756041091</v>
      </c>
      <c r="AB95" s="5">
        <f>AA95</f>
        <v>-24688.727756041091</v>
      </c>
      <c r="AC95" s="5">
        <f>AB95</f>
        <v>-24688.727756041091</v>
      </c>
      <c r="AD95" s="5">
        <f>AC95</f>
        <v>-24688.727756041091</v>
      </c>
    </row>
    <row r="96" spans="2:30" x14ac:dyDescent="0.4">
      <c r="B96" t="s">
        <v>70</v>
      </c>
      <c r="F96" s="5">
        <f>-F91*$D$87</f>
        <v>-18936.288</v>
      </c>
      <c r="G96" s="5">
        <f>-G91*$D$87</f>
        <v>-18591.141614637538</v>
      </c>
      <c r="H96" s="5">
        <f>-H91*$D$87</f>
        <v>-18225.286446153325</v>
      </c>
      <c r="I96" s="5">
        <f>-I91*$D$87</f>
        <v>-17837.479967560059</v>
      </c>
      <c r="J96" s="5">
        <f>-J91*$D$87</f>
        <v>-17426.405100251199</v>
      </c>
      <c r="K96" s="5">
        <f>-K91*$D$87</f>
        <v>-16990.665740903805</v>
      </c>
      <c r="L96" s="5">
        <f>-L91*$D$87</f>
        <v>-16528.782019995568</v>
      </c>
      <c r="M96" s="5">
        <f>-M91*$D$87</f>
        <v>-16039.185275832835</v>
      </c>
      <c r="N96" s="5">
        <f>-N91*$D$87</f>
        <v>-15520.21272702034</v>
      </c>
      <c r="O96" s="5">
        <f>-O91*$D$87</f>
        <v>-14970.101825279095</v>
      </c>
      <c r="P96" s="5">
        <f>-P91*$D$87</f>
        <v>-14386.984269433373</v>
      </c>
      <c r="Q96" s="5">
        <f>-Q91*$D$87</f>
        <v>-13768.879660236911</v>
      </c>
      <c r="R96" s="5">
        <f>-R91*$D$87</f>
        <v>-13113.688774488659</v>
      </c>
      <c r="S96" s="5">
        <f>-S91*$D$87</f>
        <v>-12419.186435595513</v>
      </c>
      <c r="T96" s="5">
        <f>-T91*$D$87</f>
        <v>-11683.013956368779</v>
      </c>
      <c r="U96" s="5">
        <f>-U91*$D$87</f>
        <v>-10902.67112838844</v>
      </c>
      <c r="V96" s="5">
        <f>-V91*$D$87</f>
        <v>-10075.50773072928</v>
      </c>
      <c r="W96" s="5">
        <f>-W91*$D$87</f>
        <v>-9198.7145292105724</v>
      </c>
      <c r="X96" s="5">
        <f>-X91*$D$87</f>
        <v>-8269.313735600741</v>
      </c>
      <c r="Y96" s="5">
        <f>-Y91*$D$87</f>
        <v>-7284.1488943743198</v>
      </c>
      <c r="Z96" s="5">
        <f>-Z91*$D$87</f>
        <v>-6239.874162674314</v>
      </c>
      <c r="AA96" s="5">
        <f>-AA91*$D$87</f>
        <v>-5132.9429470723071</v>
      </c>
      <c r="AB96" s="5">
        <f>-AB91*$D$87</f>
        <v>-3959.5958585341809</v>
      </c>
      <c r="AC96" s="5">
        <f>-AC91*$D$87</f>
        <v>-2715.8479446837659</v>
      </c>
      <c r="AD96" s="5">
        <f>-AD91*$D$87</f>
        <v>-1397.4751560023265</v>
      </c>
    </row>
    <row r="97" spans="2:30" x14ac:dyDescent="0.4">
      <c r="B97" t="s">
        <v>71</v>
      </c>
      <c r="F97" s="5">
        <f>F95-F96</f>
        <v>-5752.4397560410907</v>
      </c>
      <c r="G97" s="5">
        <f>G95-G96</f>
        <v>-6097.5861414035535</v>
      </c>
      <c r="H97" s="5">
        <f>H95-H96</f>
        <v>-6463.4413098877667</v>
      </c>
      <c r="I97" s="5">
        <f>I95-I96</f>
        <v>-6851.2477884810323</v>
      </c>
      <c r="J97" s="5">
        <f>J95-J96</f>
        <v>-7262.3226557898925</v>
      </c>
      <c r="K97" s="5">
        <f>K95-K96</f>
        <v>-7698.0620151372859</v>
      </c>
      <c r="L97" s="5">
        <f>L95-L96</f>
        <v>-8159.9457360455235</v>
      </c>
      <c r="M97" s="5">
        <f>M95-M96</f>
        <v>-8649.5424802082562</v>
      </c>
      <c r="N97" s="5">
        <f>N95-N96</f>
        <v>-9168.5150290207512</v>
      </c>
      <c r="O97" s="5">
        <f>O95-O96</f>
        <v>-9718.6259307619966</v>
      </c>
      <c r="P97" s="5">
        <f>P95-P96</f>
        <v>-10301.743486607718</v>
      </c>
      <c r="Q97" s="5">
        <f>Q95-Q96</f>
        <v>-10919.84809580418</v>
      </c>
      <c r="R97" s="5">
        <f>R95-R96</f>
        <v>-11575.038981552432</v>
      </c>
      <c r="S97" s="5">
        <f>S95-S96</f>
        <v>-12269.541320445578</v>
      </c>
      <c r="T97" s="5">
        <f>T95-T96</f>
        <v>-13005.713799672312</v>
      </c>
      <c r="U97" s="5">
        <f>U95-U96</f>
        <v>-13786.056627652652</v>
      </c>
      <c r="V97" s="5">
        <f>V95-V96</f>
        <v>-14613.220025311812</v>
      </c>
      <c r="W97" s="5">
        <f>W95-W96</f>
        <v>-15490.013226830519</v>
      </c>
      <c r="X97" s="5">
        <f>X95-X96</f>
        <v>-16419.414020440352</v>
      </c>
      <c r="Y97" s="5">
        <f>Y95-Y96</f>
        <v>-17404.578861666771</v>
      </c>
      <c r="Z97" s="5">
        <f>Z95-Z96</f>
        <v>-18448.853593366777</v>
      </c>
      <c r="AA97" s="5">
        <f>AA95-AA96</f>
        <v>-19555.784808968783</v>
      </c>
      <c r="AB97" s="5">
        <f>AB95-AB96</f>
        <v>-20729.131897506912</v>
      </c>
      <c r="AC97" s="5">
        <f>AC95-AC96</f>
        <v>-21972.879811357325</v>
      </c>
      <c r="AD97" s="5">
        <f>AD95-AD96</f>
        <v>-23291.252600038766</v>
      </c>
    </row>
  </sheetData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9BEEC-3324-4B9C-8498-CDDEC0D29532}">
  <dimension ref="A2:I22"/>
  <sheetViews>
    <sheetView zoomScale="101" zoomScaleNormal="130" workbookViewId="0">
      <selection activeCell="F27" sqref="F27"/>
    </sheetView>
  </sheetViews>
  <sheetFormatPr defaultRowHeight="14.6" x14ac:dyDescent="0.4"/>
  <cols>
    <col min="1" max="1" width="20.23046875" customWidth="1"/>
    <col min="2" max="2" width="10.3828125" customWidth="1"/>
    <col min="3" max="3" width="12.84375" customWidth="1"/>
    <col min="4" max="4" width="3.15234375" customWidth="1"/>
    <col min="5" max="5" width="20.84375" customWidth="1"/>
    <col min="6" max="6" width="16.69140625" customWidth="1"/>
    <col min="7" max="7" width="4.15234375" customWidth="1"/>
    <col min="8" max="8" width="16.69140625" customWidth="1"/>
    <col min="9" max="9" width="14.15234375" customWidth="1"/>
    <col min="10" max="10" width="10.15234375" bestFit="1" customWidth="1"/>
    <col min="11" max="11" width="3.53515625" customWidth="1"/>
    <col min="12" max="12" width="19.15234375" customWidth="1"/>
    <col min="14" max="14" width="13.84375" customWidth="1"/>
    <col min="15" max="15" width="1.84375" customWidth="1"/>
    <col min="16" max="16" width="13.69140625" customWidth="1"/>
    <col min="17" max="17" width="15.23046875" customWidth="1"/>
    <col min="18" max="18" width="3.69140625" customWidth="1"/>
    <col min="21" max="21" width="11.15234375" bestFit="1" customWidth="1"/>
    <col min="23" max="23" width="14.15234375" customWidth="1"/>
    <col min="24" max="24" width="12.3828125" customWidth="1"/>
  </cols>
  <sheetData>
    <row r="2" spans="1:9" ht="14.7" customHeight="1" x14ac:dyDescent="0.4">
      <c r="A2" s="108" t="s">
        <v>86</v>
      </c>
      <c r="B2" s="108"/>
      <c r="C2" s="108"/>
      <c r="D2" s="108"/>
      <c r="E2" s="108"/>
      <c r="F2" s="108"/>
      <c r="G2" s="108"/>
      <c r="H2" s="108"/>
      <c r="I2" s="108"/>
    </row>
    <row r="3" spans="1:9" ht="45" customHeight="1" x14ac:dyDescent="0.4">
      <c r="A3" s="91" t="s">
        <v>87</v>
      </c>
      <c r="B3" s="91" t="s">
        <v>88</v>
      </c>
      <c r="C3" s="89" t="s">
        <v>89</v>
      </c>
      <c r="D3" s="87"/>
      <c r="E3" s="91" t="s">
        <v>90</v>
      </c>
      <c r="F3" s="99" t="s">
        <v>91</v>
      </c>
      <c r="H3" s="91" t="s">
        <v>92</v>
      </c>
      <c r="I3" s="90" t="s">
        <v>93</v>
      </c>
    </row>
    <row r="4" spans="1:9" ht="27.75" customHeight="1" x14ac:dyDescent="0.4">
      <c r="A4" s="95">
        <v>0.25037999999999999</v>
      </c>
      <c r="B4" s="86"/>
      <c r="C4" s="86">
        <v>9</v>
      </c>
      <c r="E4" s="88">
        <v>250</v>
      </c>
      <c r="F4" s="97">
        <v>0.2477</v>
      </c>
      <c r="H4" s="97">
        <f>A4-F4</f>
        <v>2.6799999999999879E-3</v>
      </c>
      <c r="I4" s="97">
        <v>4.87E-2</v>
      </c>
    </row>
    <row r="5" spans="1:9" x14ac:dyDescent="0.4">
      <c r="A5" s="109" t="s">
        <v>94</v>
      </c>
      <c r="B5" s="109"/>
      <c r="C5" s="109"/>
      <c r="E5" s="109" t="s">
        <v>95</v>
      </c>
      <c r="F5" s="109"/>
      <c r="H5" t="s">
        <v>96</v>
      </c>
      <c r="I5" s="98">
        <f>I4+H4</f>
        <v>5.1379999999999988E-2</v>
      </c>
    </row>
    <row r="6" spans="1:9" x14ac:dyDescent="0.4">
      <c r="A6" s="14" t="s">
        <v>97</v>
      </c>
      <c r="E6" s="14" t="s">
        <v>97</v>
      </c>
    </row>
    <row r="7" spans="1:9" x14ac:dyDescent="0.4">
      <c r="A7" s="96">
        <f>H4*(E4*4*7*4)</f>
        <v>75.039999999999665</v>
      </c>
      <c r="E7" s="96">
        <f>I5*(E4*4*7*4)</f>
        <v>1438.6399999999996</v>
      </c>
    </row>
    <row r="8" spans="1:9" x14ac:dyDescent="0.4">
      <c r="A8" s="14" t="s">
        <v>98</v>
      </c>
      <c r="E8" s="14" t="s">
        <v>98</v>
      </c>
    </row>
    <row r="9" spans="1:9" x14ac:dyDescent="0.4">
      <c r="A9" s="96">
        <f>A7*12</f>
        <v>900.47999999999593</v>
      </c>
      <c r="E9" s="96">
        <f>E7*12</f>
        <v>17263.679999999997</v>
      </c>
    </row>
    <row r="10" spans="1:9" x14ac:dyDescent="0.4">
      <c r="A10" s="14" t="s">
        <v>99</v>
      </c>
      <c r="E10" s="14" t="s">
        <v>99</v>
      </c>
    </row>
    <row r="11" spans="1:9" x14ac:dyDescent="0.4">
      <c r="A11" s="96">
        <f>A9*10</f>
        <v>9004.7999999999593</v>
      </c>
      <c r="E11" s="96">
        <f>E9*10</f>
        <v>172636.79999999996</v>
      </c>
    </row>
    <row r="13" spans="1:9" x14ac:dyDescent="0.4">
      <c r="A13" t="s">
        <v>100</v>
      </c>
    </row>
    <row r="14" spans="1:9" ht="14.7" customHeight="1" x14ac:dyDescent="0.4">
      <c r="A14" s="94" t="s">
        <v>101</v>
      </c>
      <c r="B14" s="93"/>
      <c r="C14" s="93"/>
      <c r="D14" s="93"/>
      <c r="E14" s="93"/>
      <c r="F14" s="93"/>
    </row>
    <row r="15" spans="1:9" ht="14.7" customHeight="1" x14ac:dyDescent="0.4">
      <c r="A15" s="94" t="s">
        <v>102</v>
      </c>
      <c r="B15" s="93"/>
      <c r="C15" s="93"/>
      <c r="D15" s="93"/>
      <c r="E15" s="93"/>
      <c r="F15" s="93"/>
    </row>
    <row r="16" spans="1:9" ht="13.5" customHeight="1" x14ac:dyDescent="0.4">
      <c r="A16" s="93" t="s">
        <v>103</v>
      </c>
      <c r="B16" s="93"/>
      <c r="C16" s="93"/>
      <c r="D16" s="93"/>
      <c r="E16" s="93"/>
      <c r="F16" s="93"/>
    </row>
    <row r="17" spans="1:9" x14ac:dyDescent="0.4">
      <c r="A17" s="92"/>
    </row>
    <row r="19" spans="1:9" ht="14.7" customHeight="1" x14ac:dyDescent="0.4">
      <c r="A19" s="108" t="s">
        <v>104</v>
      </c>
      <c r="B19" s="108"/>
      <c r="C19" s="108"/>
      <c r="D19" s="108"/>
      <c r="E19" s="108"/>
      <c r="F19" s="108"/>
      <c r="G19" s="108"/>
      <c r="H19" s="108"/>
      <c r="I19" s="108"/>
    </row>
    <row r="20" spans="1:9" x14ac:dyDescent="0.4">
      <c r="A20" t="s">
        <v>105</v>
      </c>
    </row>
    <row r="21" spans="1:9" x14ac:dyDescent="0.4">
      <c r="A21" t="s">
        <v>106</v>
      </c>
    </row>
    <row r="22" spans="1:9" x14ac:dyDescent="0.4">
      <c r="A22" t="s">
        <v>107</v>
      </c>
    </row>
  </sheetData>
  <mergeCells count="4">
    <mergeCell ref="E5:F5"/>
    <mergeCell ref="A19:I19"/>
    <mergeCell ref="A5:C5"/>
    <mergeCell ref="A2:I2"/>
  </mergeCells>
  <phoneticPr fontId="15" type="noConversion"/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Z65"/>
  <sheetViews>
    <sheetView showGridLines="0" topLeftCell="A24" workbookViewId="0">
      <selection activeCell="F49" sqref="F49"/>
    </sheetView>
  </sheetViews>
  <sheetFormatPr defaultColWidth="8.84375" defaultRowHeight="14.6" x14ac:dyDescent="0.4"/>
  <cols>
    <col min="1" max="1" width="2.3828125" customWidth="1"/>
    <col min="2" max="2" width="15.15234375" customWidth="1"/>
    <col min="3" max="14" width="10.69140625" customWidth="1"/>
  </cols>
  <sheetData>
    <row r="2" spans="2:26" ht="20.6" x14ac:dyDescent="0.55000000000000004">
      <c r="B2" s="20" t="s">
        <v>108</v>
      </c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2:26" x14ac:dyDescent="0.4">
      <c r="B3" s="14" t="s">
        <v>9</v>
      </c>
      <c r="C3" s="2"/>
      <c r="D3" s="2"/>
    </row>
    <row r="5" spans="2:26" x14ac:dyDescent="0.4">
      <c r="B5" s="32" t="s">
        <v>109</v>
      </c>
      <c r="C5" s="41">
        <v>42766</v>
      </c>
      <c r="D5" s="41">
        <f>EOMONTH(C5,1)</f>
        <v>42794</v>
      </c>
      <c r="E5" s="41">
        <f t="shared" ref="E5:N5" si="0">EOMONTH(D5,1)</f>
        <v>42825</v>
      </c>
      <c r="F5" s="41">
        <f t="shared" si="0"/>
        <v>42855</v>
      </c>
      <c r="G5" s="41">
        <f t="shared" si="0"/>
        <v>42886</v>
      </c>
      <c r="H5" s="41">
        <f t="shared" si="0"/>
        <v>42916</v>
      </c>
      <c r="I5" s="41">
        <f t="shared" si="0"/>
        <v>42947</v>
      </c>
      <c r="J5" s="41">
        <f t="shared" si="0"/>
        <v>42978</v>
      </c>
      <c r="K5" s="41">
        <f t="shared" si="0"/>
        <v>43008</v>
      </c>
      <c r="L5" s="41">
        <f t="shared" si="0"/>
        <v>43039</v>
      </c>
      <c r="M5" s="41">
        <f t="shared" si="0"/>
        <v>43069</v>
      </c>
      <c r="N5" s="41">
        <f t="shared" si="0"/>
        <v>43100</v>
      </c>
      <c r="O5" s="33" t="s">
        <v>110</v>
      </c>
    </row>
    <row r="6" spans="2:26" x14ac:dyDescent="0.4">
      <c r="B6" t="s">
        <v>111</v>
      </c>
      <c r="C6" s="37">
        <v>31</v>
      </c>
      <c r="D6" s="37">
        <v>28.25</v>
      </c>
      <c r="E6" s="37">
        <v>31</v>
      </c>
      <c r="F6" s="37">
        <v>30</v>
      </c>
      <c r="G6" s="37">
        <v>31</v>
      </c>
      <c r="H6" s="37">
        <v>30</v>
      </c>
      <c r="I6" s="37">
        <v>31</v>
      </c>
      <c r="J6" s="37">
        <v>31</v>
      </c>
      <c r="K6" s="37">
        <v>30</v>
      </c>
      <c r="L6" s="37">
        <v>31</v>
      </c>
      <c r="M6" s="37">
        <v>30</v>
      </c>
      <c r="N6" s="37">
        <v>30</v>
      </c>
    </row>
    <row r="7" spans="2:26" x14ac:dyDescent="0.4">
      <c r="B7" t="s">
        <v>112</v>
      </c>
      <c r="C7" s="4">
        <f>SUM(C40:C63)*C6/1000</f>
        <v>8390.7226969999992</v>
      </c>
      <c r="D7" s="4">
        <f t="shared" ref="D7:N7" si="1">SUM(D40:D63)*D6/1000</f>
        <v>7490.6303572232155</v>
      </c>
      <c r="E7" s="4">
        <f t="shared" si="1"/>
        <v>9437.3584969999993</v>
      </c>
      <c r="F7" s="4">
        <f t="shared" si="1"/>
        <v>13593.807757</v>
      </c>
      <c r="G7" s="4">
        <f t="shared" si="1"/>
        <v>12717.363165000001</v>
      </c>
      <c r="H7" s="4">
        <f t="shared" si="1"/>
        <v>13554.080196000001</v>
      </c>
      <c r="I7" s="4">
        <f t="shared" si="1"/>
        <v>15128.848196999999</v>
      </c>
      <c r="J7" s="4">
        <f t="shared" si="1"/>
        <v>10204.347257999998</v>
      </c>
      <c r="K7" s="4">
        <f t="shared" si="1"/>
        <v>10383.071899</v>
      </c>
      <c r="L7" s="4">
        <f t="shared" si="1"/>
        <v>10730.755137999999</v>
      </c>
      <c r="M7" s="4">
        <f t="shared" si="1"/>
        <v>7333.7386870000018</v>
      </c>
      <c r="N7" s="4">
        <f t="shared" si="1"/>
        <v>6624.7896638709681</v>
      </c>
      <c r="O7" s="39">
        <f>SUM(C7:N7)</f>
        <v>125589.51351209417</v>
      </c>
    </row>
    <row r="8" spans="2:26" x14ac:dyDescent="0.4">
      <c r="B8" t="s">
        <v>113</v>
      </c>
      <c r="C8" s="4">
        <f>SUMPRODUCT(C13:C36,C40:C63)/10^6*C6</f>
        <v>387.96766551331427</v>
      </c>
      <c r="D8" s="4">
        <f t="shared" ref="D8:N8" si="2">SUMPRODUCT(D13:D36,D40:D63)/10^6*D6</f>
        <v>458.35891548986126</v>
      </c>
      <c r="E8" s="4">
        <f t="shared" si="2"/>
        <v>346.81584805055365</v>
      </c>
      <c r="F8" s="4">
        <f t="shared" si="2"/>
        <v>409.11102678804195</v>
      </c>
      <c r="G8" s="4">
        <f t="shared" si="2"/>
        <v>366.68928780693511</v>
      </c>
      <c r="H8" s="4">
        <f t="shared" si="2"/>
        <v>351.50711264133162</v>
      </c>
      <c r="I8" s="4">
        <f t="shared" si="2"/>
        <v>505.02128635785925</v>
      </c>
      <c r="J8" s="4">
        <f t="shared" si="2"/>
        <v>427.0723281636777</v>
      </c>
      <c r="K8" s="4">
        <f t="shared" si="2"/>
        <v>363.75149330031974</v>
      </c>
      <c r="L8" s="4">
        <f t="shared" si="2"/>
        <v>321.4911939806326</v>
      </c>
      <c r="M8" s="4">
        <f t="shared" si="2"/>
        <v>211.48426537757311</v>
      </c>
      <c r="N8" s="4">
        <f t="shared" si="2"/>
        <v>250.94195947248218</v>
      </c>
      <c r="O8" s="40">
        <f>SUM(C8:N8)</f>
        <v>4400.2123829425827</v>
      </c>
    </row>
    <row r="9" spans="2:26" x14ac:dyDescent="0.4">
      <c r="O9" s="15"/>
    </row>
    <row r="11" spans="2:26" x14ac:dyDescent="0.4">
      <c r="B11" s="16" t="s">
        <v>114</v>
      </c>
      <c r="C11" s="16" t="s">
        <v>115</v>
      </c>
    </row>
    <row r="12" spans="2:26" x14ac:dyDescent="0.4">
      <c r="B12" s="16" t="s">
        <v>116</v>
      </c>
      <c r="C12" s="15">
        <v>1</v>
      </c>
      <c r="D12" s="15">
        <v>2</v>
      </c>
      <c r="E12" s="15">
        <v>3</v>
      </c>
      <c r="F12" s="15">
        <v>4</v>
      </c>
      <c r="G12" s="15">
        <v>5</v>
      </c>
      <c r="H12" s="15">
        <v>6</v>
      </c>
      <c r="I12" s="15">
        <v>7</v>
      </c>
      <c r="J12" s="15">
        <v>8</v>
      </c>
      <c r="K12" s="15">
        <v>9</v>
      </c>
      <c r="L12" s="15">
        <v>10</v>
      </c>
      <c r="M12" s="15">
        <v>11</v>
      </c>
      <c r="N12" s="15">
        <v>12</v>
      </c>
    </row>
    <row r="13" spans="2:26" x14ac:dyDescent="0.4">
      <c r="B13" s="2" t="s">
        <v>117</v>
      </c>
      <c r="C13" s="15">
        <v>39.959999999999994</v>
      </c>
      <c r="D13" s="15">
        <v>53.244823529411768</v>
      </c>
      <c r="E13" s="15">
        <v>30.371182795698921</v>
      </c>
      <c r="F13" s="15">
        <v>22.37766666666667</v>
      </c>
      <c r="G13" s="15">
        <v>19.011505376344079</v>
      </c>
      <c r="H13" s="15">
        <v>16.887777777777782</v>
      </c>
      <c r="I13" s="15">
        <v>19.989247311827963</v>
      </c>
      <c r="J13" s="15">
        <v>22.176451612903225</v>
      </c>
      <c r="K13" s="15">
        <v>20.439</v>
      </c>
      <c r="L13" s="15">
        <v>20.206129032258062</v>
      </c>
      <c r="M13" s="15">
        <v>21.978888888888889</v>
      </c>
      <c r="N13" s="15">
        <v>29.443492063492059</v>
      </c>
    </row>
    <row r="14" spans="2:26" x14ac:dyDescent="0.4">
      <c r="B14" s="2" t="s">
        <v>118</v>
      </c>
      <c r="C14" s="15">
        <v>35.927096774193551</v>
      </c>
      <c r="D14" s="15">
        <v>50.582000000000001</v>
      </c>
      <c r="E14" s="15">
        <v>30.197634408602148</v>
      </c>
      <c r="F14" s="15">
        <v>21.611666666666665</v>
      </c>
      <c r="G14" s="15">
        <v>15.743010752688171</v>
      </c>
      <c r="H14" s="15">
        <v>16.935666666666666</v>
      </c>
      <c r="I14" s="15">
        <v>18.397096774193553</v>
      </c>
      <c r="J14" s="15">
        <v>17.866881720430104</v>
      </c>
      <c r="K14" s="15">
        <v>16.764666666666667</v>
      </c>
      <c r="L14" s="15">
        <v>19.287311827956987</v>
      </c>
      <c r="M14" s="15">
        <v>20.276777777777777</v>
      </c>
      <c r="N14" s="15">
        <v>28.356612903225813</v>
      </c>
    </row>
    <row r="15" spans="2:26" x14ac:dyDescent="0.4">
      <c r="B15" s="2" t="s">
        <v>119</v>
      </c>
      <c r="C15" s="15">
        <v>34.469892473118279</v>
      </c>
      <c r="D15" s="15">
        <v>51.025294117647057</v>
      </c>
      <c r="E15" s="15">
        <v>30.935053763440838</v>
      </c>
      <c r="F15" s="15">
        <v>21.461444444444446</v>
      </c>
      <c r="G15" s="15">
        <v>15.622258064516126</v>
      </c>
      <c r="H15" s="15">
        <v>14.457222222222216</v>
      </c>
      <c r="I15" s="15">
        <v>16.273333333333341</v>
      </c>
      <c r="J15" s="15">
        <v>18.553333333333335</v>
      </c>
      <c r="K15" s="15">
        <v>15.241666666666664</v>
      </c>
      <c r="L15" s="15">
        <v>16.541505376344084</v>
      </c>
      <c r="M15" s="15">
        <v>17.885111111111108</v>
      </c>
      <c r="N15" s="15">
        <v>23.3708064516129</v>
      </c>
    </row>
    <row r="16" spans="2:26" x14ac:dyDescent="0.4">
      <c r="B16" s="2" t="s">
        <v>120</v>
      </c>
      <c r="C16" s="15">
        <v>36.517526881720414</v>
      </c>
      <c r="D16" s="15">
        <v>49.572705882352956</v>
      </c>
      <c r="E16" s="15">
        <v>28.578064516129039</v>
      </c>
      <c r="F16" s="15">
        <v>23.018333333333324</v>
      </c>
      <c r="G16" s="15">
        <v>15.169784946236563</v>
      </c>
      <c r="H16" s="15">
        <v>12.276999999999997</v>
      </c>
      <c r="I16" s="15">
        <v>17.36677419354838</v>
      </c>
      <c r="J16" s="15">
        <v>19.55193548387097</v>
      </c>
      <c r="K16" s="15">
        <v>17.507111111111108</v>
      </c>
      <c r="L16" s="15">
        <v>15.786451612903226</v>
      </c>
      <c r="M16" s="15">
        <v>17.453444444444447</v>
      </c>
      <c r="N16" s="15">
        <v>26.232903225806449</v>
      </c>
    </row>
    <row r="17" spans="2:14" x14ac:dyDescent="0.4">
      <c r="B17" s="2" t="s">
        <v>121</v>
      </c>
      <c r="C17" s="15">
        <v>36.6379569892473</v>
      </c>
      <c r="D17" s="15">
        <v>50.450117647058839</v>
      </c>
      <c r="E17" s="15">
        <v>32.72215053763442</v>
      </c>
      <c r="F17" s="15">
        <v>24.342333333333332</v>
      </c>
      <c r="G17" s="15">
        <v>15.337849462365588</v>
      </c>
      <c r="H17" s="15">
        <v>11.326666666666661</v>
      </c>
      <c r="I17" s="15">
        <v>17.045913978494625</v>
      </c>
      <c r="J17" s="15">
        <v>21.687311827956979</v>
      </c>
      <c r="K17" s="15">
        <v>19.832333333333331</v>
      </c>
      <c r="L17" s="15">
        <v>19.775161290322586</v>
      </c>
      <c r="M17" s="15">
        <v>18.814666666666668</v>
      </c>
      <c r="N17" s="15">
        <v>30.435483870967733</v>
      </c>
    </row>
    <row r="18" spans="2:14" x14ac:dyDescent="0.4">
      <c r="B18" s="2" t="s">
        <v>122</v>
      </c>
      <c r="C18" s="15">
        <v>37.544838709677407</v>
      </c>
      <c r="D18" s="15">
        <v>61.169764705882343</v>
      </c>
      <c r="E18" s="15">
        <v>40.449247311827946</v>
      </c>
      <c r="F18" s="15">
        <v>28.258222222222216</v>
      </c>
      <c r="G18" s="15">
        <v>17.890967741935491</v>
      </c>
      <c r="H18" s="15">
        <v>13.339111111111116</v>
      </c>
      <c r="I18" s="15">
        <v>14.109569892473122</v>
      </c>
      <c r="J18" s="15">
        <v>20.789784946236558</v>
      </c>
      <c r="K18" s="15">
        <v>25.710888888888885</v>
      </c>
      <c r="L18" s="15">
        <v>27.383978494623651</v>
      </c>
      <c r="M18" s="15">
        <v>23.020666666666656</v>
      </c>
      <c r="N18" s="15">
        <v>29.805322580645171</v>
      </c>
    </row>
    <row r="19" spans="2:14" x14ac:dyDescent="0.4">
      <c r="B19" s="2" t="s">
        <v>123</v>
      </c>
      <c r="C19" s="15">
        <v>48.35193548387096</v>
      </c>
      <c r="D19" s="15">
        <v>62.525882352941196</v>
      </c>
      <c r="E19" s="15">
        <v>44.423010752688171</v>
      </c>
      <c r="F19" s="15">
        <v>32.101666666666667</v>
      </c>
      <c r="G19" s="15">
        <v>22.574623655913975</v>
      </c>
      <c r="H19" s="15">
        <v>18.733555555555554</v>
      </c>
      <c r="I19" s="15">
        <v>17.728064516129031</v>
      </c>
      <c r="J19" s="15">
        <v>23.475483870967743</v>
      </c>
      <c r="K19" s="15">
        <v>25.473333333333343</v>
      </c>
      <c r="L19" s="15">
        <v>32.303870967741936</v>
      </c>
      <c r="M19" s="15">
        <v>28.423777777777776</v>
      </c>
      <c r="N19" s="15">
        <v>36.664032258064516</v>
      </c>
    </row>
    <row r="20" spans="2:14" x14ac:dyDescent="0.4">
      <c r="B20" s="2" t="s">
        <v>124</v>
      </c>
      <c r="C20" s="15">
        <v>56.255591397849457</v>
      </c>
      <c r="D20" s="15">
        <v>65.303411764705885</v>
      </c>
      <c r="E20" s="15">
        <v>44.726129032258065</v>
      </c>
      <c r="F20" s="15">
        <v>32.861000000000004</v>
      </c>
      <c r="G20" s="15">
        <v>25.210107526881714</v>
      </c>
      <c r="H20" s="15">
        <v>20.399444444444441</v>
      </c>
      <c r="I20" s="15">
        <v>21.887096774193544</v>
      </c>
      <c r="J20" s="15">
        <v>26.045913978494632</v>
      </c>
      <c r="K20" s="15">
        <v>25.921666666666674</v>
      </c>
      <c r="L20" s="15">
        <v>30.613763440860229</v>
      </c>
      <c r="M20" s="15">
        <v>33.071555555555541</v>
      </c>
      <c r="N20" s="15">
        <v>39.736612903225812</v>
      </c>
    </row>
    <row r="21" spans="2:14" x14ac:dyDescent="0.4">
      <c r="B21" s="2" t="s">
        <v>125</v>
      </c>
      <c r="C21" s="15">
        <v>48.524623655913956</v>
      </c>
      <c r="D21" s="15">
        <v>68.16035294117647</v>
      </c>
      <c r="E21" s="15">
        <v>41.718279569892488</v>
      </c>
      <c r="F21" s="15">
        <v>32.395333333333333</v>
      </c>
      <c r="G21" s="15">
        <v>25.643655913978495</v>
      </c>
      <c r="H21" s="15">
        <v>21.209888888888887</v>
      </c>
      <c r="I21" s="15">
        <v>24.424623655913976</v>
      </c>
      <c r="J21" s="15">
        <v>27.064193548387095</v>
      </c>
      <c r="K21" s="15">
        <v>26.277555555555544</v>
      </c>
      <c r="L21" s="15">
        <v>30.259139784946232</v>
      </c>
      <c r="M21" s="15">
        <v>31.213555555555548</v>
      </c>
      <c r="N21" s="15">
        <v>40.568387096774188</v>
      </c>
    </row>
    <row r="22" spans="2:14" x14ac:dyDescent="0.4">
      <c r="B22" s="2" t="s">
        <v>126</v>
      </c>
      <c r="C22" s="15">
        <v>47.894731182795688</v>
      </c>
      <c r="D22" s="15">
        <v>64.961176470588228</v>
      </c>
      <c r="E22" s="15">
        <v>39.565268817204306</v>
      </c>
      <c r="F22" s="15">
        <v>32.047777777777767</v>
      </c>
      <c r="G22" s="15">
        <v>26.558924731182792</v>
      </c>
      <c r="H22" s="15">
        <v>22.124999999999989</v>
      </c>
      <c r="I22" s="15">
        <v>26.999569892473122</v>
      </c>
      <c r="J22" s="15">
        <v>28.264301075268811</v>
      </c>
      <c r="K22" s="15">
        <v>28.262222222222221</v>
      </c>
      <c r="L22" s="15">
        <v>33.143870967741925</v>
      </c>
      <c r="M22" s="15">
        <v>29.237333333333329</v>
      </c>
      <c r="N22" s="15">
        <v>39.448225806451632</v>
      </c>
    </row>
    <row r="23" spans="2:14" x14ac:dyDescent="0.4">
      <c r="B23" s="2" t="s">
        <v>127</v>
      </c>
      <c r="C23" s="15">
        <v>47.89580645161292</v>
      </c>
      <c r="D23" s="15">
        <v>65.622588235294145</v>
      </c>
      <c r="E23" s="15">
        <v>39.659677419354836</v>
      </c>
      <c r="F23" s="15">
        <v>30.441222222222223</v>
      </c>
      <c r="G23" s="15">
        <v>27.000430107526892</v>
      </c>
      <c r="H23" s="15">
        <v>23.795555555555556</v>
      </c>
      <c r="I23" s="15">
        <v>31.071935483870963</v>
      </c>
      <c r="J23" s="15">
        <v>32.439784946236557</v>
      </c>
      <c r="K23" s="15">
        <v>30.301333333333336</v>
      </c>
      <c r="L23" s="15">
        <v>30.865053763440862</v>
      </c>
      <c r="M23" s="15">
        <v>28.804555555555559</v>
      </c>
      <c r="N23" s="15">
        <v>37.946129032258057</v>
      </c>
    </row>
    <row r="24" spans="2:14" x14ac:dyDescent="0.4">
      <c r="B24" s="2" t="s">
        <v>128</v>
      </c>
      <c r="C24" s="15">
        <v>48.07139784946235</v>
      </c>
      <c r="D24" s="15">
        <v>65.843882352941151</v>
      </c>
      <c r="E24" s="15">
        <v>37.638279569892468</v>
      </c>
      <c r="F24" s="15">
        <v>29.910666666666671</v>
      </c>
      <c r="G24" s="15">
        <v>26.90311827956991</v>
      </c>
      <c r="H24" s="15">
        <v>24.897333333333339</v>
      </c>
      <c r="I24" s="15">
        <v>33.02129032258064</v>
      </c>
      <c r="J24" s="15">
        <v>35.711505376344078</v>
      </c>
      <c r="K24" s="15">
        <v>31.354555555555542</v>
      </c>
      <c r="L24" s="15">
        <v>28.408709677419367</v>
      </c>
      <c r="M24" s="15">
        <v>29.309111111111093</v>
      </c>
      <c r="N24" s="15">
        <v>39.962258064516135</v>
      </c>
    </row>
    <row r="25" spans="2:14" x14ac:dyDescent="0.4">
      <c r="B25" s="2" t="s">
        <v>129</v>
      </c>
      <c r="C25" s="15">
        <v>46.033225806451625</v>
      </c>
      <c r="D25" s="15">
        <v>59.799176470588257</v>
      </c>
      <c r="E25" s="15">
        <v>35.689247311827984</v>
      </c>
      <c r="F25" s="15">
        <v>29.755666666666681</v>
      </c>
      <c r="G25" s="15">
        <v>27.859999999999996</v>
      </c>
      <c r="H25" s="15">
        <v>26.430999999999994</v>
      </c>
      <c r="I25" s="15">
        <v>35.175591397849459</v>
      </c>
      <c r="J25" s="15">
        <v>41.511612903225803</v>
      </c>
      <c r="K25" s="15">
        <v>36.520444444444443</v>
      </c>
      <c r="L25" s="15">
        <v>28.488387096774179</v>
      </c>
      <c r="M25" s="15">
        <v>27.662555555555567</v>
      </c>
      <c r="N25" s="15">
        <v>37.625322580645161</v>
      </c>
    </row>
    <row r="26" spans="2:14" x14ac:dyDescent="0.4">
      <c r="B26" s="2" t="s">
        <v>130</v>
      </c>
      <c r="C26" s="15">
        <v>44.244516129032249</v>
      </c>
      <c r="D26" s="15">
        <v>56.605647058823536</v>
      </c>
      <c r="E26" s="15">
        <v>33.189569892473124</v>
      </c>
      <c r="F26" s="15">
        <v>28.015333333333338</v>
      </c>
      <c r="G26" s="15">
        <v>30.340537634408594</v>
      </c>
      <c r="H26" s="15">
        <v>27.312888888888889</v>
      </c>
      <c r="I26" s="15">
        <v>37.504086021505373</v>
      </c>
      <c r="J26" s="15">
        <v>57.165268817204293</v>
      </c>
      <c r="K26" s="15">
        <v>39.527333333333331</v>
      </c>
      <c r="L26" s="15">
        <v>28.058924731182785</v>
      </c>
      <c r="M26" s="15">
        <v>28.028888888888879</v>
      </c>
      <c r="N26" s="15">
        <v>34.318709677419349</v>
      </c>
    </row>
    <row r="27" spans="2:14" x14ac:dyDescent="0.4">
      <c r="B27" s="2" t="s">
        <v>131</v>
      </c>
      <c r="C27" s="15">
        <v>42.181505376344084</v>
      </c>
      <c r="D27" s="15">
        <v>54.032823529411765</v>
      </c>
      <c r="E27" s="15">
        <v>30.877741935483872</v>
      </c>
      <c r="F27" s="15">
        <v>27.121666666666666</v>
      </c>
      <c r="G27" s="15">
        <v>32.971397849462377</v>
      </c>
      <c r="H27" s="15">
        <v>31.009777777777785</v>
      </c>
      <c r="I27" s="15">
        <v>40.953978494623655</v>
      </c>
      <c r="J27" s="15">
        <v>55.283655913978492</v>
      </c>
      <c r="K27" s="15">
        <v>46.747666666666653</v>
      </c>
      <c r="L27" s="15">
        <v>29.043333333333344</v>
      </c>
      <c r="M27" s="15">
        <v>27.243444444444439</v>
      </c>
      <c r="N27" s="15">
        <v>35.173548387096766</v>
      </c>
    </row>
    <row r="28" spans="2:14" x14ac:dyDescent="0.4">
      <c r="B28" s="2" t="s">
        <v>132</v>
      </c>
      <c r="C28" s="15">
        <v>42.407419354838716</v>
      </c>
      <c r="D28" s="15">
        <v>54.027058823529437</v>
      </c>
      <c r="E28" s="15">
        <v>32.926666666666662</v>
      </c>
      <c r="F28" s="15">
        <v>28.685222222222237</v>
      </c>
      <c r="G28" s="15">
        <v>37.97215053763442</v>
      </c>
      <c r="H28" s="15">
        <v>34.218333333333327</v>
      </c>
      <c r="I28" s="15">
        <v>42.593655913978495</v>
      </c>
      <c r="J28" s="15">
        <v>67.956129032258062</v>
      </c>
      <c r="K28" s="15">
        <v>50.48633333333332</v>
      </c>
      <c r="L28" s="15">
        <v>30.570645161290333</v>
      </c>
      <c r="M28" s="15">
        <v>28.783222222222211</v>
      </c>
      <c r="N28" s="15">
        <v>39.014677419354854</v>
      </c>
    </row>
    <row r="29" spans="2:14" x14ac:dyDescent="0.4">
      <c r="B29" s="2" t="s">
        <v>133</v>
      </c>
      <c r="C29" s="15">
        <v>51.895053763440849</v>
      </c>
      <c r="D29" s="15">
        <v>59.633647058823506</v>
      </c>
      <c r="E29" s="15">
        <v>36.776989247311832</v>
      </c>
      <c r="F29" s="15">
        <v>31.809777777777779</v>
      </c>
      <c r="G29" s="15">
        <v>35.817956989247314</v>
      </c>
      <c r="H29" s="15">
        <v>32.322666666666649</v>
      </c>
      <c r="I29" s="15">
        <v>44.526451612903237</v>
      </c>
      <c r="J29" s="15">
        <v>67.392580645161289</v>
      </c>
      <c r="K29" s="15">
        <v>53.245555555555548</v>
      </c>
      <c r="L29" s="15">
        <v>35.19408602150537</v>
      </c>
      <c r="M29" s="15">
        <v>35.613111111111103</v>
      </c>
      <c r="N29" s="15">
        <v>48.157741935483877</v>
      </c>
    </row>
    <row r="30" spans="2:14" x14ac:dyDescent="0.4">
      <c r="B30" s="2" t="s">
        <v>134</v>
      </c>
      <c r="C30" s="15">
        <v>66.858387096774209</v>
      </c>
      <c r="D30" s="15">
        <v>73.894588235294123</v>
      </c>
      <c r="E30" s="15">
        <v>41.210430107526896</v>
      </c>
      <c r="F30" s="15">
        <v>31.352444444444448</v>
      </c>
      <c r="G30" s="15">
        <v>30.971720430107535</v>
      </c>
      <c r="H30" s="15">
        <v>30.227444444444437</v>
      </c>
      <c r="I30" s="15">
        <v>40.670645161290345</v>
      </c>
      <c r="J30" s="15">
        <v>49.358924731182775</v>
      </c>
      <c r="K30" s="15">
        <v>43.978222222222229</v>
      </c>
      <c r="L30" s="15">
        <v>55.29860215053764</v>
      </c>
      <c r="M30" s="15">
        <v>48.217666666666659</v>
      </c>
      <c r="N30" s="15">
        <v>59.521612903225794</v>
      </c>
    </row>
    <row r="31" spans="2:14" x14ac:dyDescent="0.4">
      <c r="B31" s="2" t="s">
        <v>135</v>
      </c>
      <c r="C31" s="15">
        <v>57.198172043010757</v>
      </c>
      <c r="D31" s="15">
        <v>74.606705882352927</v>
      </c>
      <c r="E31" s="15">
        <v>47.907849462365597</v>
      </c>
      <c r="F31" s="15">
        <v>36.504666666666644</v>
      </c>
      <c r="G31" s="15">
        <v>30.199784946236555</v>
      </c>
      <c r="H31" s="15">
        <v>26.689333333333316</v>
      </c>
      <c r="I31" s="15">
        <v>34.532688172043009</v>
      </c>
      <c r="J31" s="15">
        <v>36.105268817204305</v>
      </c>
      <c r="K31" s="15">
        <v>44.726555555555542</v>
      </c>
      <c r="L31" s="15">
        <v>45.4894623655914</v>
      </c>
      <c r="M31" s="15">
        <v>40.742555555555562</v>
      </c>
      <c r="N31" s="15">
        <v>48.609193548387104</v>
      </c>
    </row>
    <row r="32" spans="2:14" x14ac:dyDescent="0.4">
      <c r="B32" s="2" t="s">
        <v>136</v>
      </c>
      <c r="C32" s="15">
        <v>51.52268817204304</v>
      </c>
      <c r="D32" s="15">
        <v>66.768823529411762</v>
      </c>
      <c r="E32" s="15">
        <v>44.719784946236558</v>
      </c>
      <c r="F32" s="15">
        <v>38.654666666666671</v>
      </c>
      <c r="G32" s="15">
        <v>44.090322580645157</v>
      </c>
      <c r="H32" s="15">
        <v>27.588333333333328</v>
      </c>
      <c r="I32" s="15">
        <v>34.131827956989248</v>
      </c>
      <c r="J32" s="15">
        <v>37.77870967741935</v>
      </c>
      <c r="K32" s="15">
        <v>34.610333333333323</v>
      </c>
      <c r="L32" s="15">
        <v>32.399247311827956</v>
      </c>
      <c r="M32" s="15">
        <v>31.962222222222206</v>
      </c>
      <c r="N32" s="15">
        <v>43.374677419354825</v>
      </c>
    </row>
    <row r="33" spans="2:14" x14ac:dyDescent="0.4">
      <c r="B33" s="2" t="s">
        <v>137</v>
      </c>
      <c r="C33" s="15">
        <v>48.450215053763458</v>
      </c>
      <c r="D33" s="15">
        <v>64.158352941176517</v>
      </c>
      <c r="E33" s="15">
        <v>38.468172043010753</v>
      </c>
      <c r="F33" s="15">
        <v>30.014555555555564</v>
      </c>
      <c r="G33" s="15">
        <v>28.438172043010741</v>
      </c>
      <c r="H33" s="15">
        <v>24.672444444444441</v>
      </c>
      <c r="I33" s="15">
        <v>28.634301075268816</v>
      </c>
      <c r="J33" s="15">
        <v>29.919569892473117</v>
      </c>
      <c r="K33" s="15">
        <v>27.454333333333327</v>
      </c>
      <c r="L33" s="15">
        <v>28.721935483870972</v>
      </c>
      <c r="M33" s="15">
        <v>28.974666666666653</v>
      </c>
      <c r="N33" s="15">
        <v>41.964516129032248</v>
      </c>
    </row>
    <row r="34" spans="2:14" x14ac:dyDescent="0.4">
      <c r="B34" s="2" t="s">
        <v>138</v>
      </c>
      <c r="C34" s="15">
        <v>43.111827956989231</v>
      </c>
      <c r="D34" s="15">
        <v>57.989294117647084</v>
      </c>
      <c r="E34" s="15">
        <v>29.219354838709684</v>
      </c>
      <c r="F34" s="15">
        <v>24.611666666666668</v>
      </c>
      <c r="G34" s="15">
        <v>21.291720430107521</v>
      </c>
      <c r="H34" s="15">
        <v>19.413777777777781</v>
      </c>
      <c r="I34" s="15">
        <v>23.996021505376341</v>
      </c>
      <c r="J34" s="15">
        <v>24.493548387096759</v>
      </c>
      <c r="K34" s="15">
        <v>21.239888888888892</v>
      </c>
      <c r="L34" s="15">
        <v>24.268279569892467</v>
      </c>
      <c r="M34" s="15">
        <v>25.561777777777781</v>
      </c>
      <c r="N34" s="15">
        <v>38.942419354838712</v>
      </c>
    </row>
    <row r="35" spans="2:14" x14ac:dyDescent="0.4">
      <c r="B35" s="2" t="s">
        <v>139</v>
      </c>
      <c r="C35" s="15">
        <v>35.471720430107538</v>
      </c>
      <c r="D35" s="15">
        <v>53.142235294117668</v>
      </c>
      <c r="E35" s="15">
        <v>24.27623655913979</v>
      </c>
      <c r="F35" s="15">
        <v>21.277000000000001</v>
      </c>
      <c r="G35" s="15">
        <v>20.539247311827964</v>
      </c>
      <c r="H35" s="15">
        <v>18.362444444444449</v>
      </c>
      <c r="I35" s="15">
        <v>18.986559139784948</v>
      </c>
      <c r="J35" s="15">
        <v>19.203225806451606</v>
      </c>
      <c r="K35" s="15">
        <v>18.460666666666668</v>
      </c>
      <c r="L35" s="15">
        <v>21.664408602150537</v>
      </c>
      <c r="M35" s="15">
        <v>22.351111111111109</v>
      </c>
      <c r="N35" s="15">
        <v>36.617580645161297</v>
      </c>
    </row>
    <row r="36" spans="2:14" x14ac:dyDescent="0.4">
      <c r="B36" s="2" t="s">
        <v>140</v>
      </c>
      <c r="C36" s="15">
        <v>32.091827956989249</v>
      </c>
      <c r="D36" s="15">
        <v>50.107058823529393</v>
      </c>
      <c r="E36" s="15">
        <v>30.235268817204311</v>
      </c>
      <c r="F36" s="15">
        <v>23.767777777777781</v>
      </c>
      <c r="G36" s="15">
        <v>20.927419354838712</v>
      </c>
      <c r="H36" s="15">
        <v>17.822333333333336</v>
      </c>
      <c r="I36" s="15">
        <v>20.928709677419342</v>
      </c>
      <c r="J36" s="15">
        <v>23.344623655913974</v>
      </c>
      <c r="K36" s="15">
        <v>20.282888888888888</v>
      </c>
      <c r="L36" s="15">
        <v>22.89387096774195</v>
      </c>
      <c r="M36" s="15">
        <v>16.897777777777776</v>
      </c>
      <c r="N36" s="15">
        <v>29.795161290322582</v>
      </c>
    </row>
    <row r="38" spans="2:14" x14ac:dyDescent="0.4">
      <c r="B38" t="s">
        <v>141</v>
      </c>
      <c r="C38" t="s">
        <v>142</v>
      </c>
    </row>
    <row r="39" spans="2:14" x14ac:dyDescent="0.4">
      <c r="B39" t="s">
        <v>143</v>
      </c>
      <c r="C39" s="15">
        <v>1</v>
      </c>
      <c r="D39" s="15">
        <v>2</v>
      </c>
      <c r="E39" s="15">
        <v>3</v>
      </c>
      <c r="F39" s="15">
        <v>4</v>
      </c>
      <c r="G39" s="15">
        <v>5</v>
      </c>
      <c r="H39" s="15">
        <v>6</v>
      </c>
      <c r="I39" s="15">
        <v>7</v>
      </c>
      <c r="J39" s="15">
        <v>8</v>
      </c>
      <c r="K39" s="15">
        <v>9</v>
      </c>
      <c r="L39" s="15">
        <v>10</v>
      </c>
      <c r="M39" s="15">
        <v>11</v>
      </c>
      <c r="N39" s="15">
        <v>12</v>
      </c>
    </row>
    <row r="40" spans="2:14" x14ac:dyDescent="0.4">
      <c r="B40" s="2">
        <v>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</row>
    <row r="41" spans="2:14" x14ac:dyDescent="0.4">
      <c r="B41" s="2">
        <v>1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</row>
    <row r="42" spans="2:14" x14ac:dyDescent="0.4">
      <c r="B42" s="2">
        <v>2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</row>
    <row r="43" spans="2:14" x14ac:dyDescent="0.4">
      <c r="B43" s="2">
        <v>3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</row>
    <row r="44" spans="2:14" x14ac:dyDescent="0.4">
      <c r="B44" s="2">
        <v>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</row>
    <row r="45" spans="2:14" x14ac:dyDescent="0.4">
      <c r="B45" s="2">
        <v>5</v>
      </c>
      <c r="C45" s="5">
        <v>0</v>
      </c>
      <c r="D45" s="5">
        <v>0</v>
      </c>
      <c r="E45" s="5">
        <v>0</v>
      </c>
      <c r="F45" s="5">
        <v>156.08763333333334</v>
      </c>
      <c r="G45" s="5">
        <v>4761.6037419354843</v>
      </c>
      <c r="H45" s="5">
        <v>5140.4827333333333</v>
      </c>
      <c r="I45" s="5">
        <v>3973.324129032258</v>
      </c>
      <c r="J45" s="5">
        <v>1210.2597741935485</v>
      </c>
      <c r="K45" s="5">
        <v>37.403100000000002</v>
      </c>
      <c r="L45" s="5">
        <v>0</v>
      </c>
      <c r="M45" s="5">
        <v>0</v>
      </c>
      <c r="N45" s="5">
        <v>0</v>
      </c>
    </row>
    <row r="46" spans="2:14" x14ac:dyDescent="0.4">
      <c r="B46" s="2">
        <v>6</v>
      </c>
      <c r="C46" s="5">
        <v>0</v>
      </c>
      <c r="D46" s="5">
        <v>5.457178571428571</v>
      </c>
      <c r="E46" s="5">
        <v>1701.011</v>
      </c>
      <c r="F46" s="5">
        <v>10822.008899999999</v>
      </c>
      <c r="G46" s="5">
        <v>13141.162838709677</v>
      </c>
      <c r="H46" s="5">
        <v>14378.492100000007</v>
      </c>
      <c r="I46" s="5">
        <v>13050.952258064515</v>
      </c>
      <c r="J46" s="5">
        <v>7397.3989354838695</v>
      </c>
      <c r="K46" s="5">
        <v>5584.3414666666649</v>
      </c>
      <c r="L46" s="5">
        <v>1035.4334193548389</v>
      </c>
      <c r="M46" s="5">
        <v>0</v>
      </c>
      <c r="N46" s="5">
        <v>0</v>
      </c>
    </row>
    <row r="47" spans="2:14" x14ac:dyDescent="0.4">
      <c r="B47" s="2">
        <v>7</v>
      </c>
      <c r="C47" s="5">
        <v>1211.3352903225807</v>
      </c>
      <c r="D47" s="5">
        <v>5370.0128928571421</v>
      </c>
      <c r="E47" s="5">
        <v>11474.784322580639</v>
      </c>
      <c r="F47" s="5">
        <v>23064.801033333344</v>
      </c>
      <c r="G47" s="5">
        <v>25093.57632258064</v>
      </c>
      <c r="H47" s="5">
        <v>24910.166733333328</v>
      </c>
      <c r="I47" s="5">
        <v>24675.651774193549</v>
      </c>
      <c r="J47" s="5">
        <v>18188.249258064516</v>
      </c>
      <c r="K47" s="5">
        <v>18540.536233333336</v>
      </c>
      <c r="L47" s="5">
        <v>16000.236774193547</v>
      </c>
      <c r="M47" s="5">
        <v>6942.1181666666671</v>
      </c>
      <c r="N47" s="5">
        <v>829.52887096774202</v>
      </c>
    </row>
    <row r="48" spans="2:14" x14ac:dyDescent="0.4">
      <c r="B48" s="2">
        <v>8</v>
      </c>
      <c r="C48" s="5">
        <v>19551.462548387099</v>
      </c>
      <c r="D48" s="5">
        <v>17560.676392857142</v>
      </c>
      <c r="E48" s="5">
        <v>23173.967322580644</v>
      </c>
      <c r="F48" s="5">
        <v>37123.997733333337</v>
      </c>
      <c r="G48" s="5">
        <v>34583.80825806452</v>
      </c>
      <c r="H48" s="5">
        <v>35776.462599999992</v>
      </c>
      <c r="I48" s="5">
        <v>38593.536129032254</v>
      </c>
      <c r="J48" s="5">
        <v>29669.879677419354</v>
      </c>
      <c r="K48" s="5">
        <v>32669.57983333333</v>
      </c>
      <c r="L48" s="5">
        <v>32861.441322580642</v>
      </c>
      <c r="M48" s="5">
        <v>20479.979566666669</v>
      </c>
      <c r="N48" s="5">
        <v>17508.986000000004</v>
      </c>
    </row>
    <row r="49" spans="2:14" x14ac:dyDescent="0.4">
      <c r="B49" s="2">
        <v>9</v>
      </c>
      <c r="C49" s="5">
        <v>31492.206967741935</v>
      </c>
      <c r="D49" s="5">
        <v>28616.026750000008</v>
      </c>
      <c r="E49" s="5">
        <v>34991.293032258051</v>
      </c>
      <c r="F49" s="5">
        <v>46817.052733333323</v>
      </c>
      <c r="G49" s="5">
        <v>44249.218806451616</v>
      </c>
      <c r="H49" s="5">
        <v>44541.32683333334</v>
      </c>
      <c r="I49" s="5">
        <v>50014.399161290326</v>
      </c>
      <c r="J49" s="5">
        <v>36779.415967741937</v>
      </c>
      <c r="K49" s="5">
        <v>41509.747266666658</v>
      </c>
      <c r="L49" s="5">
        <v>45389.983999999989</v>
      </c>
      <c r="M49" s="5">
        <v>31386.922433333333</v>
      </c>
      <c r="N49" s="5">
        <v>26594.558677419354</v>
      </c>
    </row>
    <row r="50" spans="2:14" x14ac:dyDescent="0.4">
      <c r="B50" s="2">
        <v>10</v>
      </c>
      <c r="C50" s="5">
        <v>42812.404290322578</v>
      </c>
      <c r="D50" s="5">
        <v>37197.280464285708</v>
      </c>
      <c r="E50" s="5">
        <v>37444.452870967747</v>
      </c>
      <c r="F50" s="5">
        <v>55558.222866666663</v>
      </c>
      <c r="G50" s="5">
        <v>47324.452193548379</v>
      </c>
      <c r="H50" s="5">
        <v>52230.887300000009</v>
      </c>
      <c r="I50" s="5">
        <v>58001.193806451607</v>
      </c>
      <c r="J50" s="5">
        <v>40598.280129032253</v>
      </c>
      <c r="K50" s="5">
        <v>47663.567866666657</v>
      </c>
      <c r="L50" s="5">
        <v>51372.165451612891</v>
      </c>
      <c r="M50" s="5">
        <v>39296.299633333321</v>
      </c>
      <c r="N50" s="5">
        <v>36160.538161290322</v>
      </c>
    </row>
    <row r="51" spans="2:14" x14ac:dyDescent="0.4">
      <c r="B51" s="2">
        <v>11</v>
      </c>
      <c r="C51" s="5">
        <v>43862.34487096774</v>
      </c>
      <c r="D51" s="5">
        <v>38973.079000000005</v>
      </c>
      <c r="E51" s="5">
        <v>41668.485935483863</v>
      </c>
      <c r="F51" s="5">
        <v>61162.879233333326</v>
      </c>
      <c r="G51" s="5">
        <v>50399.587354838703</v>
      </c>
      <c r="H51" s="5">
        <v>53202.320266666655</v>
      </c>
      <c r="I51" s="5">
        <v>61892.946258064519</v>
      </c>
      <c r="J51" s="5">
        <v>41049.427870967738</v>
      </c>
      <c r="K51" s="5">
        <v>47538.87953333334</v>
      </c>
      <c r="L51" s="5">
        <v>48986.695258064516</v>
      </c>
      <c r="M51" s="5">
        <v>39114.057400000012</v>
      </c>
      <c r="N51" s="5">
        <v>37880.701032258068</v>
      </c>
    </row>
    <row r="52" spans="2:14" x14ac:dyDescent="0.4">
      <c r="B52" s="2">
        <v>12</v>
      </c>
      <c r="C52" s="5">
        <v>41303.722419354839</v>
      </c>
      <c r="D52" s="5">
        <v>41663.813249999999</v>
      </c>
      <c r="E52" s="5">
        <v>42847.60890322581</v>
      </c>
      <c r="F52" s="5">
        <v>61300.843099999991</v>
      </c>
      <c r="G52" s="5">
        <v>46481.563967741946</v>
      </c>
      <c r="H52" s="5">
        <v>52688.943666666673</v>
      </c>
      <c r="I52" s="5">
        <v>59473.595580645168</v>
      </c>
      <c r="J52" s="5">
        <v>39946.763516129031</v>
      </c>
      <c r="K52" s="5">
        <v>44746.431233333329</v>
      </c>
      <c r="L52" s="5">
        <v>45862.616096774189</v>
      </c>
      <c r="M52" s="5">
        <v>38970.41746666668</v>
      </c>
      <c r="N52" s="5">
        <v>36254.828322580644</v>
      </c>
    </row>
    <row r="53" spans="2:14" x14ac:dyDescent="0.4">
      <c r="B53" s="2">
        <v>13</v>
      </c>
      <c r="C53" s="5">
        <v>36792.409580645151</v>
      </c>
      <c r="D53" s="5">
        <v>38500.88360714286</v>
      </c>
      <c r="E53" s="5">
        <v>40265.162806451619</v>
      </c>
      <c r="F53" s="5">
        <v>53963.039866666659</v>
      </c>
      <c r="G53" s="5">
        <v>44941.531096774197</v>
      </c>
      <c r="H53" s="5">
        <v>52309.53850000001</v>
      </c>
      <c r="I53" s="5">
        <v>57145.256967741923</v>
      </c>
      <c r="J53" s="5">
        <v>34641.346645161284</v>
      </c>
      <c r="K53" s="5">
        <v>39986.09386666667</v>
      </c>
      <c r="L53" s="5">
        <v>42840.43945161291</v>
      </c>
      <c r="M53" s="5">
        <v>33991.025899999993</v>
      </c>
      <c r="N53" s="5">
        <v>30984.840322580647</v>
      </c>
    </row>
    <row r="54" spans="2:14" x14ac:dyDescent="0.4">
      <c r="B54" s="2">
        <v>14</v>
      </c>
      <c r="C54" s="5">
        <v>30674.936258064514</v>
      </c>
      <c r="D54" s="5">
        <v>30191.172178571425</v>
      </c>
      <c r="E54" s="5">
        <v>32716.742161290327</v>
      </c>
      <c r="F54" s="5">
        <v>43824.876700000008</v>
      </c>
      <c r="G54" s="5">
        <v>37398.445290322576</v>
      </c>
      <c r="H54" s="5">
        <v>44468.021000000015</v>
      </c>
      <c r="I54" s="5">
        <v>47058.537548387096</v>
      </c>
      <c r="J54" s="5">
        <v>32795.265000000007</v>
      </c>
      <c r="K54" s="5">
        <v>31715.314366666666</v>
      </c>
      <c r="L54" s="5">
        <v>34848.435903225814</v>
      </c>
      <c r="M54" s="5">
        <v>23012.164466666673</v>
      </c>
      <c r="N54" s="5">
        <v>23808.004967741937</v>
      </c>
    </row>
    <row r="55" spans="2:14" x14ac:dyDescent="0.4">
      <c r="B55" s="2">
        <v>15</v>
      </c>
      <c r="C55" s="5">
        <v>19413.044161290323</v>
      </c>
      <c r="D55" s="5">
        <v>19268.13278571429</v>
      </c>
      <c r="E55" s="5">
        <v>24389.457774193546</v>
      </c>
      <c r="F55" s="5">
        <v>33774.726766666667</v>
      </c>
      <c r="G55" s="5">
        <v>29967.026516129034</v>
      </c>
      <c r="H55" s="5">
        <v>34497.122033333319</v>
      </c>
      <c r="I55" s="5">
        <v>36470.672258064522</v>
      </c>
      <c r="J55" s="5">
        <v>24316.81641935484</v>
      </c>
      <c r="K55" s="5">
        <v>22739.072800000002</v>
      </c>
      <c r="L55" s="5">
        <v>21200.150096774196</v>
      </c>
      <c r="M55" s="5">
        <v>10865.191299999999</v>
      </c>
      <c r="N55" s="5">
        <v>10804.335774193549</v>
      </c>
    </row>
    <row r="56" spans="2:14" x14ac:dyDescent="0.4">
      <c r="B56" s="2">
        <v>16</v>
      </c>
      <c r="C56" s="5">
        <v>3554.6077096774188</v>
      </c>
      <c r="D56" s="5">
        <v>7648.2929285714281</v>
      </c>
      <c r="E56" s="5">
        <v>11638.341709677419</v>
      </c>
      <c r="F56" s="5">
        <v>19257.265199999998</v>
      </c>
      <c r="G56" s="5">
        <v>21086.341129032262</v>
      </c>
      <c r="H56" s="5">
        <v>23770.008333333335</v>
      </c>
      <c r="I56" s="5">
        <v>23902.470387096775</v>
      </c>
      <c r="J56" s="5">
        <v>15103.543387096775</v>
      </c>
      <c r="K56" s="5">
        <v>10940.14506666667</v>
      </c>
      <c r="L56" s="5">
        <v>5755.7937741935511</v>
      </c>
      <c r="M56" s="5">
        <v>399.77990000000005</v>
      </c>
      <c r="N56" s="5">
        <v>0</v>
      </c>
    </row>
    <row r="57" spans="2:14" x14ac:dyDescent="0.4">
      <c r="B57" s="2">
        <v>17</v>
      </c>
      <c r="C57" s="5">
        <v>0</v>
      </c>
      <c r="D57" s="5">
        <v>160.2294642857143</v>
      </c>
      <c r="E57" s="5">
        <v>2119.6114193548387</v>
      </c>
      <c r="F57" s="5">
        <v>6267.5768999999991</v>
      </c>
      <c r="G57" s="5">
        <v>9393.9519677419357</v>
      </c>
      <c r="H57" s="5">
        <v>11121.975800000002</v>
      </c>
      <c r="I57" s="5">
        <v>11189.329806451617</v>
      </c>
      <c r="J57" s="5">
        <v>6539.0914516129042</v>
      </c>
      <c r="K57" s="5">
        <v>2431.2840000000001</v>
      </c>
      <c r="L57" s="5">
        <v>0</v>
      </c>
      <c r="M57" s="5">
        <v>0</v>
      </c>
      <c r="N57" s="5">
        <v>0</v>
      </c>
    </row>
    <row r="58" spans="2:14" x14ac:dyDescent="0.4">
      <c r="B58" s="2">
        <v>18</v>
      </c>
      <c r="C58" s="5">
        <v>0</v>
      </c>
      <c r="D58" s="5">
        <v>0</v>
      </c>
      <c r="E58" s="5">
        <v>0</v>
      </c>
      <c r="F58" s="5">
        <v>33.546566666666664</v>
      </c>
      <c r="G58" s="5">
        <v>1415.2519677419357</v>
      </c>
      <c r="H58" s="5">
        <v>2766.9253000000003</v>
      </c>
      <c r="I58" s="5">
        <v>2585.4951290322579</v>
      </c>
      <c r="J58" s="5">
        <v>936.7541612903226</v>
      </c>
      <c r="K58" s="5">
        <v>0</v>
      </c>
      <c r="L58" s="5">
        <v>0</v>
      </c>
      <c r="M58" s="5">
        <v>0</v>
      </c>
      <c r="N58" s="5">
        <v>0</v>
      </c>
    </row>
    <row r="59" spans="2:14" x14ac:dyDescent="0.4">
      <c r="B59" s="2">
        <v>19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</row>
    <row r="60" spans="2:14" x14ac:dyDescent="0.4">
      <c r="B60" s="2">
        <v>20</v>
      </c>
      <c r="C60" s="5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</row>
    <row r="61" spans="2:14" x14ac:dyDescent="0.4">
      <c r="B61" s="2">
        <v>21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</row>
    <row r="62" spans="2:14" x14ac:dyDescent="0.4">
      <c r="B62" s="2">
        <v>22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</row>
    <row r="63" spans="2:14" x14ac:dyDescent="0.4">
      <c r="B63" s="2">
        <v>23</v>
      </c>
      <c r="C63" s="5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</row>
    <row r="65" spans="3:14" x14ac:dyDescent="0.4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</sheetData>
  <conditionalFormatting pivot="1" sqref="C13:N3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pivot="1" sqref="C40:N6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E88B-CDD0-47FD-96E3-3C6F34AF1695}">
  <dimension ref="A1:AC86"/>
  <sheetViews>
    <sheetView zoomScaleNormal="100" workbookViewId="0">
      <selection activeCell="U3" sqref="U3"/>
    </sheetView>
  </sheetViews>
  <sheetFormatPr defaultRowHeight="14.6" x14ac:dyDescent="0.4"/>
  <cols>
    <col min="1" max="1" width="10.765625" bestFit="1" customWidth="1"/>
    <col min="2" max="2" width="16.3828125" bestFit="1" customWidth="1"/>
    <col min="3" max="3" width="21.61328125" bestFit="1" customWidth="1"/>
    <col min="4" max="4" width="27.3046875" bestFit="1" customWidth="1"/>
    <col min="5" max="5" width="28.23046875" bestFit="1" customWidth="1"/>
    <col min="6" max="6" width="22.23046875" bestFit="1" customWidth="1"/>
    <col min="7" max="7" width="20.61328125" bestFit="1" customWidth="1"/>
    <col min="8" max="8" width="21.61328125" bestFit="1" customWidth="1"/>
    <col min="9" max="9" width="20.23046875" bestFit="1" customWidth="1"/>
    <col min="10" max="10" width="17.921875" bestFit="1" customWidth="1"/>
    <col min="11" max="11" width="13.3828125" bestFit="1" customWidth="1"/>
    <col min="12" max="12" width="17.15234375" customWidth="1"/>
    <col min="15" max="15" width="11.07421875" bestFit="1" customWidth="1"/>
    <col min="18" max="18" width="14.921875" customWidth="1"/>
    <col min="29" max="29" width="16.765625" customWidth="1"/>
  </cols>
  <sheetData>
    <row r="1" spans="1:29" x14ac:dyDescent="0.4">
      <c r="A1" t="s">
        <v>193</v>
      </c>
      <c r="O1" s="4" t="s">
        <v>217</v>
      </c>
    </row>
    <row r="3" spans="1:29" x14ac:dyDescent="0.4">
      <c r="A3" s="33" t="s">
        <v>109</v>
      </c>
      <c r="B3" s="104" t="s">
        <v>182</v>
      </c>
      <c r="C3" s="105" t="s">
        <v>183</v>
      </c>
      <c r="D3" s="104" t="s">
        <v>184</v>
      </c>
      <c r="E3" s="104" t="s">
        <v>185</v>
      </c>
      <c r="F3" s="105" t="s">
        <v>186</v>
      </c>
      <c r="G3" s="105" t="s">
        <v>187</v>
      </c>
      <c r="H3" s="105" t="s">
        <v>188</v>
      </c>
      <c r="I3" s="105" t="s">
        <v>189</v>
      </c>
      <c r="J3" s="105" t="s">
        <v>190</v>
      </c>
      <c r="K3" s="33" t="s">
        <v>191</v>
      </c>
      <c r="L3" t="s">
        <v>24</v>
      </c>
      <c r="O3" s="14" t="s">
        <v>222</v>
      </c>
      <c r="AA3" s="14" t="s">
        <v>224</v>
      </c>
    </row>
    <row r="4" spans="1:29" x14ac:dyDescent="0.4">
      <c r="A4" s="106" t="s">
        <v>170</v>
      </c>
      <c r="B4">
        <v>342.6</v>
      </c>
      <c r="C4" s="36">
        <v>149748</v>
      </c>
      <c r="D4" s="82">
        <v>8.58</v>
      </c>
      <c r="E4" s="82">
        <v>10.49</v>
      </c>
      <c r="F4" s="83">
        <v>7.8079999999999998E-3</v>
      </c>
      <c r="G4" s="83">
        <v>-6.1200000000000002E-4</v>
      </c>
      <c r="H4" s="83">
        <v>5.0000000000000001E-4</v>
      </c>
      <c r="I4" s="83">
        <v>1.0410000000000001E-2</v>
      </c>
      <c r="J4" s="83">
        <v>0.12</v>
      </c>
      <c r="K4" s="107">
        <f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f>
        <v>27214.479288000002</v>
      </c>
      <c r="L4" s="125">
        <f>(Table1[[#This Row],[Distribution ($/kWh)]]+Table1[[#This Row],[Transition ($/kWh)]]+Table1[[#This Row],[Renewable ($/kWh)]]+Table1[[#This Row],[Efficiency ($/kWh)]]+Table1[[#This Row],[Supply ($/kWh)]])*1000</f>
        <v>138.10599999999999</v>
      </c>
      <c r="P4" t="s">
        <v>223</v>
      </c>
      <c r="R4" s="82">
        <v>23944.791042000055</v>
      </c>
      <c r="AA4" t="s">
        <v>228</v>
      </c>
      <c r="AC4" s="82">
        <v>20805.435750000062</v>
      </c>
    </row>
    <row r="5" spans="1:29" x14ac:dyDescent="0.4">
      <c r="A5" s="106" t="s">
        <v>171</v>
      </c>
      <c r="B5">
        <v>259.7</v>
      </c>
      <c r="C5" s="36">
        <v>145326</v>
      </c>
      <c r="D5" s="82">
        <v>8.58</v>
      </c>
      <c r="E5" s="82">
        <v>10.28</v>
      </c>
      <c r="F5" s="83">
        <v>8.4100000000000008E-3</v>
      </c>
      <c r="G5" s="83">
        <v>-6.0999999999999997E-4</v>
      </c>
      <c r="H5" s="83">
        <v>5.0000000000000001E-4</v>
      </c>
      <c r="I5" s="83">
        <v>1.0410000000000001E-2</v>
      </c>
      <c r="J5" s="83">
        <v>0.12</v>
      </c>
      <c r="K5" s="107">
        <f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f>
        <v>25056.11146</v>
      </c>
      <c r="L5" s="125">
        <f>(Table1[[#This Row],[Distribution ($/kWh)]]+Table1[[#This Row],[Transition ($/kWh)]]+Table1[[#This Row],[Renewable ($/kWh)]]+Table1[[#This Row],[Efficiency ($/kWh)]]+Table1[[#This Row],[Supply ($/kWh)]])*1000</f>
        <v>138.71</v>
      </c>
      <c r="P5" t="s">
        <v>227</v>
      </c>
      <c r="R5" s="84">
        <f>R4*5*1.02</f>
        <v>122118.43431420029</v>
      </c>
      <c r="AA5" t="s">
        <v>229</v>
      </c>
      <c r="AC5" s="84">
        <f>AC4*20*1.02</f>
        <v>424430.88930000126</v>
      </c>
    </row>
    <row r="6" spans="1:29" x14ac:dyDescent="0.4">
      <c r="A6" s="106" t="s">
        <v>172</v>
      </c>
      <c r="B6">
        <v>269.60000000000002</v>
      </c>
      <c r="C6" s="36">
        <v>158966</v>
      </c>
      <c r="D6" s="82">
        <v>8.58</v>
      </c>
      <c r="E6" s="82">
        <v>10.28</v>
      </c>
      <c r="F6" s="83">
        <v>8.4100000000000008E-3</v>
      </c>
      <c r="G6" s="83">
        <v>-6.0999999999999997E-4</v>
      </c>
      <c r="H6" s="83">
        <v>5.0000000000000001E-4</v>
      </c>
      <c r="I6" s="83">
        <v>1.0410000000000001E-2</v>
      </c>
      <c r="J6" s="83">
        <v>0.12</v>
      </c>
      <c r="K6" s="107">
        <f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f>
        <v>27134.829859999998</v>
      </c>
      <c r="L6" s="125">
        <f>(Table1[[#This Row],[Distribution ($/kWh)]]+Table1[[#This Row],[Transition ($/kWh)]]+Table1[[#This Row],[Renewable ($/kWh)]]+Table1[[#This Row],[Efficiency ($/kWh)]]+Table1[[#This Row],[Supply ($/kWh)]])*1000</f>
        <v>138.71</v>
      </c>
    </row>
    <row r="7" spans="1:29" x14ac:dyDescent="0.4">
      <c r="A7" s="106" t="s">
        <v>173</v>
      </c>
      <c r="B7">
        <v>370.8</v>
      </c>
      <c r="C7" s="36">
        <v>141924</v>
      </c>
      <c r="D7" s="82">
        <v>8.58</v>
      </c>
      <c r="E7" s="82">
        <v>10.28</v>
      </c>
      <c r="F7" s="83">
        <v>8.4100000000000008E-3</v>
      </c>
      <c r="G7" s="83">
        <v>-6.0999999999999997E-4</v>
      </c>
      <c r="H7" s="83">
        <v>5.0000000000000001E-4</v>
      </c>
      <c r="I7" s="83">
        <v>1.0410000000000001E-2</v>
      </c>
      <c r="J7" s="83">
        <v>0.12</v>
      </c>
      <c r="K7" s="107">
        <f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f>
        <v>26679.566040000002</v>
      </c>
      <c r="L7" s="125">
        <f>(Table1[[#This Row],[Distribution ($/kWh)]]+Table1[[#This Row],[Transition ($/kWh)]]+Table1[[#This Row],[Renewable ($/kWh)]]+Table1[[#This Row],[Efficiency ($/kWh)]]+Table1[[#This Row],[Supply ($/kWh)]])*1000</f>
        <v>138.71</v>
      </c>
    </row>
    <row r="8" spans="1:29" x14ac:dyDescent="0.4">
      <c r="A8" s="106" t="s">
        <v>174</v>
      </c>
      <c r="B8">
        <v>412.2</v>
      </c>
      <c r="C8" s="36">
        <v>153196</v>
      </c>
      <c r="D8" s="82">
        <v>12.75</v>
      </c>
      <c r="E8" s="82">
        <v>10.28</v>
      </c>
      <c r="F8" s="83">
        <v>8.4100000000000008E-3</v>
      </c>
      <c r="G8" s="83">
        <v>-6.0999999999999997E-4</v>
      </c>
      <c r="H8" s="83">
        <v>5.0000000000000001E-4</v>
      </c>
      <c r="I8" s="83">
        <v>1.0410000000000001E-2</v>
      </c>
      <c r="J8" s="83">
        <v>0.12</v>
      </c>
      <c r="K8" s="107">
        <f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f>
        <v>30742.783159999999</v>
      </c>
      <c r="L8" s="125">
        <f>(Table1[[#This Row],[Distribution ($/kWh)]]+Table1[[#This Row],[Transition ($/kWh)]]+Table1[[#This Row],[Renewable ($/kWh)]]+Table1[[#This Row],[Efficiency ($/kWh)]]+Table1[[#This Row],[Supply ($/kWh)]])*1000</f>
        <v>138.71</v>
      </c>
    </row>
    <row r="9" spans="1:29" x14ac:dyDescent="0.4">
      <c r="A9" s="106" t="s">
        <v>175</v>
      </c>
      <c r="B9">
        <v>434.1</v>
      </c>
      <c r="C9" s="36">
        <v>195780</v>
      </c>
      <c r="D9" s="82">
        <v>14.54</v>
      </c>
      <c r="E9" s="82">
        <v>10.28</v>
      </c>
      <c r="F9" s="83">
        <v>8.4100000000000008E-3</v>
      </c>
      <c r="G9" s="83">
        <v>-6.0999999999999997E-4</v>
      </c>
      <c r="H9" s="83">
        <v>5.0000000000000001E-4</v>
      </c>
      <c r="I9" s="83">
        <v>1.0805E-2</v>
      </c>
      <c r="J9" s="83">
        <v>0.12</v>
      </c>
      <c r="K9" s="107">
        <f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f>
        <v>38008.338900000002</v>
      </c>
      <c r="L9" s="125">
        <f>(Table1[[#This Row],[Distribution ($/kWh)]]+Table1[[#This Row],[Transition ($/kWh)]]+Table1[[#This Row],[Renewable ($/kWh)]]+Table1[[#This Row],[Efficiency ($/kWh)]]+Table1[[#This Row],[Supply ($/kWh)]])*1000</f>
        <v>139.10500000000002</v>
      </c>
    </row>
    <row r="10" spans="1:29" x14ac:dyDescent="0.4">
      <c r="A10" s="106" t="s">
        <v>176</v>
      </c>
      <c r="B10">
        <v>432.1</v>
      </c>
      <c r="C10" s="36">
        <v>205926</v>
      </c>
      <c r="D10" s="82">
        <v>14.54</v>
      </c>
      <c r="E10" s="82">
        <v>10.28</v>
      </c>
      <c r="F10" s="83">
        <v>8.4100000000000008E-3</v>
      </c>
      <c r="G10" s="83">
        <v>-6.0999999999999997E-4</v>
      </c>
      <c r="H10" s="83">
        <v>5.0000000000000001E-4</v>
      </c>
      <c r="I10" s="83">
        <v>1.0959999999999999E-2</v>
      </c>
      <c r="J10" s="83">
        <v>0.12</v>
      </c>
      <c r="K10" s="107">
        <f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f>
        <v>39401.976760000005</v>
      </c>
      <c r="L10" s="125">
        <f>(Table1[[#This Row],[Distribution ($/kWh)]]+Table1[[#This Row],[Transition ($/kWh)]]+Table1[[#This Row],[Renewable ($/kWh)]]+Table1[[#This Row],[Efficiency ($/kWh)]]+Table1[[#This Row],[Supply ($/kWh)]])*1000</f>
        <v>139.26</v>
      </c>
    </row>
    <row r="11" spans="1:29" x14ac:dyDescent="0.4">
      <c r="A11" s="106" t="s">
        <v>177</v>
      </c>
      <c r="B11">
        <v>401.2</v>
      </c>
      <c r="C11" s="36">
        <v>204160</v>
      </c>
      <c r="D11" s="82">
        <v>14.54</v>
      </c>
      <c r="E11" s="82">
        <v>10.28</v>
      </c>
      <c r="F11" s="83">
        <v>8.4100000000000008E-3</v>
      </c>
      <c r="G11" s="83">
        <v>-6.0999999999999997E-4</v>
      </c>
      <c r="H11" s="83">
        <v>5.0000000000000001E-4</v>
      </c>
      <c r="I11" s="83">
        <v>1.0959999999999999E-2</v>
      </c>
      <c r="J11" s="83">
        <v>0.12</v>
      </c>
      <c r="K11" s="107">
        <f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f>
        <v>38389.105599999995</v>
      </c>
      <c r="L11" s="125">
        <f>(Table1[[#This Row],[Distribution ($/kWh)]]+Table1[[#This Row],[Transition ($/kWh)]]+Table1[[#This Row],[Renewable ($/kWh)]]+Table1[[#This Row],[Efficiency ($/kWh)]]+Table1[[#This Row],[Supply ($/kWh)]])*1000</f>
        <v>139.26</v>
      </c>
    </row>
    <row r="12" spans="1:29" x14ac:dyDescent="0.4">
      <c r="A12" s="106" t="s">
        <v>178</v>
      </c>
      <c r="B12">
        <v>417</v>
      </c>
      <c r="C12" s="36">
        <v>174818</v>
      </c>
      <c r="D12" s="82">
        <v>10.44</v>
      </c>
      <c r="E12" s="82">
        <v>10.28</v>
      </c>
      <c r="F12" s="83">
        <v>8.4100000000000008E-3</v>
      </c>
      <c r="G12" s="83">
        <v>-6.0999999999999997E-4</v>
      </c>
      <c r="H12" s="83">
        <v>5.0000000000000001E-4</v>
      </c>
      <c r="I12" s="83">
        <v>1.0959999999999999E-2</v>
      </c>
      <c r="J12" s="83">
        <v>0.12</v>
      </c>
      <c r="K12" s="107">
        <f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f>
        <v>32985.394679999998</v>
      </c>
      <c r="L12" s="125">
        <f>(Table1[[#This Row],[Distribution ($/kWh)]]+Table1[[#This Row],[Transition ($/kWh)]]+Table1[[#This Row],[Renewable ($/kWh)]]+Table1[[#This Row],[Efficiency ($/kWh)]]+Table1[[#This Row],[Supply ($/kWh)]])*1000</f>
        <v>139.26</v>
      </c>
    </row>
    <row r="13" spans="1:29" x14ac:dyDescent="0.4">
      <c r="A13" s="106" t="s">
        <v>179</v>
      </c>
      <c r="B13">
        <v>301.60000000000002</v>
      </c>
      <c r="C13" s="36">
        <v>143216</v>
      </c>
      <c r="D13" s="82">
        <v>8.58</v>
      </c>
      <c r="E13" s="82">
        <v>10.28</v>
      </c>
      <c r="F13" s="83">
        <v>8.4100000000000008E-3</v>
      </c>
      <c r="G13" s="83">
        <v>-6.0999999999999997E-4</v>
      </c>
      <c r="H13" s="83">
        <v>5.0000000000000001E-4</v>
      </c>
      <c r="I13" s="83">
        <v>1.0959999999999999E-2</v>
      </c>
      <c r="J13" s="83">
        <v>0.12</v>
      </c>
      <c r="K13" s="107">
        <f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f>
        <v>25632.436159999997</v>
      </c>
      <c r="L13" s="125">
        <f>(Table1[[#This Row],[Distribution ($/kWh)]]+Table1[[#This Row],[Transition ($/kWh)]]+Table1[[#This Row],[Renewable ($/kWh)]]+Table1[[#This Row],[Efficiency ($/kWh)]]+Table1[[#This Row],[Supply ($/kWh)]])*1000</f>
        <v>139.26</v>
      </c>
    </row>
    <row r="14" spans="1:29" x14ac:dyDescent="0.4">
      <c r="A14" s="106" t="s">
        <v>180</v>
      </c>
      <c r="B14">
        <v>243</v>
      </c>
      <c r="C14" s="36">
        <v>143696</v>
      </c>
      <c r="D14" s="82">
        <v>8.58</v>
      </c>
      <c r="E14" s="82">
        <v>10.28</v>
      </c>
      <c r="F14" s="83">
        <v>8.4100000000000008E-3</v>
      </c>
      <c r="G14" s="83">
        <v>-6.0999999999999997E-4</v>
      </c>
      <c r="H14" s="83">
        <v>5.0000000000000001E-4</v>
      </c>
      <c r="I14" s="83">
        <v>1.0959999999999999E-2</v>
      </c>
      <c r="J14" s="83">
        <v>0.12</v>
      </c>
      <c r="K14" s="107">
        <f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f>
        <v>24594.08496</v>
      </c>
      <c r="L14" s="125">
        <f>(Table1[[#This Row],[Distribution ($/kWh)]]+Table1[[#This Row],[Transition ($/kWh)]]+Table1[[#This Row],[Renewable ($/kWh)]]+Table1[[#This Row],[Efficiency ($/kWh)]]+Table1[[#This Row],[Supply ($/kWh)]])*1000</f>
        <v>139.26</v>
      </c>
    </row>
    <row r="15" spans="1:29" x14ac:dyDescent="0.4">
      <c r="A15" s="106" t="s">
        <v>181</v>
      </c>
      <c r="B15">
        <v>213.2</v>
      </c>
      <c r="C15" s="36">
        <v>161718</v>
      </c>
      <c r="D15" s="82">
        <v>8.58</v>
      </c>
      <c r="E15" s="82">
        <v>10.49</v>
      </c>
      <c r="F15" s="83">
        <v>8.4430000000000009E-3</v>
      </c>
      <c r="G15" s="83">
        <v>-5.4900000000000001E-4</v>
      </c>
      <c r="H15" s="83">
        <v>5.0000000000000001E-4</v>
      </c>
      <c r="I15" s="83">
        <v>1.0959999999999999E-2</v>
      </c>
      <c r="J15" s="83">
        <v>0.12</v>
      </c>
      <c r="K15" s="107">
        <f>Table1[[#This Row],[Demand (kW)]]*(Table1[[#This Row],[Distribution Charge ($/kW)]]+Table1[[#This Row],[Transmission Charge ($/kW)]])+Table1[[#This Row],[Consumption (kWh)]]*(Table1[[#This Row],[Distribution ($/kWh)]]+Table1[[#This Row],[Transition ($/kWh)]]+Table1[[#This Row],[Renewable ($/kWh)]]+Table1[[#This Row],[Efficiency ($/kWh)]]+Table1[[#This Row],[Supply ($/kWh)]])</f>
        <v>26601.774171999998</v>
      </c>
      <c r="L15" s="125">
        <f>(Table1[[#This Row],[Distribution ($/kWh)]]+Table1[[#This Row],[Transition ($/kWh)]]+Table1[[#This Row],[Renewable ($/kWh)]]+Table1[[#This Row],[Efficiency ($/kWh)]]+Table1[[#This Row],[Supply ($/kWh)]])*1000</f>
        <v>139.35400000000001</v>
      </c>
    </row>
    <row r="16" spans="1:29" x14ac:dyDescent="0.4">
      <c r="A16" s="106"/>
      <c r="C16" s="36"/>
      <c r="D16" s="82"/>
      <c r="E16" s="82"/>
      <c r="F16" s="83"/>
      <c r="G16" s="82"/>
      <c r="H16" s="83"/>
      <c r="I16" s="83"/>
      <c r="J16" s="83"/>
      <c r="K16" s="122">
        <f>SUM(Table1[Total Cost])</f>
        <v>362440.88104000007</v>
      </c>
    </row>
    <row r="17" spans="1:10" x14ac:dyDescent="0.4">
      <c r="C17" s="15">
        <f>SUM(Table1[Consumption (kWh)])</f>
        <v>1978474</v>
      </c>
    </row>
    <row r="20" spans="1:10" x14ac:dyDescent="0.4">
      <c r="A20" s="33" t="s">
        <v>109</v>
      </c>
      <c r="B20" s="33" t="s">
        <v>85</v>
      </c>
      <c r="C20" s="33" t="s">
        <v>194</v>
      </c>
      <c r="D20" s="33" t="s">
        <v>195</v>
      </c>
      <c r="E20" s="33" t="s">
        <v>209</v>
      </c>
      <c r="F20" s="33" t="s">
        <v>109</v>
      </c>
      <c r="G20" s="33" t="s">
        <v>205</v>
      </c>
      <c r="H20" s="33" t="s">
        <v>207</v>
      </c>
      <c r="I20" s="33" t="s">
        <v>204</v>
      </c>
      <c r="J20" s="33" t="s">
        <v>206</v>
      </c>
    </row>
    <row r="21" spans="1:10" x14ac:dyDescent="0.4">
      <c r="A21" t="s">
        <v>170</v>
      </c>
      <c r="B21">
        <v>342.6</v>
      </c>
      <c r="C21">
        <f>B21*0.15</f>
        <v>51.39</v>
      </c>
      <c r="D21">
        <f>C21*4</f>
        <v>205.56</v>
      </c>
      <c r="F21" t="s">
        <v>170</v>
      </c>
      <c r="G21">
        <v>342.6</v>
      </c>
      <c r="H21">
        <v>277.48500000000001</v>
      </c>
      <c r="I21" s="15">
        <f>C4/1000</f>
        <v>149.74799999999999</v>
      </c>
      <c r="J21" s="15">
        <f>C38/1000</f>
        <v>141.9342</v>
      </c>
    </row>
    <row r="22" spans="1:10" x14ac:dyDescent="0.4">
      <c r="A22" t="s">
        <v>171</v>
      </c>
      <c r="B22">
        <v>259.7</v>
      </c>
      <c r="C22">
        <f t="shared" ref="C22:C32" si="0">B22*0.15</f>
        <v>38.954999999999998</v>
      </c>
      <c r="D22">
        <f t="shared" ref="D22:D32" si="1">C22*4</f>
        <v>155.82</v>
      </c>
      <c r="F22" t="s">
        <v>171</v>
      </c>
      <c r="G22">
        <v>259.7</v>
      </c>
      <c r="H22">
        <v>194.58499999999998</v>
      </c>
      <c r="I22" s="15">
        <f t="shared" ref="I22:J32" si="2">C5/1000</f>
        <v>145.32599999999999</v>
      </c>
      <c r="J22" s="15">
        <f t="shared" ref="J22:J32" si="3">C39/1000</f>
        <v>137.51220000000001</v>
      </c>
    </row>
    <row r="23" spans="1:10" x14ac:dyDescent="0.4">
      <c r="A23" t="s">
        <v>172</v>
      </c>
      <c r="B23">
        <v>269.60000000000002</v>
      </c>
      <c r="C23">
        <f t="shared" si="0"/>
        <v>40.440000000000005</v>
      </c>
      <c r="D23">
        <f t="shared" si="1"/>
        <v>161.76000000000002</v>
      </c>
      <c r="F23" t="s">
        <v>172</v>
      </c>
      <c r="G23">
        <v>269.60000000000002</v>
      </c>
      <c r="H23">
        <v>204.48500000000001</v>
      </c>
      <c r="I23" s="15">
        <f t="shared" si="2"/>
        <v>158.96600000000001</v>
      </c>
      <c r="J23" s="15">
        <f t="shared" si="3"/>
        <v>151.15220000000002</v>
      </c>
    </row>
    <row r="24" spans="1:10" x14ac:dyDescent="0.4">
      <c r="A24" t="s">
        <v>173</v>
      </c>
      <c r="B24">
        <v>370.8</v>
      </c>
      <c r="C24">
        <f t="shared" si="0"/>
        <v>55.62</v>
      </c>
      <c r="D24">
        <f t="shared" si="1"/>
        <v>222.48</v>
      </c>
      <c r="F24" t="s">
        <v>173</v>
      </c>
      <c r="G24">
        <v>370.8</v>
      </c>
      <c r="H24">
        <v>305.685</v>
      </c>
      <c r="I24" s="15">
        <f t="shared" si="2"/>
        <v>141.92400000000001</v>
      </c>
      <c r="J24" s="15">
        <f t="shared" si="3"/>
        <v>134.11020000000002</v>
      </c>
    </row>
    <row r="25" spans="1:10" x14ac:dyDescent="0.4">
      <c r="A25" t="s">
        <v>174</v>
      </c>
      <c r="B25">
        <v>412.2</v>
      </c>
      <c r="C25">
        <f t="shared" si="0"/>
        <v>61.83</v>
      </c>
      <c r="D25">
        <f t="shared" si="1"/>
        <v>247.32</v>
      </c>
      <c r="F25" t="s">
        <v>174</v>
      </c>
      <c r="G25">
        <v>412.2</v>
      </c>
      <c r="H25">
        <v>347.08499999999998</v>
      </c>
      <c r="I25" s="15">
        <f t="shared" si="2"/>
        <v>153.196</v>
      </c>
      <c r="J25" s="15">
        <f t="shared" si="3"/>
        <v>145.38220000000001</v>
      </c>
    </row>
    <row r="26" spans="1:10" x14ac:dyDescent="0.4">
      <c r="A26" s="130" t="s">
        <v>175</v>
      </c>
      <c r="B26" s="131">
        <v>434.1</v>
      </c>
      <c r="C26" s="131">
        <f t="shared" si="0"/>
        <v>65.114999999999995</v>
      </c>
      <c r="D26" s="131">
        <f t="shared" si="1"/>
        <v>260.45999999999998</v>
      </c>
      <c r="E26" s="132">
        <f>Table1[[#Totals],[Total Cost]]-Table15[[#Totals],[Total Cost]]</f>
        <v>29352.188079000043</v>
      </c>
      <c r="F26" s="130" t="s">
        <v>175</v>
      </c>
      <c r="G26" s="130">
        <v>434.1</v>
      </c>
      <c r="H26" s="130">
        <v>434.1</v>
      </c>
      <c r="I26" s="133">
        <f t="shared" si="2"/>
        <v>195.78</v>
      </c>
      <c r="J26" s="133">
        <v>195.78</v>
      </c>
    </row>
    <row r="27" spans="1:10" x14ac:dyDescent="0.4">
      <c r="A27" s="130" t="s">
        <v>176</v>
      </c>
      <c r="B27" s="130">
        <v>432.1</v>
      </c>
      <c r="C27" s="130">
        <f t="shared" si="0"/>
        <v>64.814999999999998</v>
      </c>
      <c r="D27" s="130">
        <f t="shared" si="1"/>
        <v>259.26</v>
      </c>
      <c r="E27" s="130"/>
      <c r="F27" s="130" t="s">
        <v>176</v>
      </c>
      <c r="G27" s="130">
        <v>432.1</v>
      </c>
      <c r="H27" s="130">
        <v>432.1</v>
      </c>
      <c r="I27" s="133">
        <f t="shared" si="2"/>
        <v>205.92599999999999</v>
      </c>
      <c r="J27" s="133">
        <v>205.93</v>
      </c>
    </row>
    <row r="28" spans="1:10" x14ac:dyDescent="0.4">
      <c r="A28" t="s">
        <v>177</v>
      </c>
      <c r="B28">
        <v>401.2</v>
      </c>
      <c r="C28">
        <f t="shared" si="0"/>
        <v>60.179999999999993</v>
      </c>
      <c r="D28">
        <f t="shared" si="1"/>
        <v>240.71999999999997</v>
      </c>
      <c r="F28" t="s">
        <v>177</v>
      </c>
      <c r="G28">
        <v>401.2</v>
      </c>
      <c r="H28">
        <v>336.08499999999998</v>
      </c>
      <c r="I28" s="15">
        <f t="shared" si="2"/>
        <v>204.16</v>
      </c>
      <c r="J28" s="15">
        <f t="shared" si="3"/>
        <v>196.34620000000001</v>
      </c>
    </row>
    <row r="29" spans="1:10" x14ac:dyDescent="0.4">
      <c r="A29" t="s">
        <v>178</v>
      </c>
      <c r="B29">
        <v>417</v>
      </c>
      <c r="C29">
        <f t="shared" si="0"/>
        <v>62.55</v>
      </c>
      <c r="D29">
        <f t="shared" si="1"/>
        <v>250.2</v>
      </c>
      <c r="F29" t="s">
        <v>178</v>
      </c>
      <c r="G29">
        <v>417</v>
      </c>
      <c r="H29">
        <v>351.88499999999999</v>
      </c>
      <c r="I29" s="15">
        <f t="shared" si="2"/>
        <v>174.81800000000001</v>
      </c>
      <c r="J29" s="15">
        <f t="shared" si="3"/>
        <v>167.00420000000003</v>
      </c>
    </row>
    <row r="30" spans="1:10" x14ac:dyDescent="0.4">
      <c r="A30" t="s">
        <v>179</v>
      </c>
      <c r="B30">
        <v>301.60000000000002</v>
      </c>
      <c r="C30">
        <f t="shared" si="0"/>
        <v>45.24</v>
      </c>
      <c r="D30">
        <f t="shared" si="1"/>
        <v>180.96</v>
      </c>
      <c r="F30" t="s">
        <v>179</v>
      </c>
      <c r="G30">
        <v>301.60000000000002</v>
      </c>
      <c r="H30">
        <v>236.48500000000001</v>
      </c>
      <c r="I30" s="15">
        <f t="shared" si="2"/>
        <v>143.21600000000001</v>
      </c>
      <c r="J30" s="15">
        <f t="shared" si="3"/>
        <v>135.40220000000002</v>
      </c>
    </row>
    <row r="31" spans="1:10" x14ac:dyDescent="0.4">
      <c r="A31" t="s">
        <v>180</v>
      </c>
      <c r="B31">
        <v>243</v>
      </c>
      <c r="C31">
        <f t="shared" si="0"/>
        <v>36.449999999999996</v>
      </c>
      <c r="D31">
        <f t="shared" si="1"/>
        <v>145.79999999999998</v>
      </c>
      <c r="F31" t="s">
        <v>180</v>
      </c>
      <c r="G31">
        <v>243</v>
      </c>
      <c r="H31">
        <v>177.88499999999999</v>
      </c>
      <c r="I31" s="15">
        <f t="shared" si="2"/>
        <v>143.696</v>
      </c>
      <c r="J31" s="15">
        <f t="shared" si="3"/>
        <v>135.88220000000001</v>
      </c>
    </row>
    <row r="32" spans="1:10" x14ac:dyDescent="0.4">
      <c r="A32" t="s">
        <v>181</v>
      </c>
      <c r="B32">
        <v>213.2</v>
      </c>
      <c r="C32">
        <f t="shared" si="0"/>
        <v>31.979999999999997</v>
      </c>
      <c r="D32">
        <f t="shared" si="1"/>
        <v>127.91999999999999</v>
      </c>
      <c r="F32" t="s">
        <v>181</v>
      </c>
      <c r="G32">
        <v>213.2</v>
      </c>
      <c r="H32">
        <v>148.08499999999998</v>
      </c>
      <c r="I32" s="15">
        <f t="shared" si="2"/>
        <v>161.71799999999999</v>
      </c>
      <c r="J32" s="15">
        <f t="shared" si="3"/>
        <v>153.9042</v>
      </c>
    </row>
    <row r="36" spans="1:12" x14ac:dyDescent="0.4">
      <c r="A36" t="s">
        <v>208</v>
      </c>
    </row>
    <row r="37" spans="1:12" x14ac:dyDescent="0.4">
      <c r="A37" s="33" t="s">
        <v>109</v>
      </c>
      <c r="B37" s="104" t="s">
        <v>182</v>
      </c>
      <c r="C37" s="105" t="s">
        <v>183</v>
      </c>
      <c r="D37" s="104" t="s">
        <v>184</v>
      </c>
      <c r="E37" s="104" t="s">
        <v>185</v>
      </c>
      <c r="F37" s="105" t="s">
        <v>186</v>
      </c>
      <c r="G37" s="105" t="s">
        <v>187</v>
      </c>
      <c r="H37" s="105" t="s">
        <v>188</v>
      </c>
      <c r="I37" s="105" t="s">
        <v>189</v>
      </c>
      <c r="J37" s="105" t="s">
        <v>190</v>
      </c>
      <c r="K37" s="33" t="s">
        <v>191</v>
      </c>
    </row>
    <row r="38" spans="1:12" x14ac:dyDescent="0.4">
      <c r="A38" s="106" t="s">
        <v>170</v>
      </c>
      <c r="B38">
        <f>B4-$C$26</f>
        <v>277.48500000000001</v>
      </c>
      <c r="C38" s="36">
        <f>C4-(30*$D$26)</f>
        <v>141934.20000000001</v>
      </c>
      <c r="D38" s="82">
        <v>8.58</v>
      </c>
      <c r="E38" s="82">
        <v>10.49</v>
      </c>
      <c r="F38" s="83">
        <v>7.8079999999999998E-3</v>
      </c>
      <c r="G38" s="83">
        <v>-6.1200000000000002E-4</v>
      </c>
      <c r="H38" s="83">
        <v>5.0000000000000001E-4</v>
      </c>
      <c r="I38" s="83">
        <v>1.0410000000000001E-2</v>
      </c>
      <c r="J38" s="83">
        <v>0.12</v>
      </c>
      <c r="K38" s="107">
        <f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f>
        <v>24893.603575200003</v>
      </c>
      <c r="L38" s="82">
        <v>24893.603575200003</v>
      </c>
    </row>
    <row r="39" spans="1:12" x14ac:dyDescent="0.4">
      <c r="A39" s="106" t="s">
        <v>171</v>
      </c>
      <c r="B39">
        <f t="shared" ref="B39:B49" si="4">B5-$C$26</f>
        <v>194.58499999999998</v>
      </c>
      <c r="C39" s="36">
        <f t="shared" ref="C39:C49" si="5">C5-(30*$D$26)</f>
        <v>137512.20000000001</v>
      </c>
      <c r="D39" s="82">
        <v>8.58</v>
      </c>
      <c r="E39" s="82">
        <v>10.28</v>
      </c>
      <c r="F39" s="83">
        <v>8.4100000000000008E-3</v>
      </c>
      <c r="G39" s="83">
        <v>-6.0999999999999997E-4</v>
      </c>
      <c r="H39" s="83">
        <v>5.0000000000000001E-4</v>
      </c>
      <c r="I39" s="83">
        <v>1.0410000000000001E-2</v>
      </c>
      <c r="J39" s="83">
        <v>0.12</v>
      </c>
      <c r="K39" s="107">
        <f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f>
        <v>22744.190362000001</v>
      </c>
      <c r="L39" s="82">
        <v>22744.190362000001</v>
      </c>
    </row>
    <row r="40" spans="1:12" x14ac:dyDescent="0.4">
      <c r="A40" s="106" t="s">
        <v>172</v>
      </c>
      <c r="B40">
        <f t="shared" si="4"/>
        <v>204.48500000000001</v>
      </c>
      <c r="C40" s="36">
        <f t="shared" si="5"/>
        <v>151152.20000000001</v>
      </c>
      <c r="D40" s="82">
        <v>8.58</v>
      </c>
      <c r="E40" s="82">
        <v>10.28</v>
      </c>
      <c r="F40" s="83">
        <v>8.4100000000000008E-3</v>
      </c>
      <c r="G40" s="83">
        <v>-6.0999999999999997E-4</v>
      </c>
      <c r="H40" s="83">
        <v>5.0000000000000001E-4</v>
      </c>
      <c r="I40" s="83">
        <v>1.0410000000000001E-2</v>
      </c>
      <c r="J40" s="83">
        <v>0.12</v>
      </c>
      <c r="K40" s="107">
        <f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f>
        <v>24822.908762000003</v>
      </c>
      <c r="L40" s="82">
        <v>24822.908762000003</v>
      </c>
    </row>
    <row r="41" spans="1:12" x14ac:dyDescent="0.4">
      <c r="A41" s="106" t="s">
        <v>173</v>
      </c>
      <c r="B41">
        <f t="shared" si="4"/>
        <v>305.685</v>
      </c>
      <c r="C41" s="36">
        <f t="shared" si="5"/>
        <v>134110.20000000001</v>
      </c>
      <c r="D41" s="82">
        <v>8.58</v>
      </c>
      <c r="E41" s="82">
        <v>10.28</v>
      </c>
      <c r="F41" s="83">
        <v>8.4100000000000008E-3</v>
      </c>
      <c r="G41" s="83">
        <v>-6.0999999999999997E-4</v>
      </c>
      <c r="H41" s="83">
        <v>5.0000000000000001E-4</v>
      </c>
      <c r="I41" s="83">
        <v>1.0410000000000001E-2</v>
      </c>
      <c r="J41" s="83">
        <v>0.12</v>
      </c>
      <c r="K41" s="107">
        <f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f>
        <v>24367.644941999999</v>
      </c>
      <c r="L41" s="82">
        <v>24367.644941999999</v>
      </c>
    </row>
    <row r="42" spans="1:12" x14ac:dyDescent="0.4">
      <c r="A42" s="106" t="s">
        <v>174</v>
      </c>
      <c r="B42">
        <f t="shared" si="4"/>
        <v>347.08499999999998</v>
      </c>
      <c r="C42" s="36">
        <f t="shared" si="5"/>
        <v>145382.20000000001</v>
      </c>
      <c r="D42" s="82">
        <v>12.75</v>
      </c>
      <c r="E42" s="82">
        <v>10.28</v>
      </c>
      <c r="F42" s="83">
        <v>8.4100000000000008E-3</v>
      </c>
      <c r="G42" s="83">
        <v>-6.0999999999999997E-4</v>
      </c>
      <c r="H42" s="83">
        <v>5.0000000000000001E-4</v>
      </c>
      <c r="I42" s="83">
        <v>1.0410000000000001E-2</v>
      </c>
      <c r="J42" s="83">
        <v>0.12</v>
      </c>
      <c r="K42" s="107">
        <f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f>
        <v>28159.332512000001</v>
      </c>
      <c r="L42" s="82">
        <v>28159.332512000001</v>
      </c>
    </row>
    <row r="43" spans="1:12" x14ac:dyDescent="0.4">
      <c r="A43" s="106" t="s">
        <v>175</v>
      </c>
      <c r="B43">
        <f t="shared" si="4"/>
        <v>368.98500000000001</v>
      </c>
      <c r="C43" s="36">
        <f t="shared" si="5"/>
        <v>187966.2</v>
      </c>
      <c r="D43" s="82">
        <v>14.54</v>
      </c>
      <c r="E43" s="82">
        <v>10.28</v>
      </c>
      <c r="F43" s="83">
        <v>8.4100000000000008E-3</v>
      </c>
      <c r="G43" s="83">
        <v>-6.0999999999999997E-4</v>
      </c>
      <c r="H43" s="83">
        <v>5.0000000000000001E-4</v>
      </c>
      <c r="I43" s="83">
        <v>1.0805E-2</v>
      </c>
      <c r="J43" s="83">
        <v>0.12</v>
      </c>
      <c r="K43" s="107">
        <f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f>
        <v>35305.245951000004</v>
      </c>
      <c r="L43" s="107">
        <v>38008.338900000002</v>
      </c>
    </row>
    <row r="44" spans="1:12" x14ac:dyDescent="0.4">
      <c r="A44" s="106" t="s">
        <v>176</v>
      </c>
      <c r="B44">
        <f t="shared" si="4"/>
        <v>366.98500000000001</v>
      </c>
      <c r="C44" s="36">
        <f t="shared" si="5"/>
        <v>198112.2</v>
      </c>
      <c r="D44" s="82">
        <v>14.54</v>
      </c>
      <c r="E44" s="82">
        <v>10.28</v>
      </c>
      <c r="F44" s="83">
        <v>8.4100000000000008E-3</v>
      </c>
      <c r="G44" s="83">
        <v>-6.0999999999999997E-4</v>
      </c>
      <c r="H44" s="83">
        <v>5.0000000000000001E-4</v>
      </c>
      <c r="I44" s="83">
        <v>1.0959999999999999E-2</v>
      </c>
      <c r="J44" s="83">
        <v>0.12</v>
      </c>
      <c r="K44" s="107">
        <f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f>
        <v>36697.672672000001</v>
      </c>
      <c r="L44" s="107">
        <v>39401.976760000005</v>
      </c>
    </row>
    <row r="45" spans="1:12" x14ac:dyDescent="0.4">
      <c r="A45" s="106" t="s">
        <v>177</v>
      </c>
      <c r="B45">
        <f t="shared" si="4"/>
        <v>336.08499999999998</v>
      </c>
      <c r="C45" s="36">
        <f t="shared" si="5"/>
        <v>196346.2</v>
      </c>
      <c r="D45" s="82">
        <v>14.54</v>
      </c>
      <c r="E45" s="82">
        <v>10.28</v>
      </c>
      <c r="F45" s="83">
        <v>8.4100000000000008E-3</v>
      </c>
      <c r="G45" s="83">
        <v>-6.0999999999999997E-4</v>
      </c>
      <c r="H45" s="83">
        <v>5.0000000000000001E-4</v>
      </c>
      <c r="I45" s="83">
        <v>1.0959999999999999E-2</v>
      </c>
      <c r="J45" s="83">
        <v>0.12</v>
      </c>
      <c r="K45" s="107">
        <f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f>
        <v>35684.801511999998</v>
      </c>
      <c r="L45" s="82">
        <v>35684.801511999998</v>
      </c>
    </row>
    <row r="46" spans="1:12" x14ac:dyDescent="0.4">
      <c r="A46" s="106" t="s">
        <v>178</v>
      </c>
      <c r="B46">
        <f t="shared" si="4"/>
        <v>351.88499999999999</v>
      </c>
      <c r="C46" s="36">
        <f t="shared" si="5"/>
        <v>167004.20000000001</v>
      </c>
      <c r="D46" s="82">
        <v>10.44</v>
      </c>
      <c r="E46" s="82">
        <v>10.28</v>
      </c>
      <c r="F46" s="83">
        <v>8.4100000000000008E-3</v>
      </c>
      <c r="G46" s="83">
        <v>-6.0999999999999997E-4</v>
      </c>
      <c r="H46" s="83">
        <v>5.0000000000000001E-4</v>
      </c>
      <c r="I46" s="83">
        <v>1.0959999999999999E-2</v>
      </c>
      <c r="J46" s="83">
        <v>0.12</v>
      </c>
      <c r="K46" s="107">
        <f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f>
        <v>30548.062092</v>
      </c>
      <c r="L46" s="82">
        <v>30548.062092</v>
      </c>
    </row>
    <row r="47" spans="1:12" x14ac:dyDescent="0.4">
      <c r="A47" s="106" t="s">
        <v>179</v>
      </c>
      <c r="B47">
        <f t="shared" si="4"/>
        <v>236.48500000000001</v>
      </c>
      <c r="C47" s="36">
        <f t="shared" si="5"/>
        <v>135402.20000000001</v>
      </c>
      <c r="D47" s="82">
        <v>8.58</v>
      </c>
      <c r="E47" s="82">
        <v>10.28</v>
      </c>
      <c r="F47" s="83">
        <v>8.4100000000000008E-3</v>
      </c>
      <c r="G47" s="83">
        <v>-6.0999999999999997E-4</v>
      </c>
      <c r="H47" s="83">
        <v>5.0000000000000001E-4</v>
      </c>
      <c r="I47" s="83">
        <v>1.0959999999999999E-2</v>
      </c>
      <c r="J47" s="83">
        <v>0.12</v>
      </c>
      <c r="K47" s="107">
        <f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f>
        <v>23316.217472</v>
      </c>
      <c r="L47" s="82">
        <v>23316.217472</v>
      </c>
    </row>
    <row r="48" spans="1:12" x14ac:dyDescent="0.4">
      <c r="A48" s="106" t="s">
        <v>180</v>
      </c>
      <c r="B48">
        <f t="shared" si="4"/>
        <v>177.88499999999999</v>
      </c>
      <c r="C48" s="36">
        <f t="shared" si="5"/>
        <v>135882.20000000001</v>
      </c>
      <c r="D48" s="82">
        <v>8.58</v>
      </c>
      <c r="E48" s="82">
        <v>10.28</v>
      </c>
      <c r="F48" s="83">
        <v>8.4100000000000008E-3</v>
      </c>
      <c r="G48" s="83">
        <v>-6.0999999999999997E-4</v>
      </c>
      <c r="H48" s="83">
        <v>5.0000000000000001E-4</v>
      </c>
      <c r="I48" s="83">
        <v>1.0959999999999999E-2</v>
      </c>
      <c r="J48" s="83">
        <v>0.12</v>
      </c>
      <c r="K48" s="107">
        <f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f>
        <v>22277.866272000003</v>
      </c>
      <c r="L48" s="82">
        <v>22277.866272000003</v>
      </c>
    </row>
    <row r="49" spans="1:15" x14ac:dyDescent="0.4">
      <c r="A49" s="106" t="s">
        <v>181</v>
      </c>
      <c r="B49">
        <f t="shared" si="4"/>
        <v>148.08499999999998</v>
      </c>
      <c r="C49" s="36">
        <f t="shared" si="5"/>
        <v>153904.20000000001</v>
      </c>
      <c r="D49" s="82">
        <v>8.58</v>
      </c>
      <c r="E49" s="82">
        <v>10.49</v>
      </c>
      <c r="F49" s="83">
        <v>8.4430000000000009E-3</v>
      </c>
      <c r="G49" s="83">
        <v>-5.4900000000000001E-4</v>
      </c>
      <c r="H49" s="83">
        <v>5.0000000000000001E-4</v>
      </c>
      <c r="I49" s="83">
        <v>1.0959999999999999E-2</v>
      </c>
      <c r="J49" s="83">
        <v>0.12</v>
      </c>
      <c r="K49" s="107">
        <f>Table15[[#This Row],[Demand (kW)]]*(Table15[[#This Row],[Distribution Charge ($/kW)]]+Table15[[#This Row],[Transmission Charge ($/kW)]])+Table15[[#This Row],[Consumption (kWh)]]*(Table15[[#This Row],[Distribution ($/kWh)]]+Table15[[#This Row],[Transition ($/kWh)]]+Table15[[#This Row],[Renewable ($/kWh)]]+Table15[[#This Row],[Efficiency ($/kWh)]]+Table15[[#This Row],[Supply ($/kWh)]])</f>
        <v>24271.146836800002</v>
      </c>
      <c r="L49" s="82">
        <v>24271.146836800002</v>
      </c>
    </row>
    <row r="50" spans="1:15" x14ac:dyDescent="0.4">
      <c r="A50" s="106"/>
      <c r="C50" s="36"/>
      <c r="D50" s="82"/>
      <c r="E50" s="82"/>
      <c r="F50" s="83"/>
      <c r="G50" s="82"/>
      <c r="H50" s="83"/>
      <c r="I50" s="83"/>
      <c r="J50" s="83"/>
      <c r="K50" s="122">
        <f>SUM(Table15[Total Cost])</f>
        <v>333088.69296100002</v>
      </c>
      <c r="L50">
        <f>SUM(L38:L49)</f>
        <v>338496.08999800001</v>
      </c>
    </row>
    <row r="51" spans="1:15" x14ac:dyDescent="0.4">
      <c r="K51" t="s">
        <v>221</v>
      </c>
      <c r="L51" s="84">
        <f>Table1[[#Totals],[Total Cost]]-L50</f>
        <v>23944.791042000055</v>
      </c>
    </row>
    <row r="52" spans="1:15" x14ac:dyDescent="0.4">
      <c r="A52" t="s">
        <v>225</v>
      </c>
      <c r="B52" t="s">
        <v>226</v>
      </c>
      <c r="C52">
        <v>140</v>
      </c>
    </row>
    <row r="53" spans="1:15" x14ac:dyDescent="0.4">
      <c r="A53" s="33" t="s">
        <v>109</v>
      </c>
      <c r="B53" s="104" t="s">
        <v>182</v>
      </c>
      <c r="C53" s="105" t="s">
        <v>183</v>
      </c>
      <c r="D53" s="104" t="s">
        <v>184</v>
      </c>
      <c r="E53" s="104" t="s">
        <v>185</v>
      </c>
      <c r="F53" s="105" t="s">
        <v>186</v>
      </c>
      <c r="G53" s="105" t="s">
        <v>187</v>
      </c>
      <c r="H53" s="105" t="s">
        <v>188</v>
      </c>
      <c r="I53" s="105" t="s">
        <v>189</v>
      </c>
      <c r="J53" s="105" t="s">
        <v>190</v>
      </c>
      <c r="K53" s="33" t="s">
        <v>191</v>
      </c>
    </row>
    <row r="54" spans="1:15" x14ac:dyDescent="0.4">
      <c r="A54" s="106" t="s">
        <v>170</v>
      </c>
      <c r="B54">
        <v>277.48500000000001</v>
      </c>
      <c r="C54" s="36">
        <f>C4-(30*140)</f>
        <v>145548</v>
      </c>
      <c r="D54" s="82">
        <v>8.58</v>
      </c>
      <c r="E54" s="82">
        <v>10.49</v>
      </c>
      <c r="F54" s="83">
        <v>7.8079999999999998E-3</v>
      </c>
      <c r="G54" s="83">
        <v>-6.1200000000000002E-4</v>
      </c>
      <c r="H54" s="83">
        <v>5.0000000000000001E-4</v>
      </c>
      <c r="I54" s="83">
        <v>1.0410000000000001E-2</v>
      </c>
      <c r="J54" s="83">
        <v>0.12</v>
      </c>
      <c r="K54" s="107">
        <f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f>
        <v>25392.691038000001</v>
      </c>
      <c r="L54" s="125">
        <f>Table16[[#This Row],[Total Cost]]+210</f>
        <v>25602.691038000001</v>
      </c>
    </row>
    <row r="55" spans="1:15" x14ac:dyDescent="0.4">
      <c r="A55" s="106" t="s">
        <v>171</v>
      </c>
      <c r="B55">
        <v>194.58499999999998</v>
      </c>
      <c r="C55" s="36">
        <f t="shared" ref="C55:C65" si="6">C5-(30*140)</f>
        <v>141126</v>
      </c>
      <c r="D55" s="82">
        <v>8.58</v>
      </c>
      <c r="E55" s="82">
        <v>10.28</v>
      </c>
      <c r="F55" s="83">
        <v>8.4100000000000008E-3</v>
      </c>
      <c r="G55" s="83">
        <v>-6.0999999999999997E-4</v>
      </c>
      <c r="H55" s="83">
        <v>5.0000000000000001E-4</v>
      </c>
      <c r="I55" s="83">
        <v>1.0410000000000001E-2</v>
      </c>
      <c r="J55" s="83">
        <v>0.12</v>
      </c>
      <c r="K55" s="107">
        <f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f>
        <v>23245.46056</v>
      </c>
      <c r="L55" s="125">
        <f>Table16[[#This Row],[Total Cost]]+210</f>
        <v>23455.46056</v>
      </c>
    </row>
    <row r="56" spans="1:15" x14ac:dyDescent="0.4">
      <c r="A56" s="106" t="s">
        <v>172</v>
      </c>
      <c r="B56">
        <v>204.48500000000001</v>
      </c>
      <c r="C56" s="36">
        <f t="shared" si="6"/>
        <v>154766</v>
      </c>
      <c r="D56" s="82">
        <v>8.58</v>
      </c>
      <c r="E56" s="82">
        <v>10.28</v>
      </c>
      <c r="F56" s="83">
        <v>8.4100000000000008E-3</v>
      </c>
      <c r="G56" s="83">
        <v>-6.0999999999999997E-4</v>
      </c>
      <c r="H56" s="83">
        <v>5.0000000000000001E-4</v>
      </c>
      <c r="I56" s="83">
        <v>1.0410000000000001E-2</v>
      </c>
      <c r="J56" s="83">
        <v>0.12</v>
      </c>
      <c r="K56" s="107">
        <f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f>
        <v>25324.178960000001</v>
      </c>
      <c r="L56" s="125">
        <f>Table16[[#This Row],[Total Cost]]+210</f>
        <v>25534.178960000001</v>
      </c>
    </row>
    <row r="57" spans="1:15" x14ac:dyDescent="0.4">
      <c r="A57" s="106" t="s">
        <v>173</v>
      </c>
      <c r="B57">
        <v>305.685</v>
      </c>
      <c r="C57" s="36">
        <f t="shared" si="6"/>
        <v>137724</v>
      </c>
      <c r="D57" s="82">
        <v>8.58</v>
      </c>
      <c r="E57" s="82">
        <v>10.28</v>
      </c>
      <c r="F57" s="83">
        <v>8.4100000000000008E-3</v>
      </c>
      <c r="G57" s="83">
        <v>-6.0999999999999997E-4</v>
      </c>
      <c r="H57" s="83">
        <v>5.0000000000000001E-4</v>
      </c>
      <c r="I57" s="83">
        <v>1.0410000000000001E-2</v>
      </c>
      <c r="J57" s="83">
        <v>0.12</v>
      </c>
      <c r="K57" s="107">
        <f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f>
        <v>24868.915139999997</v>
      </c>
      <c r="L57" s="125">
        <f>Table16[[#This Row],[Total Cost]]+210</f>
        <v>25078.915139999997</v>
      </c>
    </row>
    <row r="58" spans="1:15" x14ac:dyDescent="0.4">
      <c r="A58" s="106" t="s">
        <v>174</v>
      </c>
      <c r="B58">
        <v>347.08499999999998</v>
      </c>
      <c r="C58" s="36">
        <f t="shared" si="6"/>
        <v>148996</v>
      </c>
      <c r="D58" s="82">
        <v>12.75</v>
      </c>
      <c r="E58" s="82">
        <v>10.28</v>
      </c>
      <c r="F58" s="83">
        <v>8.4100000000000008E-3</v>
      </c>
      <c r="G58" s="83">
        <v>-6.0999999999999997E-4</v>
      </c>
      <c r="H58" s="83">
        <v>5.0000000000000001E-4</v>
      </c>
      <c r="I58" s="83">
        <v>1.0410000000000001E-2</v>
      </c>
      <c r="J58" s="83">
        <v>0.12</v>
      </c>
      <c r="K58" s="107">
        <f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f>
        <v>28660.602709999999</v>
      </c>
      <c r="L58" s="125">
        <f>Table16[[#This Row],[Total Cost]]+210</f>
        <v>28870.602709999999</v>
      </c>
    </row>
    <row r="59" spans="1:15" x14ac:dyDescent="0.4">
      <c r="A59" s="106" t="s">
        <v>175</v>
      </c>
      <c r="B59">
        <v>368.98500000000001</v>
      </c>
      <c r="C59" s="36">
        <f t="shared" si="6"/>
        <v>191580</v>
      </c>
      <c r="D59" s="82">
        <v>14.54</v>
      </c>
      <c r="E59" s="82">
        <v>10.28</v>
      </c>
      <c r="F59" s="83">
        <v>8.4100000000000008E-3</v>
      </c>
      <c r="G59" s="83">
        <v>-6.0999999999999997E-4</v>
      </c>
      <c r="H59" s="83">
        <v>5.0000000000000001E-4</v>
      </c>
      <c r="I59" s="83">
        <v>1.0805E-2</v>
      </c>
      <c r="J59" s="83">
        <v>0.12</v>
      </c>
      <c r="K59" s="107">
        <f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f>
        <v>35807.943599999999</v>
      </c>
      <c r="L59" s="125">
        <f>Table16[[#This Row],[Total Cost]]+210</f>
        <v>36017.943599999999</v>
      </c>
    </row>
    <row r="60" spans="1:15" x14ac:dyDescent="0.4">
      <c r="A60" s="106" t="s">
        <v>176</v>
      </c>
      <c r="B60">
        <v>366.98500000000001</v>
      </c>
      <c r="C60" s="36">
        <f t="shared" si="6"/>
        <v>201726</v>
      </c>
      <c r="D60" s="82">
        <v>14.54</v>
      </c>
      <c r="E60" s="82">
        <v>10.28</v>
      </c>
      <c r="F60" s="83">
        <v>8.4100000000000008E-3</v>
      </c>
      <c r="G60" s="83">
        <v>-6.0999999999999997E-4</v>
      </c>
      <c r="H60" s="83">
        <v>5.0000000000000001E-4</v>
      </c>
      <c r="I60" s="83">
        <v>1.0959999999999999E-2</v>
      </c>
      <c r="J60" s="83">
        <v>0.12</v>
      </c>
      <c r="K60" s="107">
        <f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f>
        <v>37200.930460000003</v>
      </c>
      <c r="L60" s="125">
        <f>Table16[[#This Row],[Total Cost]]+210</f>
        <v>37410.930460000003</v>
      </c>
    </row>
    <row r="61" spans="1:15" x14ac:dyDescent="0.4">
      <c r="A61" s="106" t="s">
        <v>177</v>
      </c>
      <c r="B61">
        <v>336.08499999999998</v>
      </c>
      <c r="C61" s="36">
        <f t="shared" si="6"/>
        <v>199960</v>
      </c>
      <c r="D61" s="82">
        <v>14.54</v>
      </c>
      <c r="E61" s="82">
        <v>10.28</v>
      </c>
      <c r="F61" s="83">
        <v>8.4100000000000008E-3</v>
      </c>
      <c r="G61" s="83">
        <v>-6.0999999999999997E-4</v>
      </c>
      <c r="H61" s="83">
        <v>5.0000000000000001E-4</v>
      </c>
      <c r="I61" s="83">
        <v>1.0959999999999999E-2</v>
      </c>
      <c r="J61" s="83">
        <v>0.12</v>
      </c>
      <c r="K61" s="107">
        <f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f>
        <v>36188.059300000001</v>
      </c>
      <c r="L61" s="125">
        <f>Table16[[#This Row],[Total Cost]]+210</f>
        <v>36398.059300000001</v>
      </c>
      <c r="O61" s="84">
        <f>Table1[[#Totals],[Total Cost]]-L66</f>
        <v>20805.435750000062</v>
      </c>
    </row>
    <row r="62" spans="1:15" x14ac:dyDescent="0.4">
      <c r="A62" s="106" t="s">
        <v>178</v>
      </c>
      <c r="B62">
        <v>351.88499999999999</v>
      </c>
      <c r="C62" s="36">
        <f t="shared" si="6"/>
        <v>170618</v>
      </c>
      <c r="D62" s="82">
        <v>10.44</v>
      </c>
      <c r="E62" s="82">
        <v>10.28</v>
      </c>
      <c r="F62" s="83">
        <v>8.4100000000000008E-3</v>
      </c>
      <c r="G62" s="83">
        <v>-6.0999999999999997E-4</v>
      </c>
      <c r="H62" s="83">
        <v>5.0000000000000001E-4</v>
      </c>
      <c r="I62" s="83">
        <v>1.0959999999999999E-2</v>
      </c>
      <c r="J62" s="83">
        <v>0.12</v>
      </c>
      <c r="K62" s="107">
        <f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f>
        <v>31051.319879999999</v>
      </c>
      <c r="L62" s="125">
        <f>Table16[[#This Row],[Total Cost]]+210</f>
        <v>31261.319879999999</v>
      </c>
    </row>
    <row r="63" spans="1:15" x14ac:dyDescent="0.4">
      <c r="A63" s="106" t="s">
        <v>179</v>
      </c>
      <c r="B63">
        <v>236.48500000000001</v>
      </c>
      <c r="C63" s="36">
        <f t="shared" si="6"/>
        <v>139016</v>
      </c>
      <c r="D63" s="82">
        <v>8.58</v>
      </c>
      <c r="E63" s="82">
        <v>10.28</v>
      </c>
      <c r="F63" s="83">
        <v>8.4100000000000008E-3</v>
      </c>
      <c r="G63" s="83">
        <v>-6.0999999999999997E-4</v>
      </c>
      <c r="H63" s="83">
        <v>5.0000000000000001E-4</v>
      </c>
      <c r="I63" s="83">
        <v>1.0959999999999999E-2</v>
      </c>
      <c r="J63" s="83">
        <v>0.12</v>
      </c>
      <c r="K63" s="107">
        <f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f>
        <v>23819.475259999999</v>
      </c>
      <c r="L63" s="125">
        <f>Table16[[#This Row],[Total Cost]]+210</f>
        <v>24029.475259999999</v>
      </c>
    </row>
    <row r="64" spans="1:15" x14ac:dyDescent="0.4">
      <c r="A64" s="106" t="s">
        <v>180</v>
      </c>
      <c r="B64">
        <v>177.88499999999999</v>
      </c>
      <c r="C64" s="36">
        <f t="shared" si="6"/>
        <v>139496</v>
      </c>
      <c r="D64" s="82">
        <v>8.58</v>
      </c>
      <c r="E64" s="82">
        <v>10.28</v>
      </c>
      <c r="F64" s="83">
        <v>8.4100000000000008E-3</v>
      </c>
      <c r="G64" s="83">
        <v>-6.0999999999999997E-4</v>
      </c>
      <c r="H64" s="83">
        <v>5.0000000000000001E-4</v>
      </c>
      <c r="I64" s="83">
        <v>1.0959999999999999E-2</v>
      </c>
      <c r="J64" s="83">
        <v>0.12</v>
      </c>
      <c r="K64" s="107">
        <f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f>
        <v>22781.124060000002</v>
      </c>
      <c r="L64" s="125">
        <f>Table16[[#This Row],[Total Cost]]+210</f>
        <v>22991.124060000002</v>
      </c>
    </row>
    <row r="65" spans="1:12" x14ac:dyDescent="0.4">
      <c r="A65" s="106" t="s">
        <v>181</v>
      </c>
      <c r="B65">
        <v>148.08499999999998</v>
      </c>
      <c r="C65" s="36">
        <f t="shared" si="6"/>
        <v>157518</v>
      </c>
      <c r="D65" s="82">
        <v>8.58</v>
      </c>
      <c r="E65" s="82">
        <v>10.49</v>
      </c>
      <c r="F65" s="83">
        <v>8.4430000000000009E-3</v>
      </c>
      <c r="G65" s="83">
        <v>-5.4900000000000001E-4</v>
      </c>
      <c r="H65" s="83">
        <v>5.0000000000000001E-4</v>
      </c>
      <c r="I65" s="83">
        <v>1.0959999999999999E-2</v>
      </c>
      <c r="J65" s="83">
        <v>0.12</v>
      </c>
      <c r="K65" s="107">
        <f>Table16[[#This Row],[Demand (kW)]]*(Table16[[#This Row],[Distribution Charge ($/kW)]]+Table16[[#This Row],[Transmission Charge ($/kW)]])+Table16[[#This Row],[Consumption (kWh)]]*(Table16[[#This Row],[Distribution ($/kWh)]]+Table16[[#This Row],[Transition ($/kWh)]]+Table16[[#This Row],[Renewable ($/kWh)]]+Table16[[#This Row],[Efficiency ($/kWh)]]+Table16[[#This Row],[Supply ($/kWh)]])</f>
        <v>24774.744322000002</v>
      </c>
      <c r="L65" s="125">
        <f>Table16[[#This Row],[Total Cost]]+210</f>
        <v>24984.744322000002</v>
      </c>
    </row>
    <row r="66" spans="1:12" x14ac:dyDescent="0.4">
      <c r="A66" s="106"/>
      <c r="C66" s="134"/>
      <c r="D66" s="135"/>
      <c r="E66" s="135"/>
      <c r="F66" s="136"/>
      <c r="G66" s="135"/>
      <c r="H66" s="136"/>
      <c r="I66" s="136"/>
      <c r="J66" s="136"/>
      <c r="K66" s="124">
        <f>SUM(Table16[Total Cost])</f>
        <v>339115.44529</v>
      </c>
      <c r="L66" s="125">
        <f>SUM(L54:L65)</f>
        <v>341635.44529</v>
      </c>
    </row>
    <row r="67" spans="1:12" x14ac:dyDescent="0.4">
      <c r="I67">
        <f>140*30*0.05</f>
        <v>210</v>
      </c>
      <c r="K67" s="84"/>
    </row>
    <row r="68" spans="1:12" x14ac:dyDescent="0.4">
      <c r="C68" s="15">
        <f>SUM(Table16[Consumption (kWh)])+140*30*12</f>
        <v>1978474</v>
      </c>
    </row>
    <row r="74" spans="1:12" x14ac:dyDescent="0.4">
      <c r="D74" t="s">
        <v>207</v>
      </c>
      <c r="E74" t="s">
        <v>206</v>
      </c>
    </row>
    <row r="75" spans="1:12" x14ac:dyDescent="0.4">
      <c r="D75">
        <f>B54</f>
        <v>277.48500000000001</v>
      </c>
      <c r="E75" s="15">
        <f>C54/1000</f>
        <v>145.548</v>
      </c>
    </row>
    <row r="76" spans="1:12" x14ac:dyDescent="0.4">
      <c r="D76">
        <f t="shared" ref="D76:D85" si="7">B55</f>
        <v>194.58499999999998</v>
      </c>
      <c r="E76" s="15">
        <f t="shared" ref="E76:E86" si="8">C55/1000</f>
        <v>141.126</v>
      </c>
    </row>
    <row r="77" spans="1:12" x14ac:dyDescent="0.4">
      <c r="D77">
        <f t="shared" si="7"/>
        <v>204.48500000000001</v>
      </c>
      <c r="E77" s="15">
        <f t="shared" si="8"/>
        <v>154.76599999999999</v>
      </c>
    </row>
    <row r="78" spans="1:12" x14ac:dyDescent="0.4">
      <c r="D78">
        <f t="shared" si="7"/>
        <v>305.685</v>
      </c>
      <c r="E78" s="15">
        <f t="shared" si="8"/>
        <v>137.72399999999999</v>
      </c>
    </row>
    <row r="79" spans="1:12" x14ac:dyDescent="0.4">
      <c r="D79">
        <f t="shared" si="7"/>
        <v>347.08499999999998</v>
      </c>
      <c r="E79" s="15">
        <f t="shared" si="8"/>
        <v>148.99600000000001</v>
      </c>
    </row>
    <row r="80" spans="1:12" x14ac:dyDescent="0.4">
      <c r="D80">
        <f t="shared" si="7"/>
        <v>368.98500000000001</v>
      </c>
      <c r="E80" s="15">
        <f t="shared" si="8"/>
        <v>191.58</v>
      </c>
    </row>
    <row r="81" spans="4:5" x14ac:dyDescent="0.4">
      <c r="D81">
        <f t="shared" si="7"/>
        <v>366.98500000000001</v>
      </c>
      <c r="E81" s="15">
        <f t="shared" si="8"/>
        <v>201.726</v>
      </c>
    </row>
    <row r="82" spans="4:5" x14ac:dyDescent="0.4">
      <c r="D82">
        <f t="shared" si="7"/>
        <v>336.08499999999998</v>
      </c>
      <c r="E82" s="15">
        <f t="shared" si="8"/>
        <v>199.96</v>
      </c>
    </row>
    <row r="83" spans="4:5" x14ac:dyDescent="0.4">
      <c r="D83">
        <f t="shared" si="7"/>
        <v>351.88499999999999</v>
      </c>
      <c r="E83" s="15">
        <f t="shared" si="8"/>
        <v>170.61799999999999</v>
      </c>
    </row>
    <row r="84" spans="4:5" x14ac:dyDescent="0.4">
      <c r="D84">
        <f t="shared" si="7"/>
        <v>236.48500000000001</v>
      </c>
      <c r="E84" s="15">
        <f t="shared" si="8"/>
        <v>139.01599999999999</v>
      </c>
    </row>
    <row r="85" spans="4:5" x14ac:dyDescent="0.4">
      <c r="D85">
        <f t="shared" si="7"/>
        <v>177.88499999999999</v>
      </c>
      <c r="E85" s="15">
        <f t="shared" si="8"/>
        <v>139.49600000000001</v>
      </c>
    </row>
    <row r="86" spans="4:5" x14ac:dyDescent="0.4">
      <c r="D86">
        <f>B65</f>
        <v>148.08499999999998</v>
      </c>
      <c r="E86" s="15">
        <f t="shared" si="8"/>
        <v>157.518</v>
      </c>
    </row>
  </sheetData>
  <phoneticPr fontId="15" type="noConversion"/>
  <pageMargins left="0.7" right="0.7" top="0.75" bottom="0.75" header="0.3" footer="0.3"/>
  <pageSetup orientation="portrait" r:id="rId1"/>
  <drawing r:id="rId2"/>
  <tableParts count="3"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268FCEE5D682469A1A46392092F3B8" ma:contentTypeVersion="11" ma:contentTypeDescription="Create a new document." ma:contentTypeScope="" ma:versionID="639b23f4ffde0d44e17dc3bf3c90b5ce">
  <xsd:schema xmlns:xsd="http://www.w3.org/2001/XMLSchema" xmlns:xs="http://www.w3.org/2001/XMLSchema" xmlns:p="http://schemas.microsoft.com/office/2006/metadata/properties" xmlns:ns3="8712c161-0a01-4e76-b953-4f5bb814424c" xmlns:ns4="f2af1e6e-3375-4035-821b-0ab7174784a4" targetNamespace="http://schemas.microsoft.com/office/2006/metadata/properties" ma:root="true" ma:fieldsID="43238779ac7ad668090564d4b02e4986" ns3:_="" ns4:_="">
    <xsd:import namespace="8712c161-0a01-4e76-b953-4f5bb814424c"/>
    <xsd:import namespace="f2af1e6e-3375-4035-821b-0ab7174784a4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c161-0a01-4e76-b953-4f5bb814424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f1e6e-3375-4035-821b-0ab7174784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2af1e6e-3375-4035-821b-0ab7174784a4" xsi:nil="true"/>
  </documentManagement>
</p:properties>
</file>

<file path=customXml/itemProps1.xml><?xml version="1.0" encoding="utf-8"?>
<ds:datastoreItem xmlns:ds="http://schemas.openxmlformats.org/officeDocument/2006/customXml" ds:itemID="{F9C46B54-4840-4AAB-8904-51A30F195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12c161-0a01-4e76-b953-4f5bb814424c"/>
    <ds:schemaRef ds:uri="f2af1e6e-3375-4035-821b-0ab7174784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AC5E97-AC8F-43C7-903A-1948475941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22AC8DC-990F-412D-91DE-00C4FB4DE634}">
  <ds:schemaRefs>
    <ds:schemaRef ds:uri="8712c161-0a01-4e76-b953-4f5bb814424c"/>
    <ds:schemaRef ds:uri="http://schemas.microsoft.com/office/2006/metadata/properties"/>
    <ds:schemaRef ds:uri="http://purl.org/dc/terms/"/>
    <ds:schemaRef ds:uri="f2af1e6e-3375-4035-821b-0ab7174784a4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6</vt:i4>
      </vt:variant>
    </vt:vector>
  </HeadingPairs>
  <TitlesOfParts>
    <vt:vector size="17" baseType="lpstr">
      <vt:lpstr>SL Storage</vt:lpstr>
      <vt:lpstr>Marino Storage</vt:lpstr>
      <vt:lpstr>Shillman Hall</vt:lpstr>
      <vt:lpstr>Snell Engineering</vt:lpstr>
      <vt:lpstr>Renaissance Park</vt:lpstr>
      <vt:lpstr>Columbus Park</vt:lpstr>
      <vt:lpstr>FOM</vt:lpstr>
      <vt:lpstr>Production</vt:lpstr>
      <vt:lpstr>MARINO-SHAVE</vt:lpstr>
      <vt:lpstr>SL-SHAVE</vt:lpstr>
      <vt:lpstr>CPEC</vt:lpstr>
      <vt:lpstr>'Columbus Park'!Project</vt:lpstr>
      <vt:lpstr>'Marino Storage'!Project</vt:lpstr>
      <vt:lpstr>'Renaissance Park'!Project</vt:lpstr>
      <vt:lpstr>'Shillman Hall'!Project</vt:lpstr>
      <vt:lpstr>'SL Storage'!Project</vt:lpstr>
      <vt:lpstr>'Snell Engineering'!Project</vt:lpstr>
    </vt:vector>
  </TitlesOfParts>
  <Manager/>
  <Company>Starwood Capital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Verdonck</dc:creator>
  <cp:keywords/>
  <dc:description/>
  <cp:lastModifiedBy>dlaws</cp:lastModifiedBy>
  <cp:revision/>
  <dcterms:created xsi:type="dcterms:W3CDTF">2017-10-30T15:33:21Z</dcterms:created>
  <dcterms:modified xsi:type="dcterms:W3CDTF">2023-04-24T21:07:37Z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0x01010078268FCEE5D682469A1A46392092F3B8</vt:lpwstr>
  </property>
</Properties>
</file>